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j\Desktop\CC_Code_v1.2 - NaNO2 Case\"/>
    </mc:Choice>
  </mc:AlternateContent>
  <bookViews>
    <workbookView xWindow="0" yWindow="0" windowWidth="23040" windowHeight="9408" tabRatio="856"/>
  </bookViews>
  <sheets>
    <sheet name="System Properties" sheetId="3" r:id="rId1"/>
    <sheet name="Crystallization Kinetics" sheetId="4" r:id="rId2"/>
    <sheet name="Heat Transfer" sheetId="8" r:id="rId3"/>
    <sheet name="Solver Settings" sheetId="7" r:id="rId4"/>
    <sheet name="Ref" sheetId="5" r:id="rId5"/>
    <sheet name="Results-Batch" sheetId="12" r:id="rId6"/>
    <sheet name="Results (ND)-Batch" sheetId="10" r:id="rId7"/>
    <sheet name="Time Pass" sheetId="14" r:id="rId8"/>
    <sheet name="Raw Data" sheetId="9" r:id="rId9"/>
    <sheet name="Initial Conditions" sheetId="2" r:id="rId10"/>
    <sheet name="Non-Dimensional Groups" sheetId="6" r:id="rId11"/>
    <sheet name="Results (Continuous)" sheetId="11" r:id="rId1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3" l="1"/>
  <c r="J5" i="3" s="1"/>
  <c r="C8" i="8" l="1"/>
  <c r="J17" i="3"/>
  <c r="F26" i="8"/>
  <c r="G16" i="3" l="1"/>
  <c r="C10" i="7" l="1"/>
  <c r="C4" i="8" l="1"/>
  <c r="C25" i="3" l="1"/>
  <c r="C24" i="6"/>
  <c r="C27" i="3"/>
  <c r="C10" i="4"/>
  <c r="C34" i="3" l="1"/>
  <c r="G14" i="4" s="1"/>
  <c r="A303" i="12" l="1"/>
  <c r="A302" i="12"/>
  <c r="A301" i="12"/>
  <c r="A300" i="12"/>
  <c r="A299" i="12"/>
  <c r="A298" i="12"/>
  <c r="A297" i="12"/>
  <c r="A296" i="12"/>
  <c r="A295" i="12"/>
  <c r="A294" i="12"/>
  <c r="A293" i="12"/>
  <c r="A292" i="12"/>
  <c r="A291" i="12"/>
  <c r="A290" i="12"/>
  <c r="A289" i="12"/>
  <c r="A288" i="12"/>
  <c r="A287" i="12"/>
  <c r="A286" i="12"/>
  <c r="A285" i="12"/>
  <c r="A284" i="12"/>
  <c r="A283" i="12"/>
  <c r="A282" i="12"/>
  <c r="A281" i="12"/>
  <c r="A280" i="12"/>
  <c r="A279" i="12"/>
  <c r="A278" i="12"/>
  <c r="A277" i="12"/>
  <c r="A276" i="12"/>
  <c r="A275" i="12"/>
  <c r="A274" i="12"/>
  <c r="A273" i="12"/>
  <c r="A272" i="12"/>
  <c r="A271" i="12"/>
  <c r="A270" i="12"/>
  <c r="A269" i="12"/>
  <c r="A268" i="12"/>
  <c r="A267" i="12"/>
  <c r="A266" i="12"/>
  <c r="A265" i="12"/>
  <c r="A264" i="12"/>
  <c r="A263" i="12"/>
  <c r="A262" i="12"/>
  <c r="A261" i="12"/>
  <c r="A260" i="12"/>
  <c r="A259" i="12"/>
  <c r="A258" i="12"/>
  <c r="A257" i="12"/>
  <c r="A256" i="12"/>
  <c r="A255" i="12"/>
  <c r="A254" i="12"/>
  <c r="A253" i="12"/>
  <c r="A252" i="12"/>
  <c r="A251" i="12"/>
  <c r="A250" i="12"/>
  <c r="A249" i="12"/>
  <c r="A248" i="12"/>
  <c r="A247" i="12"/>
  <c r="A246" i="12"/>
  <c r="A245" i="12"/>
  <c r="A244" i="12"/>
  <c r="A243" i="12"/>
  <c r="A242" i="12"/>
  <c r="A241" i="12"/>
  <c r="A240" i="12"/>
  <c r="A239" i="12"/>
  <c r="A238" i="12"/>
  <c r="A237" i="12"/>
  <c r="A236" i="12"/>
  <c r="A235" i="12"/>
  <c r="A234" i="12"/>
  <c r="A233" i="12"/>
  <c r="A232" i="12"/>
  <c r="A231" i="12"/>
  <c r="A230" i="12"/>
  <c r="A229" i="12"/>
  <c r="A228" i="12"/>
  <c r="A227" i="12"/>
  <c r="A226" i="12"/>
  <c r="A225" i="12"/>
  <c r="A224" i="12"/>
  <c r="A223" i="12"/>
  <c r="A222" i="12"/>
  <c r="A221" i="12"/>
  <c r="A220" i="12"/>
  <c r="A219" i="12"/>
  <c r="A218" i="12"/>
  <c r="A217" i="12"/>
  <c r="A216" i="12"/>
  <c r="A215" i="12"/>
  <c r="A214" i="12"/>
  <c r="A213" i="12"/>
  <c r="A212" i="12"/>
  <c r="A211" i="12"/>
  <c r="A210" i="12"/>
  <c r="A209" i="12"/>
  <c r="A208" i="12"/>
  <c r="A207" i="12"/>
  <c r="A206" i="12"/>
  <c r="A205" i="12"/>
  <c r="A204" i="12"/>
  <c r="A203" i="12"/>
  <c r="A202" i="12"/>
  <c r="A201" i="12"/>
  <c r="A200" i="12"/>
  <c r="A199" i="12"/>
  <c r="A198" i="12"/>
  <c r="A197" i="12"/>
  <c r="A196" i="12"/>
  <c r="A195" i="12"/>
  <c r="A194" i="12"/>
  <c r="A193" i="12"/>
  <c r="A192" i="12"/>
  <c r="A191" i="12"/>
  <c r="A190" i="12"/>
  <c r="A189" i="12"/>
  <c r="A188" i="12"/>
  <c r="A187" i="12"/>
  <c r="A186" i="12"/>
  <c r="A185" i="12"/>
  <c r="A184" i="12"/>
  <c r="A183" i="12"/>
  <c r="A182" i="12"/>
  <c r="A181" i="12"/>
  <c r="A180" i="12"/>
  <c r="A179" i="12"/>
  <c r="A178" i="12"/>
  <c r="A177" i="12"/>
  <c r="A176" i="12"/>
  <c r="A175" i="12"/>
  <c r="A174" i="12"/>
  <c r="A173" i="12"/>
  <c r="A172" i="12"/>
  <c r="A171" i="12"/>
  <c r="A170" i="12"/>
  <c r="A169" i="12"/>
  <c r="A168" i="12"/>
  <c r="A167" i="12"/>
  <c r="A166" i="12"/>
  <c r="A165" i="12"/>
  <c r="A164" i="12"/>
  <c r="A163" i="12"/>
  <c r="A162" i="12"/>
  <c r="A161" i="12"/>
  <c r="A160" i="12"/>
  <c r="A159" i="12"/>
  <c r="A158" i="12"/>
  <c r="A157" i="12"/>
  <c r="A156" i="12"/>
  <c r="A155" i="12"/>
  <c r="A154" i="12"/>
  <c r="A153" i="12"/>
  <c r="A152" i="12"/>
  <c r="A151" i="12"/>
  <c r="A150" i="12"/>
  <c r="A149" i="12"/>
  <c r="A148" i="12"/>
  <c r="A147" i="12"/>
  <c r="A146" i="12"/>
  <c r="A145" i="12"/>
  <c r="A144" i="12"/>
  <c r="A143" i="12"/>
  <c r="A142" i="12"/>
  <c r="A141" i="12"/>
  <c r="A140" i="12"/>
  <c r="A139" i="12"/>
  <c r="A138" i="12"/>
  <c r="A137" i="12"/>
  <c r="A136" i="12"/>
  <c r="A135" i="12"/>
  <c r="A134" i="12"/>
  <c r="A133" i="12"/>
  <c r="A132" i="12"/>
  <c r="A131" i="12"/>
  <c r="A130" i="12"/>
  <c r="A129" i="12"/>
  <c r="A128" i="12"/>
  <c r="A127" i="12"/>
  <c r="A126" i="12"/>
  <c r="A125" i="12"/>
  <c r="A124" i="12"/>
  <c r="A123" i="12"/>
  <c r="A122" i="12"/>
  <c r="A121" i="12"/>
  <c r="A120" i="12"/>
  <c r="A119" i="12"/>
  <c r="A118" i="12"/>
  <c r="A117" i="12"/>
  <c r="A116" i="12"/>
  <c r="A115" i="12"/>
  <c r="A114" i="12"/>
  <c r="A113" i="12"/>
  <c r="A112" i="12"/>
  <c r="A111" i="12"/>
  <c r="A110" i="12"/>
  <c r="A109" i="12"/>
  <c r="A108" i="12"/>
  <c r="A107" i="12"/>
  <c r="A106" i="12"/>
  <c r="A105" i="12"/>
  <c r="A104" i="12"/>
  <c r="A103" i="12"/>
  <c r="A102" i="12"/>
  <c r="A101" i="12"/>
  <c r="A100" i="12"/>
  <c r="A99" i="12"/>
  <c r="A98" i="12"/>
  <c r="A97" i="12"/>
  <c r="A96" i="12"/>
  <c r="A95" i="12"/>
  <c r="A94" i="12"/>
  <c r="A93" i="12"/>
  <c r="A92" i="12"/>
  <c r="A91" i="12"/>
  <c r="A90" i="12"/>
  <c r="A89" i="12"/>
  <c r="A88" i="12"/>
  <c r="A87" i="12"/>
  <c r="A86" i="12"/>
  <c r="A85" i="12"/>
  <c r="A84" i="12"/>
  <c r="A83" i="12"/>
  <c r="A82" i="12"/>
  <c r="A81" i="12"/>
  <c r="A80" i="12"/>
  <c r="A79" i="12"/>
  <c r="A78" i="12"/>
  <c r="A77" i="12"/>
  <c r="A76" i="12"/>
  <c r="A75" i="12"/>
  <c r="A74" i="12"/>
  <c r="A73" i="12"/>
  <c r="A72" i="12"/>
  <c r="A71" i="12"/>
  <c r="A70" i="12"/>
  <c r="A69" i="12"/>
  <c r="A68" i="12"/>
  <c r="A67" i="12"/>
  <c r="A66" i="12"/>
  <c r="A65" i="12"/>
  <c r="A64" i="12"/>
  <c r="A63" i="12"/>
  <c r="A62" i="12"/>
  <c r="A61" i="12"/>
  <c r="A60" i="12"/>
  <c r="A59" i="12"/>
  <c r="A58" i="12"/>
  <c r="A57" i="12"/>
  <c r="A56" i="12"/>
  <c r="A55" i="12"/>
  <c r="A54" i="12"/>
  <c r="A53" i="12"/>
  <c r="A52" i="12"/>
  <c r="A51" i="12"/>
  <c r="A50" i="12"/>
  <c r="A49" i="12"/>
  <c r="A48" i="12"/>
  <c r="A47" i="12"/>
  <c r="A46" i="12"/>
  <c r="A45" i="12"/>
  <c r="A44" i="12"/>
  <c r="A43" i="12"/>
  <c r="A42" i="12"/>
  <c r="A41" i="12"/>
  <c r="A40" i="12"/>
  <c r="A39" i="12"/>
  <c r="A38" i="12"/>
  <c r="A37" i="12"/>
  <c r="A36" i="12"/>
  <c r="A35" i="12"/>
  <c r="A34" i="12"/>
  <c r="A33" i="12"/>
  <c r="A32" i="12"/>
  <c r="A31" i="12"/>
  <c r="A30" i="12"/>
  <c r="A29" i="12"/>
  <c r="A28" i="12"/>
  <c r="A27" i="12"/>
  <c r="A26" i="12"/>
  <c r="A25" i="12"/>
  <c r="A24" i="12"/>
  <c r="A23" i="12"/>
  <c r="A22" i="12"/>
  <c r="A21" i="12"/>
  <c r="A20" i="12"/>
  <c r="A19" i="12"/>
  <c r="A18" i="12"/>
  <c r="A17" i="12"/>
  <c r="A16" i="12"/>
  <c r="A15" i="12"/>
  <c r="A14" i="12"/>
  <c r="A13" i="12"/>
  <c r="A12" i="12"/>
  <c r="A11" i="12"/>
  <c r="A10" i="12"/>
  <c r="A9" i="12"/>
  <c r="A8" i="12"/>
  <c r="A7" i="12"/>
  <c r="A6" i="12"/>
  <c r="A5" i="12"/>
  <c r="A4" i="12"/>
  <c r="A3" i="12"/>
  <c r="C3" i="10"/>
  <c r="D3" i="10"/>
  <c r="E3" i="10"/>
  <c r="F3" i="10"/>
  <c r="C4" i="10"/>
  <c r="D4" i="10"/>
  <c r="E4" i="10"/>
  <c r="F4" i="10"/>
  <c r="C5" i="10"/>
  <c r="D5" i="10"/>
  <c r="E5" i="10"/>
  <c r="F5" i="10"/>
  <c r="C6" i="10"/>
  <c r="D6" i="10"/>
  <c r="E6" i="10"/>
  <c r="F6" i="10"/>
  <c r="C7" i="10"/>
  <c r="D7" i="10"/>
  <c r="E7" i="10"/>
  <c r="F7" i="10"/>
  <c r="C8" i="10"/>
  <c r="D8" i="10"/>
  <c r="E8" i="10"/>
  <c r="F8" i="10"/>
  <c r="C9" i="10"/>
  <c r="D9" i="10"/>
  <c r="E9" i="10"/>
  <c r="F9" i="10"/>
  <c r="C10" i="10"/>
  <c r="D10" i="10"/>
  <c r="E10" i="10"/>
  <c r="F10" i="10"/>
  <c r="C11" i="10"/>
  <c r="D11" i="10"/>
  <c r="E11" i="10"/>
  <c r="F11" i="10"/>
  <c r="C12" i="10"/>
  <c r="D12" i="10"/>
  <c r="E12" i="10"/>
  <c r="F12" i="10"/>
  <c r="C13" i="10"/>
  <c r="D13" i="10"/>
  <c r="E13" i="10"/>
  <c r="F13" i="10"/>
  <c r="C14" i="10"/>
  <c r="D14" i="10"/>
  <c r="E14" i="10"/>
  <c r="F14" i="10"/>
  <c r="C15" i="10"/>
  <c r="D15" i="10"/>
  <c r="E15" i="10"/>
  <c r="F15" i="10"/>
  <c r="C16" i="10"/>
  <c r="D16" i="10"/>
  <c r="E16" i="10"/>
  <c r="F16" i="10"/>
  <c r="C17" i="10"/>
  <c r="D17" i="10"/>
  <c r="E17" i="10"/>
  <c r="F17" i="10"/>
  <c r="C18" i="10"/>
  <c r="D18" i="10"/>
  <c r="E18" i="10"/>
  <c r="F18" i="10"/>
  <c r="C19" i="10"/>
  <c r="D19" i="10"/>
  <c r="E19" i="10"/>
  <c r="F19" i="10"/>
  <c r="C20" i="10"/>
  <c r="D20" i="10"/>
  <c r="E20" i="10"/>
  <c r="F20" i="10"/>
  <c r="C21" i="10"/>
  <c r="D21" i="10"/>
  <c r="E21" i="10"/>
  <c r="F21" i="10"/>
  <c r="C22" i="10"/>
  <c r="D22" i="10"/>
  <c r="E22" i="10"/>
  <c r="F22" i="10"/>
  <c r="C23" i="10"/>
  <c r="D23" i="10"/>
  <c r="E23" i="10"/>
  <c r="F23" i="10"/>
  <c r="C24" i="10"/>
  <c r="D24" i="10"/>
  <c r="E24" i="10"/>
  <c r="F24" i="10"/>
  <c r="C25" i="10"/>
  <c r="D25" i="10"/>
  <c r="E25" i="10"/>
  <c r="F25" i="10"/>
  <c r="C26" i="10"/>
  <c r="D26" i="10"/>
  <c r="E26" i="10"/>
  <c r="F26" i="10"/>
  <c r="C27" i="10"/>
  <c r="D27" i="10"/>
  <c r="E27" i="10"/>
  <c r="F27" i="10"/>
  <c r="C28" i="10"/>
  <c r="D28" i="10"/>
  <c r="E28" i="10"/>
  <c r="R28" i="10" s="1"/>
  <c r="F28" i="10"/>
  <c r="C29" i="10"/>
  <c r="D29" i="10"/>
  <c r="E29" i="10"/>
  <c r="R29" i="10" s="1"/>
  <c r="F29" i="10"/>
  <c r="C30" i="10"/>
  <c r="D30" i="10"/>
  <c r="E30" i="10"/>
  <c r="F30" i="10"/>
  <c r="C31" i="10"/>
  <c r="D31" i="10"/>
  <c r="E31" i="10"/>
  <c r="F31" i="10"/>
  <c r="C32" i="10"/>
  <c r="D32" i="10"/>
  <c r="E32" i="10"/>
  <c r="F32" i="10"/>
  <c r="C33" i="10"/>
  <c r="D33" i="10"/>
  <c r="E33" i="10"/>
  <c r="F33" i="10"/>
  <c r="C34" i="10"/>
  <c r="D34" i="10"/>
  <c r="E34" i="10"/>
  <c r="F34" i="10"/>
  <c r="C35" i="10"/>
  <c r="D35" i="10"/>
  <c r="E35" i="10"/>
  <c r="F35" i="10"/>
  <c r="C36" i="10"/>
  <c r="D36" i="10"/>
  <c r="E36" i="10"/>
  <c r="F36" i="10"/>
  <c r="C37" i="10"/>
  <c r="D37" i="10"/>
  <c r="E37" i="10"/>
  <c r="F37" i="10"/>
  <c r="C38" i="10"/>
  <c r="D38" i="10"/>
  <c r="E38" i="10"/>
  <c r="F38" i="10"/>
  <c r="C39" i="10"/>
  <c r="D39" i="10"/>
  <c r="E39" i="10"/>
  <c r="F39" i="10"/>
  <c r="C40" i="10"/>
  <c r="D40" i="10"/>
  <c r="E40" i="10"/>
  <c r="F40" i="10"/>
  <c r="C41" i="10"/>
  <c r="D41" i="10"/>
  <c r="E41" i="10"/>
  <c r="F41" i="10"/>
  <c r="C42" i="10"/>
  <c r="D42" i="10"/>
  <c r="E42" i="10"/>
  <c r="F42" i="10"/>
  <c r="C43" i="10"/>
  <c r="D43" i="10"/>
  <c r="E43" i="10"/>
  <c r="F43" i="10"/>
  <c r="C44" i="10"/>
  <c r="D44" i="10"/>
  <c r="E44" i="10"/>
  <c r="F44" i="10"/>
  <c r="C45" i="10"/>
  <c r="D45" i="10"/>
  <c r="E45" i="10"/>
  <c r="F45" i="10"/>
  <c r="C46" i="10"/>
  <c r="D46" i="10"/>
  <c r="E46" i="10"/>
  <c r="F46" i="10"/>
  <c r="C47" i="10"/>
  <c r="D47" i="10"/>
  <c r="E47" i="10"/>
  <c r="F47" i="10"/>
  <c r="C48" i="10"/>
  <c r="D48" i="10"/>
  <c r="E48" i="10"/>
  <c r="F48" i="10"/>
  <c r="C49" i="10"/>
  <c r="D49" i="10"/>
  <c r="E49" i="10"/>
  <c r="F49" i="10"/>
  <c r="C50" i="10"/>
  <c r="D50" i="10"/>
  <c r="E50" i="10"/>
  <c r="F50" i="10"/>
  <c r="C51" i="10"/>
  <c r="D51" i="10"/>
  <c r="E51" i="10"/>
  <c r="F51" i="10"/>
  <c r="C52" i="10"/>
  <c r="D52" i="10"/>
  <c r="E52" i="10"/>
  <c r="F52" i="10"/>
  <c r="C53" i="10"/>
  <c r="D53" i="10"/>
  <c r="E53" i="10"/>
  <c r="F53" i="10"/>
  <c r="C54" i="10"/>
  <c r="D54" i="10"/>
  <c r="E54" i="10"/>
  <c r="F54" i="10"/>
  <c r="C55" i="10"/>
  <c r="D55" i="10"/>
  <c r="E55" i="10"/>
  <c r="R55" i="10" s="1"/>
  <c r="F55" i="10"/>
  <c r="C56" i="10"/>
  <c r="D56" i="10"/>
  <c r="E56" i="10"/>
  <c r="F56" i="10"/>
  <c r="C57" i="10"/>
  <c r="D57" i="10"/>
  <c r="E57" i="10"/>
  <c r="F57" i="10"/>
  <c r="C58" i="10"/>
  <c r="D58" i="10"/>
  <c r="E58" i="10"/>
  <c r="F58" i="10"/>
  <c r="C59" i="10"/>
  <c r="D59" i="10"/>
  <c r="E59" i="10"/>
  <c r="F59" i="10"/>
  <c r="C60" i="10"/>
  <c r="D60" i="10"/>
  <c r="E60" i="10"/>
  <c r="F60" i="10"/>
  <c r="C61" i="10"/>
  <c r="D61" i="10"/>
  <c r="E61" i="10"/>
  <c r="F61" i="10"/>
  <c r="C62" i="10"/>
  <c r="D62" i="10"/>
  <c r="E62" i="10"/>
  <c r="F62" i="10"/>
  <c r="C63" i="10"/>
  <c r="D63" i="10"/>
  <c r="E63" i="10"/>
  <c r="F63" i="10"/>
  <c r="C64" i="10"/>
  <c r="D64" i="10"/>
  <c r="E64" i="10"/>
  <c r="F64" i="10"/>
  <c r="C65" i="10"/>
  <c r="D65" i="10"/>
  <c r="E65" i="10"/>
  <c r="F65" i="10"/>
  <c r="C66" i="10"/>
  <c r="D66" i="10"/>
  <c r="E66" i="10"/>
  <c r="F66" i="10"/>
  <c r="C67" i="10"/>
  <c r="D67" i="10"/>
  <c r="E67" i="10"/>
  <c r="F67" i="10"/>
  <c r="C68" i="10"/>
  <c r="D68" i="10"/>
  <c r="E68" i="10"/>
  <c r="F68" i="10"/>
  <c r="C69" i="10"/>
  <c r="D69" i="10"/>
  <c r="E69" i="10"/>
  <c r="F69" i="10"/>
  <c r="C70" i="10"/>
  <c r="D70" i="10"/>
  <c r="E70" i="10"/>
  <c r="F70" i="10"/>
  <c r="C71" i="10"/>
  <c r="D71" i="10"/>
  <c r="E71" i="10"/>
  <c r="F71" i="10"/>
  <c r="C72" i="10"/>
  <c r="D72" i="10"/>
  <c r="E72" i="10"/>
  <c r="F72" i="10"/>
  <c r="C73" i="10"/>
  <c r="D73" i="10"/>
  <c r="E73" i="10"/>
  <c r="F73" i="10"/>
  <c r="C74" i="10"/>
  <c r="D74" i="10"/>
  <c r="E74" i="10"/>
  <c r="F74" i="10"/>
  <c r="C75" i="10"/>
  <c r="D75" i="10"/>
  <c r="E75" i="10"/>
  <c r="F75" i="10"/>
  <c r="C76" i="10"/>
  <c r="D76" i="10"/>
  <c r="E76" i="10"/>
  <c r="F76" i="10"/>
  <c r="C77" i="10"/>
  <c r="D77" i="10"/>
  <c r="E77" i="10"/>
  <c r="R77" i="10" s="1"/>
  <c r="F77" i="10"/>
  <c r="C78" i="10"/>
  <c r="D78" i="10"/>
  <c r="E78" i="10"/>
  <c r="F78" i="10"/>
  <c r="C79" i="10"/>
  <c r="D79" i="10"/>
  <c r="E79" i="10"/>
  <c r="F79" i="10"/>
  <c r="C80" i="10"/>
  <c r="D80" i="10"/>
  <c r="E80" i="10"/>
  <c r="F80" i="10"/>
  <c r="C81" i="10"/>
  <c r="D81" i="10"/>
  <c r="E81" i="10"/>
  <c r="F81" i="10"/>
  <c r="C82" i="10"/>
  <c r="D82" i="10"/>
  <c r="E82" i="10"/>
  <c r="F82" i="10"/>
  <c r="C83" i="10"/>
  <c r="D83" i="10"/>
  <c r="E83" i="10"/>
  <c r="F83" i="10"/>
  <c r="C84" i="10"/>
  <c r="D84" i="10"/>
  <c r="E84" i="10"/>
  <c r="F84" i="10"/>
  <c r="C85" i="10"/>
  <c r="D85" i="10"/>
  <c r="E85" i="10"/>
  <c r="F85" i="10"/>
  <c r="C86" i="10"/>
  <c r="D86" i="10"/>
  <c r="E86" i="10"/>
  <c r="F86" i="10"/>
  <c r="C87" i="10"/>
  <c r="D87" i="10"/>
  <c r="E87" i="10"/>
  <c r="F87" i="10"/>
  <c r="C88" i="10"/>
  <c r="D88" i="10"/>
  <c r="E88" i="10"/>
  <c r="F88" i="10"/>
  <c r="C89" i="10"/>
  <c r="D89" i="10"/>
  <c r="E89" i="10"/>
  <c r="F89" i="10"/>
  <c r="C90" i="10"/>
  <c r="D90" i="10"/>
  <c r="E90" i="10"/>
  <c r="F90" i="10"/>
  <c r="C91" i="10"/>
  <c r="D91" i="10"/>
  <c r="E91" i="10"/>
  <c r="F91" i="10"/>
  <c r="C92" i="10"/>
  <c r="D92" i="10"/>
  <c r="E92" i="10"/>
  <c r="F92" i="10"/>
  <c r="C93" i="10"/>
  <c r="D93" i="10"/>
  <c r="E93" i="10"/>
  <c r="F93" i="10"/>
  <c r="C94" i="10"/>
  <c r="D94" i="10"/>
  <c r="E94" i="10"/>
  <c r="F94" i="10"/>
  <c r="C95" i="10"/>
  <c r="D95" i="10"/>
  <c r="E95" i="10"/>
  <c r="F95" i="10"/>
  <c r="C96" i="10"/>
  <c r="D96" i="10"/>
  <c r="E96" i="10"/>
  <c r="F96" i="10"/>
  <c r="C97" i="10"/>
  <c r="D97" i="10"/>
  <c r="E97" i="10"/>
  <c r="F97" i="10"/>
  <c r="C98" i="10"/>
  <c r="D98" i="10"/>
  <c r="E98" i="10"/>
  <c r="F98" i="10"/>
  <c r="C99" i="10"/>
  <c r="D99" i="10"/>
  <c r="E99" i="10"/>
  <c r="F99" i="10"/>
  <c r="C100" i="10"/>
  <c r="D100" i="10"/>
  <c r="E100" i="10"/>
  <c r="F100" i="10"/>
  <c r="C101" i="10"/>
  <c r="D101" i="10"/>
  <c r="E101" i="10"/>
  <c r="R101" i="10" s="1"/>
  <c r="F101" i="10"/>
  <c r="C102" i="10"/>
  <c r="D102" i="10"/>
  <c r="E102" i="10"/>
  <c r="F102" i="10"/>
  <c r="C103" i="10"/>
  <c r="D103" i="10"/>
  <c r="E103" i="10"/>
  <c r="F103" i="10"/>
  <c r="C104" i="10"/>
  <c r="D104" i="10"/>
  <c r="E104" i="10"/>
  <c r="F104" i="10"/>
  <c r="C105" i="10"/>
  <c r="D105" i="10"/>
  <c r="E105" i="10"/>
  <c r="F105" i="10"/>
  <c r="C106" i="10"/>
  <c r="D106" i="10"/>
  <c r="E106" i="10"/>
  <c r="F106" i="10"/>
  <c r="C107" i="10"/>
  <c r="D107" i="10"/>
  <c r="E107" i="10"/>
  <c r="F107" i="10"/>
  <c r="C108" i="10"/>
  <c r="D108" i="10"/>
  <c r="E108" i="10"/>
  <c r="F108" i="10"/>
  <c r="C109" i="10"/>
  <c r="D109" i="10"/>
  <c r="E109" i="10"/>
  <c r="F109" i="10"/>
  <c r="C110" i="10"/>
  <c r="D110" i="10"/>
  <c r="E110" i="10"/>
  <c r="F110" i="10"/>
  <c r="C111" i="10"/>
  <c r="D111" i="10"/>
  <c r="E111" i="10"/>
  <c r="F111" i="10"/>
  <c r="C112" i="10"/>
  <c r="D112" i="10"/>
  <c r="E112" i="10"/>
  <c r="F112" i="10"/>
  <c r="C113" i="10"/>
  <c r="D113" i="10"/>
  <c r="E113" i="10"/>
  <c r="F113" i="10"/>
  <c r="C114" i="10"/>
  <c r="D114" i="10"/>
  <c r="E114" i="10"/>
  <c r="F114" i="10"/>
  <c r="C115" i="10"/>
  <c r="D115" i="10"/>
  <c r="E115" i="10"/>
  <c r="F115" i="10"/>
  <c r="C116" i="10"/>
  <c r="D116" i="10"/>
  <c r="E116" i="10"/>
  <c r="F116" i="10"/>
  <c r="C117" i="10"/>
  <c r="D117" i="10"/>
  <c r="E117" i="10"/>
  <c r="F117" i="10"/>
  <c r="C118" i="10"/>
  <c r="D118" i="10"/>
  <c r="E118" i="10"/>
  <c r="F118" i="10"/>
  <c r="C119" i="10"/>
  <c r="D119" i="10"/>
  <c r="E119" i="10"/>
  <c r="F119" i="10"/>
  <c r="C120" i="10"/>
  <c r="D120" i="10"/>
  <c r="E120" i="10"/>
  <c r="F120" i="10"/>
  <c r="C121" i="10"/>
  <c r="D121" i="10"/>
  <c r="E121" i="10"/>
  <c r="F121" i="10"/>
  <c r="C122" i="10"/>
  <c r="D122" i="10"/>
  <c r="E122" i="10"/>
  <c r="F122" i="10"/>
  <c r="C123" i="10"/>
  <c r="D123" i="10"/>
  <c r="E123" i="10"/>
  <c r="F123" i="10"/>
  <c r="C124" i="10"/>
  <c r="D124" i="10"/>
  <c r="E124" i="10"/>
  <c r="F124" i="10"/>
  <c r="C125" i="10"/>
  <c r="D125" i="10"/>
  <c r="E125" i="10"/>
  <c r="R125" i="10" s="1"/>
  <c r="F125" i="10"/>
  <c r="C126" i="10"/>
  <c r="D126" i="10"/>
  <c r="E126" i="10"/>
  <c r="F126" i="10"/>
  <c r="C127" i="10"/>
  <c r="D127" i="10"/>
  <c r="E127" i="10"/>
  <c r="F127" i="10"/>
  <c r="C128" i="10"/>
  <c r="D128" i="10"/>
  <c r="E128" i="10"/>
  <c r="F128" i="10"/>
  <c r="C129" i="10"/>
  <c r="D129" i="10"/>
  <c r="E129" i="10"/>
  <c r="F129" i="10"/>
  <c r="C130" i="10"/>
  <c r="D130" i="10"/>
  <c r="E130" i="10"/>
  <c r="F130" i="10"/>
  <c r="C131" i="10"/>
  <c r="D131" i="10"/>
  <c r="E131" i="10"/>
  <c r="F131" i="10"/>
  <c r="C132" i="10"/>
  <c r="D132" i="10"/>
  <c r="E132" i="10"/>
  <c r="F132" i="10"/>
  <c r="C133" i="10"/>
  <c r="D133" i="10"/>
  <c r="E133" i="10"/>
  <c r="F133" i="10"/>
  <c r="C134" i="10"/>
  <c r="D134" i="10"/>
  <c r="E134" i="10"/>
  <c r="F134" i="10"/>
  <c r="C135" i="10"/>
  <c r="D135" i="10"/>
  <c r="E135" i="10"/>
  <c r="F135" i="10"/>
  <c r="C136" i="10"/>
  <c r="D136" i="10"/>
  <c r="E136" i="10"/>
  <c r="F136" i="10"/>
  <c r="C137" i="10"/>
  <c r="D137" i="10"/>
  <c r="E137" i="10"/>
  <c r="F137" i="10"/>
  <c r="C138" i="10"/>
  <c r="D138" i="10"/>
  <c r="E138" i="10"/>
  <c r="F138" i="10"/>
  <c r="C139" i="10"/>
  <c r="D139" i="10"/>
  <c r="E139" i="10"/>
  <c r="F139" i="10"/>
  <c r="C140" i="10"/>
  <c r="D140" i="10"/>
  <c r="E140" i="10"/>
  <c r="F140" i="10"/>
  <c r="C141" i="10"/>
  <c r="D141" i="10"/>
  <c r="E141" i="10"/>
  <c r="F141" i="10"/>
  <c r="C142" i="10"/>
  <c r="D142" i="10"/>
  <c r="E142" i="10"/>
  <c r="F142" i="10"/>
  <c r="C143" i="10"/>
  <c r="D143" i="10"/>
  <c r="E143" i="10"/>
  <c r="F143" i="10"/>
  <c r="C144" i="10"/>
  <c r="D144" i="10"/>
  <c r="E144" i="10"/>
  <c r="F144" i="10"/>
  <c r="C145" i="10"/>
  <c r="D145" i="10"/>
  <c r="E145" i="10"/>
  <c r="F145" i="10"/>
  <c r="C146" i="10"/>
  <c r="D146" i="10"/>
  <c r="E146" i="10"/>
  <c r="F146" i="10"/>
  <c r="C147" i="10"/>
  <c r="D147" i="10"/>
  <c r="E147" i="10"/>
  <c r="F147" i="10"/>
  <c r="C148" i="10"/>
  <c r="D148" i="10"/>
  <c r="E148" i="10"/>
  <c r="F148" i="10"/>
  <c r="C149" i="10"/>
  <c r="D149" i="10"/>
  <c r="E149" i="10"/>
  <c r="R149" i="10" s="1"/>
  <c r="F149" i="10"/>
  <c r="C150" i="10"/>
  <c r="D150" i="10"/>
  <c r="E150" i="10"/>
  <c r="F150" i="10"/>
  <c r="C151" i="10"/>
  <c r="D151" i="10"/>
  <c r="E151" i="10"/>
  <c r="F151" i="10"/>
  <c r="C152" i="10"/>
  <c r="D152" i="10"/>
  <c r="E152" i="10"/>
  <c r="F152" i="10"/>
  <c r="C153" i="10"/>
  <c r="D153" i="10"/>
  <c r="E153" i="10"/>
  <c r="F153" i="10"/>
  <c r="C154" i="10"/>
  <c r="D154" i="10"/>
  <c r="E154" i="10"/>
  <c r="F154" i="10"/>
  <c r="C155" i="10"/>
  <c r="D155" i="10"/>
  <c r="E155" i="10"/>
  <c r="F155" i="10"/>
  <c r="C156" i="10"/>
  <c r="D156" i="10"/>
  <c r="E156" i="10"/>
  <c r="F156" i="10"/>
  <c r="C157" i="10"/>
  <c r="D157" i="10"/>
  <c r="E157" i="10"/>
  <c r="F157" i="10"/>
  <c r="C158" i="10"/>
  <c r="D158" i="10"/>
  <c r="E158" i="10"/>
  <c r="F158" i="10"/>
  <c r="C159" i="10"/>
  <c r="D159" i="10"/>
  <c r="E159" i="10"/>
  <c r="F159" i="10"/>
  <c r="C160" i="10"/>
  <c r="D160" i="10"/>
  <c r="E160" i="10"/>
  <c r="F160" i="10"/>
  <c r="C161" i="10"/>
  <c r="D161" i="10"/>
  <c r="E161" i="10"/>
  <c r="F161" i="10"/>
  <c r="C162" i="10"/>
  <c r="D162" i="10"/>
  <c r="E162" i="10"/>
  <c r="F162" i="10"/>
  <c r="C163" i="10"/>
  <c r="D163" i="10"/>
  <c r="E163" i="10"/>
  <c r="F163" i="10"/>
  <c r="C164" i="10"/>
  <c r="D164" i="10"/>
  <c r="E164" i="10"/>
  <c r="F164" i="10"/>
  <c r="C165" i="10"/>
  <c r="D165" i="10"/>
  <c r="E165" i="10"/>
  <c r="F165" i="10"/>
  <c r="C166" i="10"/>
  <c r="D166" i="10"/>
  <c r="E166" i="10"/>
  <c r="F166" i="10"/>
  <c r="C167" i="10"/>
  <c r="D167" i="10"/>
  <c r="E167" i="10"/>
  <c r="F167" i="10"/>
  <c r="C168" i="10"/>
  <c r="D168" i="10"/>
  <c r="E168" i="10"/>
  <c r="F168" i="10"/>
  <c r="C169" i="10"/>
  <c r="D169" i="10"/>
  <c r="E169" i="10"/>
  <c r="F169" i="10"/>
  <c r="C170" i="10"/>
  <c r="D170" i="10"/>
  <c r="E170" i="10"/>
  <c r="F170" i="10"/>
  <c r="C171" i="10"/>
  <c r="D171" i="10"/>
  <c r="E171" i="10"/>
  <c r="F171" i="10"/>
  <c r="C172" i="10"/>
  <c r="D172" i="10"/>
  <c r="E172" i="10"/>
  <c r="F172" i="10"/>
  <c r="C173" i="10"/>
  <c r="D173" i="10"/>
  <c r="E173" i="10"/>
  <c r="F173" i="10"/>
  <c r="C174" i="10"/>
  <c r="D174" i="10"/>
  <c r="E174" i="10"/>
  <c r="F174" i="10"/>
  <c r="C175" i="10"/>
  <c r="D175" i="10"/>
  <c r="E175" i="10"/>
  <c r="F175" i="10"/>
  <c r="C176" i="10"/>
  <c r="D176" i="10"/>
  <c r="E176" i="10"/>
  <c r="F176" i="10"/>
  <c r="C177" i="10"/>
  <c r="D177" i="10"/>
  <c r="E177" i="10"/>
  <c r="F177" i="10"/>
  <c r="C178" i="10"/>
  <c r="D178" i="10"/>
  <c r="E178" i="10"/>
  <c r="F178" i="10"/>
  <c r="C179" i="10"/>
  <c r="D179" i="10"/>
  <c r="E179" i="10"/>
  <c r="F179" i="10"/>
  <c r="C180" i="10"/>
  <c r="D180" i="10"/>
  <c r="E180" i="10"/>
  <c r="F180" i="10"/>
  <c r="C181" i="10"/>
  <c r="D181" i="10"/>
  <c r="E181" i="10"/>
  <c r="F181" i="10"/>
  <c r="C182" i="10"/>
  <c r="D182" i="10"/>
  <c r="E182" i="10"/>
  <c r="F182" i="10"/>
  <c r="C183" i="10"/>
  <c r="D183" i="10"/>
  <c r="E183" i="10"/>
  <c r="F183" i="10"/>
  <c r="C184" i="10"/>
  <c r="D184" i="10"/>
  <c r="E184" i="10"/>
  <c r="F184" i="10"/>
  <c r="C185" i="10"/>
  <c r="D185" i="10"/>
  <c r="E185" i="10"/>
  <c r="F185" i="10"/>
  <c r="C186" i="10"/>
  <c r="D186" i="10"/>
  <c r="E186" i="10"/>
  <c r="F186" i="10"/>
  <c r="C187" i="10"/>
  <c r="D187" i="10"/>
  <c r="E187" i="10"/>
  <c r="F187" i="10"/>
  <c r="C188" i="10"/>
  <c r="D188" i="10"/>
  <c r="E188" i="10"/>
  <c r="F188" i="10"/>
  <c r="C189" i="10"/>
  <c r="D189" i="10"/>
  <c r="E189" i="10"/>
  <c r="F189" i="10"/>
  <c r="C190" i="10"/>
  <c r="D190" i="10"/>
  <c r="E190" i="10"/>
  <c r="F190" i="10"/>
  <c r="C191" i="10"/>
  <c r="D191" i="10"/>
  <c r="E191" i="10"/>
  <c r="F191" i="10"/>
  <c r="C192" i="10"/>
  <c r="D192" i="10"/>
  <c r="E192" i="10"/>
  <c r="F192" i="10"/>
  <c r="C193" i="10"/>
  <c r="D193" i="10"/>
  <c r="E193" i="10"/>
  <c r="F193" i="10"/>
  <c r="C194" i="10"/>
  <c r="D194" i="10"/>
  <c r="E194" i="10"/>
  <c r="F194" i="10"/>
  <c r="C195" i="10"/>
  <c r="D195" i="10"/>
  <c r="E195" i="10"/>
  <c r="F195" i="10"/>
  <c r="C196" i="10"/>
  <c r="D196" i="10"/>
  <c r="E196" i="10"/>
  <c r="F196" i="10"/>
  <c r="C197" i="10"/>
  <c r="D197" i="10"/>
  <c r="E197" i="10"/>
  <c r="F197" i="10"/>
  <c r="C198" i="10"/>
  <c r="D198" i="10"/>
  <c r="E198" i="10"/>
  <c r="F198" i="10"/>
  <c r="C199" i="10"/>
  <c r="D199" i="10"/>
  <c r="E199" i="10"/>
  <c r="F199" i="10"/>
  <c r="C200" i="10"/>
  <c r="D200" i="10"/>
  <c r="E200" i="10"/>
  <c r="F200" i="10"/>
  <c r="C201" i="10"/>
  <c r="D201" i="10"/>
  <c r="E201" i="10"/>
  <c r="F201" i="10"/>
  <c r="C202" i="10"/>
  <c r="D202" i="10"/>
  <c r="E202" i="10"/>
  <c r="F202" i="10"/>
  <c r="C203" i="10"/>
  <c r="D203" i="10"/>
  <c r="E203" i="10"/>
  <c r="F203" i="10"/>
  <c r="C204" i="10"/>
  <c r="D204" i="10"/>
  <c r="E204" i="10"/>
  <c r="F204" i="10"/>
  <c r="C205" i="10"/>
  <c r="D205" i="10"/>
  <c r="E205" i="10"/>
  <c r="F205" i="10"/>
  <c r="C206" i="10"/>
  <c r="D206" i="10"/>
  <c r="E206" i="10"/>
  <c r="F206" i="10"/>
  <c r="C207" i="10"/>
  <c r="D207" i="10"/>
  <c r="E207" i="10"/>
  <c r="F207" i="10"/>
  <c r="C208" i="10"/>
  <c r="D208" i="10"/>
  <c r="E208" i="10"/>
  <c r="F208" i="10"/>
  <c r="C209" i="10"/>
  <c r="D209" i="10"/>
  <c r="E209" i="10"/>
  <c r="F209" i="10"/>
  <c r="C210" i="10"/>
  <c r="D210" i="10"/>
  <c r="E210" i="10"/>
  <c r="F210" i="10"/>
  <c r="C211" i="10"/>
  <c r="D211" i="10"/>
  <c r="E211" i="10"/>
  <c r="F211" i="10"/>
  <c r="C212" i="10"/>
  <c r="D212" i="10"/>
  <c r="E212" i="10"/>
  <c r="F212" i="10"/>
  <c r="C213" i="10"/>
  <c r="D213" i="10"/>
  <c r="E213" i="10"/>
  <c r="F213" i="10"/>
  <c r="C214" i="10"/>
  <c r="D214" i="10"/>
  <c r="E214" i="10"/>
  <c r="F214" i="10"/>
  <c r="C215" i="10"/>
  <c r="D215" i="10"/>
  <c r="E215" i="10"/>
  <c r="F215" i="10"/>
  <c r="C216" i="10"/>
  <c r="D216" i="10"/>
  <c r="E216" i="10"/>
  <c r="F216" i="10"/>
  <c r="C217" i="10"/>
  <c r="D217" i="10"/>
  <c r="E217" i="10"/>
  <c r="F217" i="10"/>
  <c r="C218" i="10"/>
  <c r="D218" i="10"/>
  <c r="E218" i="10"/>
  <c r="F218" i="10"/>
  <c r="C219" i="10"/>
  <c r="D219" i="10"/>
  <c r="E219" i="10"/>
  <c r="F219" i="10"/>
  <c r="C220" i="10"/>
  <c r="D220" i="10"/>
  <c r="E220" i="10"/>
  <c r="F220" i="10"/>
  <c r="C221" i="10"/>
  <c r="D221" i="10"/>
  <c r="E221" i="10"/>
  <c r="F221" i="10"/>
  <c r="C222" i="10"/>
  <c r="D222" i="10"/>
  <c r="E222" i="10"/>
  <c r="F222" i="10"/>
  <c r="C223" i="10"/>
  <c r="D223" i="10"/>
  <c r="E223" i="10"/>
  <c r="F223" i="10"/>
  <c r="C224" i="10"/>
  <c r="D224" i="10"/>
  <c r="E224" i="10"/>
  <c r="F224" i="10"/>
  <c r="C225" i="10"/>
  <c r="D225" i="10"/>
  <c r="E225" i="10"/>
  <c r="F225" i="10"/>
  <c r="C226" i="10"/>
  <c r="D226" i="10"/>
  <c r="E226" i="10"/>
  <c r="F226" i="10"/>
  <c r="C227" i="10"/>
  <c r="D227" i="10"/>
  <c r="E227" i="10"/>
  <c r="F227" i="10"/>
  <c r="C228" i="10"/>
  <c r="D228" i="10"/>
  <c r="E228" i="10"/>
  <c r="F228" i="10"/>
  <c r="C229" i="10"/>
  <c r="D229" i="10"/>
  <c r="E229" i="10"/>
  <c r="F229" i="10"/>
  <c r="C230" i="10"/>
  <c r="D230" i="10"/>
  <c r="E230" i="10"/>
  <c r="F230" i="10"/>
  <c r="C231" i="10"/>
  <c r="D231" i="10"/>
  <c r="E231" i="10"/>
  <c r="F231" i="10"/>
  <c r="C232" i="10"/>
  <c r="D232" i="10"/>
  <c r="E232" i="10"/>
  <c r="F232" i="10"/>
  <c r="C233" i="10"/>
  <c r="D233" i="10"/>
  <c r="E233" i="10"/>
  <c r="F233" i="10"/>
  <c r="C234" i="10"/>
  <c r="D234" i="10"/>
  <c r="E234" i="10"/>
  <c r="F234" i="10"/>
  <c r="C235" i="10"/>
  <c r="D235" i="10"/>
  <c r="E235" i="10"/>
  <c r="F235" i="10"/>
  <c r="C236" i="10"/>
  <c r="D236" i="10"/>
  <c r="E236" i="10"/>
  <c r="F236" i="10"/>
  <c r="C237" i="10"/>
  <c r="D237" i="10"/>
  <c r="E237" i="10"/>
  <c r="F237" i="10"/>
  <c r="C238" i="10"/>
  <c r="D238" i="10"/>
  <c r="E238" i="10"/>
  <c r="F238" i="10"/>
  <c r="C239" i="10"/>
  <c r="D239" i="10"/>
  <c r="E239" i="10"/>
  <c r="F239" i="10"/>
  <c r="C240" i="10"/>
  <c r="D240" i="10"/>
  <c r="E240" i="10"/>
  <c r="F240" i="10"/>
  <c r="C241" i="10"/>
  <c r="D241" i="10"/>
  <c r="E241" i="10"/>
  <c r="F241" i="10"/>
  <c r="C242" i="10"/>
  <c r="D242" i="10"/>
  <c r="E242" i="10"/>
  <c r="F242" i="10"/>
  <c r="C243" i="10"/>
  <c r="D243" i="10"/>
  <c r="E243" i="10"/>
  <c r="F243" i="10"/>
  <c r="C244" i="10"/>
  <c r="D244" i="10"/>
  <c r="E244" i="10"/>
  <c r="F244" i="10"/>
  <c r="C245" i="10"/>
  <c r="D245" i="10"/>
  <c r="E245" i="10"/>
  <c r="F245" i="10"/>
  <c r="C246" i="10"/>
  <c r="D246" i="10"/>
  <c r="E246" i="10"/>
  <c r="F246" i="10"/>
  <c r="C247" i="10"/>
  <c r="D247" i="10"/>
  <c r="E247" i="10"/>
  <c r="F247" i="10"/>
  <c r="C248" i="10"/>
  <c r="D248" i="10"/>
  <c r="E248" i="10"/>
  <c r="F248" i="10"/>
  <c r="C249" i="10"/>
  <c r="D249" i="10"/>
  <c r="E249" i="10"/>
  <c r="F249" i="10"/>
  <c r="C250" i="10"/>
  <c r="D250" i="10"/>
  <c r="E250" i="10"/>
  <c r="F250" i="10"/>
  <c r="C251" i="10"/>
  <c r="D251" i="10"/>
  <c r="E251" i="10"/>
  <c r="F251" i="10"/>
  <c r="C252" i="10"/>
  <c r="D252" i="10"/>
  <c r="E252" i="10"/>
  <c r="F252" i="10"/>
  <c r="C253" i="10"/>
  <c r="D253" i="10"/>
  <c r="E253" i="10"/>
  <c r="F253" i="10"/>
  <c r="C254" i="10"/>
  <c r="D254" i="10"/>
  <c r="E254" i="10"/>
  <c r="F254" i="10"/>
  <c r="C255" i="10"/>
  <c r="D255" i="10"/>
  <c r="E255" i="10"/>
  <c r="F255" i="10"/>
  <c r="C256" i="10"/>
  <c r="D256" i="10"/>
  <c r="E256" i="10"/>
  <c r="F256" i="10"/>
  <c r="C257" i="10"/>
  <c r="D257" i="10"/>
  <c r="E257" i="10"/>
  <c r="F257" i="10"/>
  <c r="C258" i="10"/>
  <c r="D258" i="10"/>
  <c r="E258" i="10"/>
  <c r="F258" i="10"/>
  <c r="C259" i="10"/>
  <c r="D259" i="10"/>
  <c r="E259" i="10"/>
  <c r="F259" i="10"/>
  <c r="C260" i="10"/>
  <c r="D260" i="10"/>
  <c r="E260" i="10"/>
  <c r="F260" i="10"/>
  <c r="C261" i="10"/>
  <c r="D261" i="10"/>
  <c r="E261" i="10"/>
  <c r="F261" i="10"/>
  <c r="C262" i="10"/>
  <c r="D262" i="10"/>
  <c r="E262" i="10"/>
  <c r="F262" i="10"/>
  <c r="C263" i="10"/>
  <c r="D263" i="10"/>
  <c r="E263" i="10"/>
  <c r="F263" i="10"/>
  <c r="C264" i="10"/>
  <c r="D264" i="10"/>
  <c r="E264" i="10"/>
  <c r="F264" i="10"/>
  <c r="C265" i="10"/>
  <c r="D265" i="10"/>
  <c r="E265" i="10"/>
  <c r="F265" i="10"/>
  <c r="C266" i="10"/>
  <c r="D266" i="10"/>
  <c r="E266" i="10"/>
  <c r="F266" i="10"/>
  <c r="C267" i="10"/>
  <c r="D267" i="10"/>
  <c r="E267" i="10"/>
  <c r="F267" i="10"/>
  <c r="C268" i="10"/>
  <c r="D268" i="10"/>
  <c r="E268" i="10"/>
  <c r="F268" i="10"/>
  <c r="C269" i="10"/>
  <c r="D269" i="10"/>
  <c r="E269" i="10"/>
  <c r="F269" i="10"/>
  <c r="C270" i="10"/>
  <c r="D270" i="10"/>
  <c r="E270" i="10"/>
  <c r="F270" i="10"/>
  <c r="C271" i="10"/>
  <c r="D271" i="10"/>
  <c r="E271" i="10"/>
  <c r="F271" i="10"/>
  <c r="C272" i="10"/>
  <c r="D272" i="10"/>
  <c r="E272" i="10"/>
  <c r="F272" i="10"/>
  <c r="C273" i="10"/>
  <c r="D273" i="10"/>
  <c r="E273" i="10"/>
  <c r="F273" i="10"/>
  <c r="C274" i="10"/>
  <c r="D274" i="10"/>
  <c r="E274" i="10"/>
  <c r="F274" i="10"/>
  <c r="C275" i="10"/>
  <c r="D275" i="10"/>
  <c r="E275" i="10"/>
  <c r="F275" i="10"/>
  <c r="C276" i="10"/>
  <c r="D276" i="10"/>
  <c r="E276" i="10"/>
  <c r="F276" i="10"/>
  <c r="C277" i="10"/>
  <c r="D277" i="10"/>
  <c r="E277" i="10"/>
  <c r="F277" i="10"/>
  <c r="C278" i="10"/>
  <c r="D278" i="10"/>
  <c r="E278" i="10"/>
  <c r="F278" i="10"/>
  <c r="C279" i="10"/>
  <c r="D279" i="10"/>
  <c r="E279" i="10"/>
  <c r="F279" i="10"/>
  <c r="C280" i="10"/>
  <c r="D280" i="10"/>
  <c r="E280" i="10"/>
  <c r="F280" i="10"/>
  <c r="C281" i="10"/>
  <c r="D281" i="10"/>
  <c r="E281" i="10"/>
  <c r="F281" i="10"/>
  <c r="C282" i="10"/>
  <c r="D282" i="10"/>
  <c r="E282" i="10"/>
  <c r="F282" i="10"/>
  <c r="C283" i="10"/>
  <c r="D283" i="10"/>
  <c r="E283" i="10"/>
  <c r="F283" i="10"/>
  <c r="C284" i="10"/>
  <c r="D284" i="10"/>
  <c r="E284" i="10"/>
  <c r="F284" i="10"/>
  <c r="C285" i="10"/>
  <c r="D285" i="10"/>
  <c r="E285" i="10"/>
  <c r="F285" i="10"/>
  <c r="C286" i="10"/>
  <c r="D286" i="10"/>
  <c r="E286" i="10"/>
  <c r="F286" i="10"/>
  <c r="C287" i="10"/>
  <c r="D287" i="10"/>
  <c r="E287" i="10"/>
  <c r="F287" i="10"/>
  <c r="C288" i="10"/>
  <c r="D288" i="10"/>
  <c r="E288" i="10"/>
  <c r="F288" i="10"/>
  <c r="C289" i="10"/>
  <c r="D289" i="10"/>
  <c r="E289" i="10"/>
  <c r="F289" i="10"/>
  <c r="C290" i="10"/>
  <c r="D290" i="10"/>
  <c r="E290" i="10"/>
  <c r="F290" i="10"/>
  <c r="C291" i="10"/>
  <c r="D291" i="10"/>
  <c r="E291" i="10"/>
  <c r="F291" i="10"/>
  <c r="C292" i="10"/>
  <c r="D292" i="10"/>
  <c r="E292" i="10"/>
  <c r="F292" i="10"/>
  <c r="C293" i="10"/>
  <c r="D293" i="10"/>
  <c r="E293" i="10"/>
  <c r="F293" i="10"/>
  <c r="C294" i="10"/>
  <c r="D294" i="10"/>
  <c r="E294" i="10"/>
  <c r="F294" i="10"/>
  <c r="C295" i="10"/>
  <c r="D295" i="10"/>
  <c r="E295" i="10"/>
  <c r="F295" i="10"/>
  <c r="C296" i="10"/>
  <c r="D296" i="10"/>
  <c r="E296" i="10"/>
  <c r="F296" i="10"/>
  <c r="C297" i="10"/>
  <c r="D297" i="10"/>
  <c r="E297" i="10"/>
  <c r="F297" i="10"/>
  <c r="C298" i="10"/>
  <c r="D298" i="10"/>
  <c r="E298" i="10"/>
  <c r="F298" i="10"/>
  <c r="C299" i="10"/>
  <c r="D299" i="10"/>
  <c r="E299" i="10"/>
  <c r="F299" i="10"/>
  <c r="C300" i="10"/>
  <c r="D300" i="10"/>
  <c r="E300" i="10"/>
  <c r="F300" i="10"/>
  <c r="C301" i="10"/>
  <c r="D301" i="10"/>
  <c r="E301" i="10"/>
  <c r="F301" i="10"/>
  <c r="C302" i="10"/>
  <c r="D302" i="10"/>
  <c r="E302" i="10"/>
  <c r="F302" i="10"/>
  <c r="C303" i="10"/>
  <c r="D303" i="10"/>
  <c r="E303" i="10"/>
  <c r="F303" i="10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44" i="10"/>
  <c r="B45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66" i="10"/>
  <c r="B67" i="10"/>
  <c r="B68" i="10"/>
  <c r="B69" i="10"/>
  <c r="B70" i="10"/>
  <c r="B71" i="10"/>
  <c r="B72" i="10"/>
  <c r="B73" i="10"/>
  <c r="B74" i="10"/>
  <c r="B75" i="10"/>
  <c r="B76" i="10"/>
  <c r="B77" i="10"/>
  <c r="B78" i="10"/>
  <c r="B79" i="10"/>
  <c r="B80" i="10"/>
  <c r="B81" i="10"/>
  <c r="B82" i="10"/>
  <c r="B83" i="10"/>
  <c r="B84" i="10"/>
  <c r="B85" i="10"/>
  <c r="B86" i="10"/>
  <c r="B87" i="10"/>
  <c r="B88" i="10"/>
  <c r="B89" i="10"/>
  <c r="B90" i="10"/>
  <c r="B91" i="10"/>
  <c r="B92" i="10"/>
  <c r="B93" i="10"/>
  <c r="B94" i="10"/>
  <c r="B95" i="10"/>
  <c r="B96" i="10"/>
  <c r="B97" i="10"/>
  <c r="B98" i="10"/>
  <c r="B99" i="10"/>
  <c r="B100" i="10"/>
  <c r="B101" i="10"/>
  <c r="B102" i="10"/>
  <c r="B103" i="10"/>
  <c r="B104" i="10"/>
  <c r="B105" i="10"/>
  <c r="B106" i="10"/>
  <c r="B107" i="10"/>
  <c r="B108" i="10"/>
  <c r="B109" i="10"/>
  <c r="B110" i="10"/>
  <c r="B111" i="10"/>
  <c r="B112" i="10"/>
  <c r="B113" i="10"/>
  <c r="B114" i="10"/>
  <c r="B115" i="10"/>
  <c r="B116" i="10"/>
  <c r="B117" i="10"/>
  <c r="B118" i="10"/>
  <c r="B119" i="10"/>
  <c r="B120" i="10"/>
  <c r="B121" i="10"/>
  <c r="B122" i="10"/>
  <c r="B123" i="10"/>
  <c r="B124" i="10"/>
  <c r="B125" i="10"/>
  <c r="B126" i="10"/>
  <c r="B127" i="10"/>
  <c r="B128" i="10"/>
  <c r="B129" i="10"/>
  <c r="B130" i="10"/>
  <c r="B131" i="10"/>
  <c r="B132" i="10"/>
  <c r="B133" i="10"/>
  <c r="B134" i="10"/>
  <c r="B135" i="10"/>
  <c r="B136" i="10"/>
  <c r="B137" i="10"/>
  <c r="B138" i="10"/>
  <c r="B139" i="10"/>
  <c r="B140" i="10"/>
  <c r="B141" i="10"/>
  <c r="B142" i="10"/>
  <c r="B143" i="10"/>
  <c r="B144" i="10"/>
  <c r="B145" i="10"/>
  <c r="B146" i="10"/>
  <c r="B147" i="10"/>
  <c r="B148" i="10"/>
  <c r="B149" i="10"/>
  <c r="B150" i="10"/>
  <c r="B151" i="10"/>
  <c r="B152" i="10"/>
  <c r="B153" i="10"/>
  <c r="B154" i="10"/>
  <c r="B155" i="10"/>
  <c r="B156" i="10"/>
  <c r="B157" i="10"/>
  <c r="B158" i="10"/>
  <c r="B159" i="10"/>
  <c r="B160" i="10"/>
  <c r="B161" i="10"/>
  <c r="B162" i="10"/>
  <c r="B163" i="10"/>
  <c r="B164" i="10"/>
  <c r="B165" i="10"/>
  <c r="B166" i="10"/>
  <c r="B167" i="10"/>
  <c r="B168" i="10"/>
  <c r="B169" i="10"/>
  <c r="B170" i="10"/>
  <c r="B171" i="10"/>
  <c r="B172" i="10"/>
  <c r="B173" i="10"/>
  <c r="B174" i="10"/>
  <c r="B175" i="10"/>
  <c r="B176" i="10"/>
  <c r="B177" i="10"/>
  <c r="B178" i="10"/>
  <c r="B179" i="10"/>
  <c r="B180" i="10"/>
  <c r="B181" i="10"/>
  <c r="B182" i="10"/>
  <c r="B183" i="10"/>
  <c r="B184" i="10"/>
  <c r="B185" i="10"/>
  <c r="B186" i="10"/>
  <c r="B187" i="10"/>
  <c r="B188" i="10"/>
  <c r="B189" i="10"/>
  <c r="B190" i="10"/>
  <c r="B191" i="10"/>
  <c r="B192" i="10"/>
  <c r="B193" i="10"/>
  <c r="B194" i="10"/>
  <c r="B195" i="10"/>
  <c r="B196" i="10"/>
  <c r="B197" i="10"/>
  <c r="B198" i="10"/>
  <c r="B199" i="10"/>
  <c r="B200" i="10"/>
  <c r="B201" i="10"/>
  <c r="B202" i="10"/>
  <c r="B203" i="10"/>
  <c r="B204" i="10"/>
  <c r="B205" i="10"/>
  <c r="B206" i="10"/>
  <c r="B207" i="10"/>
  <c r="B208" i="10"/>
  <c r="B209" i="10"/>
  <c r="B210" i="10"/>
  <c r="B211" i="10"/>
  <c r="B212" i="10"/>
  <c r="B213" i="10"/>
  <c r="B214" i="10"/>
  <c r="B215" i="10"/>
  <c r="B216" i="10"/>
  <c r="B217" i="10"/>
  <c r="B218" i="10"/>
  <c r="B219" i="10"/>
  <c r="B220" i="10"/>
  <c r="B221" i="10"/>
  <c r="B222" i="10"/>
  <c r="B223" i="10"/>
  <c r="B224" i="10"/>
  <c r="B225" i="10"/>
  <c r="B226" i="10"/>
  <c r="B227" i="10"/>
  <c r="B228" i="10"/>
  <c r="B229" i="10"/>
  <c r="B230" i="10"/>
  <c r="B231" i="10"/>
  <c r="B232" i="10"/>
  <c r="B233" i="10"/>
  <c r="B234" i="10"/>
  <c r="B235" i="10"/>
  <c r="B236" i="10"/>
  <c r="B237" i="10"/>
  <c r="B238" i="10"/>
  <c r="B239" i="10"/>
  <c r="B240" i="10"/>
  <c r="B241" i="10"/>
  <c r="B242" i="10"/>
  <c r="B243" i="10"/>
  <c r="B244" i="10"/>
  <c r="B245" i="10"/>
  <c r="B246" i="10"/>
  <c r="B247" i="10"/>
  <c r="B248" i="10"/>
  <c r="B249" i="10"/>
  <c r="B250" i="10"/>
  <c r="B251" i="10"/>
  <c r="B252" i="10"/>
  <c r="B253" i="10"/>
  <c r="B254" i="10"/>
  <c r="B255" i="10"/>
  <c r="B256" i="10"/>
  <c r="B257" i="10"/>
  <c r="B258" i="10"/>
  <c r="B259" i="10"/>
  <c r="B260" i="10"/>
  <c r="B261" i="10"/>
  <c r="B262" i="10"/>
  <c r="B263" i="10"/>
  <c r="B264" i="10"/>
  <c r="B265" i="10"/>
  <c r="B266" i="10"/>
  <c r="B267" i="10"/>
  <c r="B268" i="10"/>
  <c r="B269" i="10"/>
  <c r="B270" i="10"/>
  <c r="B271" i="10"/>
  <c r="B272" i="10"/>
  <c r="B273" i="10"/>
  <c r="B274" i="10"/>
  <c r="B275" i="10"/>
  <c r="B276" i="10"/>
  <c r="B277" i="10"/>
  <c r="B278" i="10"/>
  <c r="B279" i="10"/>
  <c r="B280" i="10"/>
  <c r="B281" i="10"/>
  <c r="B282" i="10"/>
  <c r="B283" i="10"/>
  <c r="B284" i="10"/>
  <c r="B285" i="10"/>
  <c r="B286" i="10"/>
  <c r="B287" i="10"/>
  <c r="B288" i="10"/>
  <c r="B289" i="10"/>
  <c r="B290" i="10"/>
  <c r="B291" i="10"/>
  <c r="B292" i="10"/>
  <c r="B293" i="10"/>
  <c r="B294" i="10"/>
  <c r="B295" i="10"/>
  <c r="B296" i="10"/>
  <c r="B297" i="10"/>
  <c r="B298" i="10"/>
  <c r="B299" i="10"/>
  <c r="B300" i="10"/>
  <c r="B301" i="10"/>
  <c r="B302" i="10"/>
  <c r="B303" i="10"/>
  <c r="B3" i="10"/>
  <c r="AF303" i="11"/>
  <c r="AE303" i="11"/>
  <c r="AD303" i="11"/>
  <c r="AC303" i="11"/>
  <c r="AB303" i="11"/>
  <c r="AA303" i="11"/>
  <c r="Z303" i="11"/>
  <c r="Y303" i="11"/>
  <c r="X303" i="11"/>
  <c r="W303" i="11"/>
  <c r="V303" i="11"/>
  <c r="U303" i="11"/>
  <c r="T303" i="11"/>
  <c r="S303" i="11"/>
  <c r="R303" i="11"/>
  <c r="Q303" i="11"/>
  <c r="P303" i="11"/>
  <c r="O303" i="11"/>
  <c r="N303" i="11"/>
  <c r="M303" i="11"/>
  <c r="K303" i="11"/>
  <c r="J303" i="11"/>
  <c r="I303" i="11"/>
  <c r="H303" i="11"/>
  <c r="G303" i="11"/>
  <c r="F303" i="11"/>
  <c r="E303" i="11"/>
  <c r="D303" i="11"/>
  <c r="C303" i="11"/>
  <c r="B303" i="11"/>
  <c r="A303" i="11"/>
  <c r="AF302" i="11"/>
  <c r="AE302" i="11"/>
  <c r="AD302" i="11"/>
  <c r="AC302" i="11"/>
  <c r="AB302" i="11"/>
  <c r="AA302" i="11"/>
  <c r="Z302" i="11"/>
  <c r="Y302" i="11"/>
  <c r="X302" i="11"/>
  <c r="W302" i="11"/>
  <c r="V302" i="11"/>
  <c r="U302" i="11"/>
  <c r="T302" i="11"/>
  <c r="S302" i="11"/>
  <c r="R302" i="11"/>
  <c r="Q302" i="11"/>
  <c r="P302" i="11"/>
  <c r="O302" i="11"/>
  <c r="N302" i="11"/>
  <c r="M302" i="11"/>
  <c r="K302" i="11"/>
  <c r="J302" i="11"/>
  <c r="I302" i="11"/>
  <c r="H302" i="11"/>
  <c r="G302" i="11"/>
  <c r="F302" i="11"/>
  <c r="E302" i="11"/>
  <c r="D302" i="11"/>
  <c r="C302" i="11"/>
  <c r="B302" i="11"/>
  <c r="A302" i="11"/>
  <c r="AF301" i="11"/>
  <c r="AE301" i="11"/>
  <c r="AD301" i="11"/>
  <c r="AC301" i="11"/>
  <c r="AB301" i="11"/>
  <c r="AA301" i="11"/>
  <c r="Z301" i="11"/>
  <c r="Y301" i="11"/>
  <c r="X301" i="11"/>
  <c r="W301" i="11"/>
  <c r="V301" i="11"/>
  <c r="U301" i="11"/>
  <c r="T301" i="11"/>
  <c r="S301" i="11"/>
  <c r="R301" i="11"/>
  <c r="Q301" i="11"/>
  <c r="P301" i="11"/>
  <c r="O301" i="11"/>
  <c r="N301" i="11"/>
  <c r="M301" i="11"/>
  <c r="K301" i="11"/>
  <c r="J301" i="11"/>
  <c r="I301" i="11"/>
  <c r="H301" i="11"/>
  <c r="G301" i="11"/>
  <c r="F301" i="11"/>
  <c r="E301" i="11"/>
  <c r="D301" i="11"/>
  <c r="C301" i="11"/>
  <c r="B301" i="11"/>
  <c r="A301" i="11"/>
  <c r="AF300" i="11"/>
  <c r="AE300" i="11"/>
  <c r="AD300" i="11"/>
  <c r="AC300" i="11"/>
  <c r="AB300" i="11"/>
  <c r="AA300" i="11"/>
  <c r="Z300" i="11"/>
  <c r="Y300" i="11"/>
  <c r="X300" i="11"/>
  <c r="W300" i="11"/>
  <c r="V300" i="11"/>
  <c r="U300" i="11"/>
  <c r="T300" i="11"/>
  <c r="S300" i="11"/>
  <c r="R300" i="11"/>
  <c r="Q300" i="11"/>
  <c r="P300" i="11"/>
  <c r="O300" i="11"/>
  <c r="N300" i="11"/>
  <c r="M300" i="11"/>
  <c r="K300" i="11"/>
  <c r="J300" i="11"/>
  <c r="I300" i="11"/>
  <c r="H300" i="11"/>
  <c r="G300" i="11"/>
  <c r="F300" i="11"/>
  <c r="E300" i="11"/>
  <c r="D300" i="11"/>
  <c r="C300" i="11"/>
  <c r="B300" i="11"/>
  <c r="A300" i="11"/>
  <c r="AF299" i="11"/>
  <c r="AE299" i="11"/>
  <c r="AD299" i="11"/>
  <c r="AC299" i="11"/>
  <c r="AB299" i="11"/>
  <c r="AA299" i="11"/>
  <c r="Z299" i="11"/>
  <c r="Y299" i="11"/>
  <c r="X299" i="11"/>
  <c r="W299" i="11"/>
  <c r="V299" i="11"/>
  <c r="U299" i="11"/>
  <c r="T299" i="11"/>
  <c r="S299" i="11"/>
  <c r="R299" i="11"/>
  <c r="Q299" i="11"/>
  <c r="P299" i="11"/>
  <c r="O299" i="11"/>
  <c r="N299" i="11"/>
  <c r="M299" i="11"/>
  <c r="K299" i="11"/>
  <c r="J299" i="11"/>
  <c r="I299" i="11"/>
  <c r="H299" i="11"/>
  <c r="G299" i="11"/>
  <c r="F299" i="11"/>
  <c r="E299" i="11"/>
  <c r="D299" i="11"/>
  <c r="C299" i="11"/>
  <c r="B299" i="11"/>
  <c r="A299" i="11"/>
  <c r="AF298" i="11"/>
  <c r="AE298" i="11"/>
  <c r="AD298" i="11"/>
  <c r="AC298" i="11"/>
  <c r="AB298" i="11"/>
  <c r="AA298" i="11"/>
  <c r="Z298" i="11"/>
  <c r="Y298" i="11"/>
  <c r="X298" i="11"/>
  <c r="W298" i="11"/>
  <c r="V298" i="11"/>
  <c r="U298" i="11"/>
  <c r="T298" i="11"/>
  <c r="S298" i="11"/>
  <c r="R298" i="11"/>
  <c r="Q298" i="11"/>
  <c r="P298" i="11"/>
  <c r="O298" i="11"/>
  <c r="N298" i="11"/>
  <c r="M298" i="11"/>
  <c r="K298" i="11"/>
  <c r="J298" i="11"/>
  <c r="I298" i="11"/>
  <c r="H298" i="11"/>
  <c r="G298" i="11"/>
  <c r="F298" i="11"/>
  <c r="E298" i="11"/>
  <c r="D298" i="11"/>
  <c r="C298" i="11"/>
  <c r="B298" i="11"/>
  <c r="A298" i="11"/>
  <c r="AF297" i="11"/>
  <c r="AE297" i="11"/>
  <c r="AD297" i="11"/>
  <c r="AC297" i="11"/>
  <c r="AB297" i="11"/>
  <c r="AA297" i="11"/>
  <c r="Z297" i="11"/>
  <c r="Y297" i="11"/>
  <c r="X297" i="11"/>
  <c r="W297" i="11"/>
  <c r="V297" i="11"/>
  <c r="U297" i="11"/>
  <c r="T297" i="11"/>
  <c r="S297" i="11"/>
  <c r="R297" i="11"/>
  <c r="Q297" i="11"/>
  <c r="P297" i="11"/>
  <c r="O297" i="11"/>
  <c r="N297" i="11"/>
  <c r="M297" i="11"/>
  <c r="K297" i="11"/>
  <c r="J297" i="11"/>
  <c r="I297" i="11"/>
  <c r="H297" i="11"/>
  <c r="G297" i="11"/>
  <c r="F297" i="11"/>
  <c r="E297" i="11"/>
  <c r="D297" i="11"/>
  <c r="C297" i="11"/>
  <c r="B297" i="11"/>
  <c r="A297" i="11"/>
  <c r="AF296" i="11"/>
  <c r="AE296" i="11"/>
  <c r="AD296" i="11"/>
  <c r="AC296" i="11"/>
  <c r="AB296" i="11"/>
  <c r="AA296" i="11"/>
  <c r="Z296" i="11"/>
  <c r="Y296" i="11"/>
  <c r="X296" i="11"/>
  <c r="W296" i="11"/>
  <c r="V296" i="11"/>
  <c r="U296" i="11"/>
  <c r="T296" i="11"/>
  <c r="S296" i="11"/>
  <c r="R296" i="11"/>
  <c r="Q296" i="11"/>
  <c r="P296" i="11"/>
  <c r="O296" i="11"/>
  <c r="N296" i="11"/>
  <c r="M296" i="11"/>
  <c r="K296" i="11"/>
  <c r="J296" i="11"/>
  <c r="I296" i="11"/>
  <c r="H296" i="11"/>
  <c r="G296" i="11"/>
  <c r="F296" i="11"/>
  <c r="E296" i="11"/>
  <c r="D296" i="11"/>
  <c r="C296" i="11"/>
  <c r="B296" i="11"/>
  <c r="A296" i="11"/>
  <c r="AF295" i="11"/>
  <c r="AE295" i="11"/>
  <c r="AD295" i="11"/>
  <c r="AC295" i="11"/>
  <c r="AB295" i="11"/>
  <c r="AA295" i="11"/>
  <c r="Z295" i="11"/>
  <c r="Y295" i="11"/>
  <c r="X295" i="11"/>
  <c r="W295" i="11"/>
  <c r="V295" i="11"/>
  <c r="U295" i="11"/>
  <c r="T295" i="11"/>
  <c r="S295" i="11"/>
  <c r="R295" i="11"/>
  <c r="Q295" i="11"/>
  <c r="P295" i="11"/>
  <c r="O295" i="11"/>
  <c r="N295" i="11"/>
  <c r="M295" i="11"/>
  <c r="K295" i="11"/>
  <c r="J295" i="11"/>
  <c r="I295" i="11"/>
  <c r="H295" i="11"/>
  <c r="G295" i="11"/>
  <c r="F295" i="11"/>
  <c r="E295" i="11"/>
  <c r="D295" i="11"/>
  <c r="C295" i="11"/>
  <c r="B295" i="11"/>
  <c r="A295" i="11"/>
  <c r="AF294" i="11"/>
  <c r="AE294" i="11"/>
  <c r="AD294" i="11"/>
  <c r="AC294" i="11"/>
  <c r="AB294" i="11"/>
  <c r="AA294" i="11"/>
  <c r="Z294" i="11"/>
  <c r="Y294" i="11"/>
  <c r="X294" i="11"/>
  <c r="W294" i="11"/>
  <c r="V294" i="11"/>
  <c r="U294" i="11"/>
  <c r="T294" i="11"/>
  <c r="S294" i="11"/>
  <c r="R294" i="11"/>
  <c r="Q294" i="11"/>
  <c r="P294" i="11"/>
  <c r="O294" i="11"/>
  <c r="N294" i="11"/>
  <c r="M294" i="11"/>
  <c r="K294" i="11"/>
  <c r="J294" i="11"/>
  <c r="I294" i="11"/>
  <c r="H294" i="11"/>
  <c r="G294" i="11"/>
  <c r="F294" i="11"/>
  <c r="E294" i="11"/>
  <c r="D294" i="11"/>
  <c r="C294" i="11"/>
  <c r="B294" i="11"/>
  <c r="A294" i="11"/>
  <c r="AF293" i="11"/>
  <c r="AE293" i="11"/>
  <c r="AD293" i="11"/>
  <c r="AC293" i="11"/>
  <c r="AB293" i="11"/>
  <c r="AA293" i="11"/>
  <c r="Z293" i="11"/>
  <c r="Y293" i="11"/>
  <c r="X293" i="11"/>
  <c r="W293" i="11"/>
  <c r="V293" i="11"/>
  <c r="U293" i="11"/>
  <c r="T293" i="11"/>
  <c r="S293" i="11"/>
  <c r="R293" i="11"/>
  <c r="Q293" i="11"/>
  <c r="P293" i="11"/>
  <c r="O293" i="11"/>
  <c r="N293" i="11"/>
  <c r="M293" i="11"/>
  <c r="K293" i="11"/>
  <c r="J293" i="11"/>
  <c r="I293" i="11"/>
  <c r="H293" i="11"/>
  <c r="G293" i="11"/>
  <c r="F293" i="11"/>
  <c r="E293" i="11"/>
  <c r="D293" i="11"/>
  <c r="C293" i="11"/>
  <c r="B293" i="11"/>
  <c r="A293" i="11"/>
  <c r="AF292" i="11"/>
  <c r="AE292" i="11"/>
  <c r="AD292" i="11"/>
  <c r="AC292" i="11"/>
  <c r="AB292" i="11"/>
  <c r="AA292" i="11"/>
  <c r="Z292" i="11"/>
  <c r="Y292" i="11"/>
  <c r="X292" i="11"/>
  <c r="W292" i="11"/>
  <c r="V292" i="11"/>
  <c r="U292" i="11"/>
  <c r="T292" i="11"/>
  <c r="S292" i="11"/>
  <c r="R292" i="11"/>
  <c r="Q292" i="11"/>
  <c r="P292" i="11"/>
  <c r="O292" i="11"/>
  <c r="N292" i="11"/>
  <c r="M292" i="11"/>
  <c r="K292" i="11"/>
  <c r="J292" i="11"/>
  <c r="I292" i="11"/>
  <c r="H292" i="11"/>
  <c r="G292" i="11"/>
  <c r="F292" i="11"/>
  <c r="E292" i="11"/>
  <c r="D292" i="11"/>
  <c r="C292" i="11"/>
  <c r="B292" i="11"/>
  <c r="A292" i="11"/>
  <c r="AF291" i="11"/>
  <c r="AE291" i="11"/>
  <c r="AD291" i="11"/>
  <c r="AC291" i="11"/>
  <c r="AB291" i="11"/>
  <c r="AA291" i="11"/>
  <c r="Z291" i="11"/>
  <c r="Y291" i="11"/>
  <c r="X291" i="11"/>
  <c r="W291" i="11"/>
  <c r="V291" i="11"/>
  <c r="U291" i="11"/>
  <c r="T291" i="11"/>
  <c r="S291" i="11"/>
  <c r="R291" i="11"/>
  <c r="Q291" i="11"/>
  <c r="P291" i="11"/>
  <c r="O291" i="11"/>
  <c r="N291" i="11"/>
  <c r="M291" i="11"/>
  <c r="K291" i="11"/>
  <c r="J291" i="11"/>
  <c r="I291" i="11"/>
  <c r="H291" i="11"/>
  <c r="G291" i="11"/>
  <c r="F291" i="11"/>
  <c r="E291" i="11"/>
  <c r="D291" i="11"/>
  <c r="C291" i="11"/>
  <c r="B291" i="11"/>
  <c r="A291" i="11"/>
  <c r="AF290" i="11"/>
  <c r="AE290" i="11"/>
  <c r="AD290" i="11"/>
  <c r="AC290" i="11"/>
  <c r="AB290" i="11"/>
  <c r="AA290" i="11"/>
  <c r="Z290" i="11"/>
  <c r="Y290" i="11"/>
  <c r="X290" i="11"/>
  <c r="W290" i="11"/>
  <c r="V290" i="11"/>
  <c r="U290" i="11"/>
  <c r="T290" i="11"/>
  <c r="S290" i="11"/>
  <c r="R290" i="11"/>
  <c r="Q290" i="11"/>
  <c r="P290" i="11"/>
  <c r="O290" i="11"/>
  <c r="N290" i="11"/>
  <c r="M290" i="11"/>
  <c r="K290" i="11"/>
  <c r="J290" i="11"/>
  <c r="I290" i="11"/>
  <c r="H290" i="11"/>
  <c r="G290" i="11"/>
  <c r="F290" i="11"/>
  <c r="E290" i="11"/>
  <c r="D290" i="11"/>
  <c r="C290" i="11"/>
  <c r="B290" i="11"/>
  <c r="A290" i="11"/>
  <c r="AF289" i="11"/>
  <c r="AE289" i="11"/>
  <c r="AD289" i="11"/>
  <c r="AC289" i="11"/>
  <c r="AB289" i="11"/>
  <c r="AA289" i="11"/>
  <c r="Z289" i="11"/>
  <c r="Y289" i="11"/>
  <c r="X289" i="11"/>
  <c r="W289" i="11"/>
  <c r="V289" i="11"/>
  <c r="U289" i="11"/>
  <c r="T289" i="11"/>
  <c r="S289" i="11"/>
  <c r="R289" i="11"/>
  <c r="Q289" i="11"/>
  <c r="P289" i="11"/>
  <c r="O289" i="11"/>
  <c r="N289" i="11"/>
  <c r="M289" i="11"/>
  <c r="K289" i="11"/>
  <c r="J289" i="11"/>
  <c r="I289" i="11"/>
  <c r="H289" i="11"/>
  <c r="G289" i="11"/>
  <c r="F289" i="11"/>
  <c r="E289" i="11"/>
  <c r="D289" i="11"/>
  <c r="C289" i="11"/>
  <c r="B289" i="11"/>
  <c r="A289" i="11"/>
  <c r="AF288" i="11"/>
  <c r="AE288" i="11"/>
  <c r="AD288" i="11"/>
  <c r="AC288" i="11"/>
  <c r="AB288" i="11"/>
  <c r="AA288" i="11"/>
  <c r="Z288" i="11"/>
  <c r="Y288" i="11"/>
  <c r="X288" i="11"/>
  <c r="W288" i="11"/>
  <c r="V288" i="11"/>
  <c r="U288" i="11"/>
  <c r="T288" i="11"/>
  <c r="S288" i="11"/>
  <c r="R288" i="11"/>
  <c r="Q288" i="11"/>
  <c r="P288" i="11"/>
  <c r="O288" i="11"/>
  <c r="N288" i="11"/>
  <c r="M288" i="11"/>
  <c r="K288" i="11"/>
  <c r="J288" i="11"/>
  <c r="I288" i="11"/>
  <c r="H288" i="11"/>
  <c r="G288" i="11"/>
  <c r="F288" i="11"/>
  <c r="E288" i="11"/>
  <c r="D288" i="11"/>
  <c r="C288" i="11"/>
  <c r="B288" i="11"/>
  <c r="A288" i="11"/>
  <c r="AF287" i="11"/>
  <c r="AE287" i="11"/>
  <c r="AD287" i="11"/>
  <c r="AC287" i="11"/>
  <c r="AB287" i="11"/>
  <c r="AA287" i="11"/>
  <c r="Z287" i="11"/>
  <c r="Y287" i="11"/>
  <c r="X287" i="11"/>
  <c r="W287" i="11"/>
  <c r="V287" i="11"/>
  <c r="U287" i="11"/>
  <c r="T287" i="11"/>
  <c r="S287" i="11"/>
  <c r="R287" i="11"/>
  <c r="Q287" i="11"/>
  <c r="P287" i="11"/>
  <c r="O287" i="11"/>
  <c r="N287" i="11"/>
  <c r="M287" i="11"/>
  <c r="K287" i="11"/>
  <c r="J287" i="11"/>
  <c r="I287" i="11"/>
  <c r="H287" i="11"/>
  <c r="G287" i="11"/>
  <c r="F287" i="11"/>
  <c r="E287" i="11"/>
  <c r="D287" i="11"/>
  <c r="C287" i="11"/>
  <c r="B287" i="11"/>
  <c r="A287" i="11"/>
  <c r="AF286" i="11"/>
  <c r="AE286" i="11"/>
  <c r="AD286" i="11"/>
  <c r="AC286" i="11"/>
  <c r="AB286" i="11"/>
  <c r="AA286" i="11"/>
  <c r="Z286" i="11"/>
  <c r="Y286" i="11"/>
  <c r="X286" i="11"/>
  <c r="W286" i="11"/>
  <c r="V286" i="11"/>
  <c r="U286" i="11"/>
  <c r="T286" i="11"/>
  <c r="S286" i="11"/>
  <c r="R286" i="11"/>
  <c r="Q286" i="11"/>
  <c r="P286" i="11"/>
  <c r="O286" i="11"/>
  <c r="N286" i="11"/>
  <c r="M286" i="11"/>
  <c r="K286" i="11"/>
  <c r="J286" i="11"/>
  <c r="I286" i="11"/>
  <c r="H286" i="11"/>
  <c r="G286" i="11"/>
  <c r="F286" i="11"/>
  <c r="E286" i="11"/>
  <c r="D286" i="11"/>
  <c r="C286" i="11"/>
  <c r="B286" i="11"/>
  <c r="A286" i="11"/>
  <c r="AF285" i="11"/>
  <c r="AE285" i="11"/>
  <c r="AD285" i="11"/>
  <c r="AC285" i="11"/>
  <c r="AB285" i="11"/>
  <c r="AA285" i="11"/>
  <c r="Z285" i="11"/>
  <c r="Y285" i="11"/>
  <c r="X285" i="11"/>
  <c r="W285" i="11"/>
  <c r="V285" i="11"/>
  <c r="U285" i="11"/>
  <c r="T285" i="11"/>
  <c r="S285" i="11"/>
  <c r="R285" i="11"/>
  <c r="Q285" i="11"/>
  <c r="P285" i="11"/>
  <c r="O285" i="11"/>
  <c r="N285" i="11"/>
  <c r="M285" i="11"/>
  <c r="K285" i="11"/>
  <c r="J285" i="11"/>
  <c r="I285" i="11"/>
  <c r="H285" i="11"/>
  <c r="G285" i="11"/>
  <c r="F285" i="11"/>
  <c r="E285" i="11"/>
  <c r="D285" i="11"/>
  <c r="C285" i="11"/>
  <c r="B285" i="11"/>
  <c r="A285" i="11"/>
  <c r="AF284" i="11"/>
  <c r="AE284" i="11"/>
  <c r="AD284" i="11"/>
  <c r="AC284" i="11"/>
  <c r="AB284" i="11"/>
  <c r="AA284" i="11"/>
  <c r="Z284" i="11"/>
  <c r="Y284" i="11"/>
  <c r="X284" i="11"/>
  <c r="W284" i="11"/>
  <c r="V284" i="11"/>
  <c r="U284" i="11"/>
  <c r="T284" i="11"/>
  <c r="S284" i="11"/>
  <c r="R284" i="11"/>
  <c r="Q284" i="11"/>
  <c r="P284" i="11"/>
  <c r="O284" i="11"/>
  <c r="N284" i="11"/>
  <c r="M284" i="11"/>
  <c r="K284" i="11"/>
  <c r="J284" i="11"/>
  <c r="I284" i="11"/>
  <c r="H284" i="11"/>
  <c r="G284" i="11"/>
  <c r="F284" i="11"/>
  <c r="E284" i="11"/>
  <c r="D284" i="11"/>
  <c r="C284" i="11"/>
  <c r="B284" i="11"/>
  <c r="A284" i="11"/>
  <c r="AF283" i="11"/>
  <c r="AE283" i="11"/>
  <c r="AD283" i="11"/>
  <c r="AC283" i="11"/>
  <c r="AB283" i="11"/>
  <c r="AA283" i="11"/>
  <c r="Z283" i="11"/>
  <c r="Y283" i="11"/>
  <c r="X283" i="11"/>
  <c r="W283" i="11"/>
  <c r="V283" i="11"/>
  <c r="U283" i="11"/>
  <c r="T283" i="11"/>
  <c r="S283" i="11"/>
  <c r="R283" i="11"/>
  <c r="Q283" i="11"/>
  <c r="P283" i="11"/>
  <c r="O283" i="11"/>
  <c r="N283" i="11"/>
  <c r="M283" i="11"/>
  <c r="K283" i="11"/>
  <c r="J283" i="11"/>
  <c r="I283" i="11"/>
  <c r="H283" i="11"/>
  <c r="G283" i="11"/>
  <c r="F283" i="11"/>
  <c r="E283" i="11"/>
  <c r="D283" i="11"/>
  <c r="C283" i="11"/>
  <c r="B283" i="11"/>
  <c r="A283" i="11"/>
  <c r="AF282" i="11"/>
  <c r="AE282" i="11"/>
  <c r="AD282" i="11"/>
  <c r="AC282" i="11"/>
  <c r="AB282" i="11"/>
  <c r="AA282" i="11"/>
  <c r="Z282" i="11"/>
  <c r="Y282" i="11"/>
  <c r="X282" i="11"/>
  <c r="W282" i="11"/>
  <c r="V282" i="11"/>
  <c r="U282" i="11"/>
  <c r="T282" i="11"/>
  <c r="S282" i="11"/>
  <c r="R282" i="11"/>
  <c r="Q282" i="11"/>
  <c r="P282" i="11"/>
  <c r="O282" i="11"/>
  <c r="N282" i="11"/>
  <c r="M282" i="11"/>
  <c r="K282" i="11"/>
  <c r="J282" i="11"/>
  <c r="I282" i="11"/>
  <c r="H282" i="11"/>
  <c r="G282" i="11"/>
  <c r="F282" i="11"/>
  <c r="E282" i="11"/>
  <c r="D282" i="11"/>
  <c r="C282" i="11"/>
  <c r="B282" i="11"/>
  <c r="A282" i="11"/>
  <c r="AF281" i="11"/>
  <c r="AE281" i="11"/>
  <c r="AD281" i="11"/>
  <c r="AC281" i="11"/>
  <c r="AB281" i="11"/>
  <c r="AA281" i="11"/>
  <c r="Z281" i="11"/>
  <c r="Y281" i="11"/>
  <c r="X281" i="11"/>
  <c r="W281" i="11"/>
  <c r="V281" i="11"/>
  <c r="U281" i="11"/>
  <c r="T281" i="11"/>
  <c r="S281" i="11"/>
  <c r="R281" i="11"/>
  <c r="Q281" i="11"/>
  <c r="P281" i="11"/>
  <c r="O281" i="11"/>
  <c r="N281" i="11"/>
  <c r="M281" i="11"/>
  <c r="K281" i="11"/>
  <c r="J281" i="11"/>
  <c r="I281" i="11"/>
  <c r="H281" i="11"/>
  <c r="G281" i="11"/>
  <c r="F281" i="11"/>
  <c r="E281" i="11"/>
  <c r="D281" i="11"/>
  <c r="C281" i="11"/>
  <c r="B281" i="11"/>
  <c r="A281" i="11"/>
  <c r="AF280" i="11"/>
  <c r="AE280" i="11"/>
  <c r="AD280" i="11"/>
  <c r="AC280" i="11"/>
  <c r="AB280" i="11"/>
  <c r="AA280" i="11"/>
  <c r="Z280" i="11"/>
  <c r="Y280" i="11"/>
  <c r="X280" i="11"/>
  <c r="W280" i="11"/>
  <c r="V280" i="11"/>
  <c r="U280" i="11"/>
  <c r="T280" i="11"/>
  <c r="S280" i="11"/>
  <c r="R280" i="11"/>
  <c r="Q280" i="11"/>
  <c r="P280" i="11"/>
  <c r="O280" i="11"/>
  <c r="N280" i="11"/>
  <c r="M280" i="11"/>
  <c r="K280" i="11"/>
  <c r="J280" i="11"/>
  <c r="I280" i="11"/>
  <c r="H280" i="11"/>
  <c r="G280" i="11"/>
  <c r="F280" i="11"/>
  <c r="E280" i="11"/>
  <c r="D280" i="11"/>
  <c r="C280" i="11"/>
  <c r="B280" i="11"/>
  <c r="A280" i="11"/>
  <c r="AF279" i="11"/>
  <c r="AE279" i="11"/>
  <c r="AD279" i="11"/>
  <c r="AC279" i="11"/>
  <c r="AB279" i="11"/>
  <c r="AA279" i="11"/>
  <c r="Z279" i="11"/>
  <c r="Y279" i="11"/>
  <c r="X279" i="11"/>
  <c r="W279" i="11"/>
  <c r="V279" i="11"/>
  <c r="U279" i="11"/>
  <c r="T279" i="11"/>
  <c r="S279" i="11"/>
  <c r="R279" i="11"/>
  <c r="Q279" i="11"/>
  <c r="P279" i="11"/>
  <c r="O279" i="11"/>
  <c r="N279" i="11"/>
  <c r="M279" i="11"/>
  <c r="K279" i="11"/>
  <c r="J279" i="11"/>
  <c r="I279" i="11"/>
  <c r="H279" i="11"/>
  <c r="G279" i="11"/>
  <c r="F279" i="11"/>
  <c r="E279" i="11"/>
  <c r="D279" i="11"/>
  <c r="C279" i="11"/>
  <c r="B279" i="11"/>
  <c r="A279" i="11"/>
  <c r="AF278" i="11"/>
  <c r="AE278" i="11"/>
  <c r="AD278" i="11"/>
  <c r="AC278" i="11"/>
  <c r="AB278" i="11"/>
  <c r="AA278" i="11"/>
  <c r="Z278" i="11"/>
  <c r="Y278" i="11"/>
  <c r="X278" i="11"/>
  <c r="W278" i="11"/>
  <c r="V278" i="11"/>
  <c r="U278" i="11"/>
  <c r="T278" i="11"/>
  <c r="S278" i="11"/>
  <c r="R278" i="11"/>
  <c r="Q278" i="11"/>
  <c r="P278" i="11"/>
  <c r="O278" i="11"/>
  <c r="N278" i="11"/>
  <c r="M278" i="11"/>
  <c r="K278" i="11"/>
  <c r="J278" i="11"/>
  <c r="I278" i="11"/>
  <c r="H278" i="11"/>
  <c r="G278" i="11"/>
  <c r="F278" i="11"/>
  <c r="E278" i="11"/>
  <c r="D278" i="11"/>
  <c r="C278" i="11"/>
  <c r="B278" i="11"/>
  <c r="A278" i="11"/>
  <c r="AF277" i="11"/>
  <c r="AE277" i="11"/>
  <c r="AD277" i="11"/>
  <c r="AC277" i="11"/>
  <c r="AB277" i="11"/>
  <c r="AA277" i="11"/>
  <c r="Z277" i="11"/>
  <c r="Y277" i="11"/>
  <c r="X277" i="11"/>
  <c r="W277" i="11"/>
  <c r="V277" i="11"/>
  <c r="U277" i="11"/>
  <c r="T277" i="11"/>
  <c r="S277" i="11"/>
  <c r="R277" i="11"/>
  <c r="Q277" i="11"/>
  <c r="P277" i="11"/>
  <c r="O277" i="11"/>
  <c r="N277" i="11"/>
  <c r="M277" i="11"/>
  <c r="K277" i="11"/>
  <c r="J277" i="11"/>
  <c r="I277" i="11"/>
  <c r="H277" i="11"/>
  <c r="G277" i="11"/>
  <c r="F277" i="11"/>
  <c r="E277" i="11"/>
  <c r="D277" i="11"/>
  <c r="C277" i="11"/>
  <c r="B277" i="11"/>
  <c r="A277" i="11"/>
  <c r="AF276" i="11"/>
  <c r="AE276" i="11"/>
  <c r="AD276" i="11"/>
  <c r="AC276" i="11"/>
  <c r="AB276" i="11"/>
  <c r="AA276" i="11"/>
  <c r="Z276" i="11"/>
  <c r="Y276" i="11"/>
  <c r="X276" i="11"/>
  <c r="W276" i="11"/>
  <c r="V276" i="11"/>
  <c r="U276" i="11"/>
  <c r="T276" i="11"/>
  <c r="S276" i="11"/>
  <c r="R276" i="11"/>
  <c r="Q276" i="11"/>
  <c r="P276" i="11"/>
  <c r="O276" i="11"/>
  <c r="N276" i="11"/>
  <c r="M276" i="11"/>
  <c r="K276" i="11"/>
  <c r="J276" i="11"/>
  <c r="I276" i="11"/>
  <c r="H276" i="11"/>
  <c r="G276" i="11"/>
  <c r="F276" i="11"/>
  <c r="E276" i="11"/>
  <c r="D276" i="11"/>
  <c r="C276" i="11"/>
  <c r="B276" i="11"/>
  <c r="A276" i="11"/>
  <c r="AF275" i="11"/>
  <c r="AE275" i="11"/>
  <c r="AD275" i="11"/>
  <c r="AC275" i="11"/>
  <c r="AB275" i="11"/>
  <c r="AA275" i="11"/>
  <c r="Z275" i="11"/>
  <c r="Y275" i="11"/>
  <c r="X275" i="11"/>
  <c r="W275" i="11"/>
  <c r="V275" i="11"/>
  <c r="U275" i="11"/>
  <c r="T275" i="11"/>
  <c r="S275" i="11"/>
  <c r="R275" i="11"/>
  <c r="Q275" i="11"/>
  <c r="P275" i="11"/>
  <c r="O275" i="11"/>
  <c r="N275" i="11"/>
  <c r="M275" i="11"/>
  <c r="K275" i="11"/>
  <c r="J275" i="11"/>
  <c r="I275" i="11"/>
  <c r="H275" i="11"/>
  <c r="G275" i="11"/>
  <c r="F275" i="11"/>
  <c r="E275" i="11"/>
  <c r="D275" i="11"/>
  <c r="C275" i="11"/>
  <c r="B275" i="11"/>
  <c r="A275" i="11"/>
  <c r="AF274" i="11"/>
  <c r="AE274" i="11"/>
  <c r="AD274" i="11"/>
  <c r="AC274" i="11"/>
  <c r="AB274" i="11"/>
  <c r="AA274" i="11"/>
  <c r="Z274" i="11"/>
  <c r="Y274" i="11"/>
  <c r="X274" i="11"/>
  <c r="W274" i="11"/>
  <c r="V274" i="11"/>
  <c r="U274" i="11"/>
  <c r="T274" i="11"/>
  <c r="S274" i="11"/>
  <c r="R274" i="11"/>
  <c r="Q274" i="11"/>
  <c r="P274" i="11"/>
  <c r="O274" i="11"/>
  <c r="N274" i="11"/>
  <c r="M274" i="11"/>
  <c r="K274" i="11"/>
  <c r="J274" i="11"/>
  <c r="I274" i="11"/>
  <c r="H274" i="11"/>
  <c r="G274" i="11"/>
  <c r="F274" i="11"/>
  <c r="E274" i="11"/>
  <c r="D274" i="11"/>
  <c r="C274" i="11"/>
  <c r="B274" i="11"/>
  <c r="A274" i="11"/>
  <c r="AF273" i="11"/>
  <c r="AE273" i="11"/>
  <c r="AD273" i="11"/>
  <c r="AC273" i="11"/>
  <c r="AB273" i="11"/>
  <c r="AA273" i="11"/>
  <c r="Z273" i="11"/>
  <c r="Y273" i="11"/>
  <c r="X273" i="11"/>
  <c r="W273" i="11"/>
  <c r="V273" i="11"/>
  <c r="U273" i="11"/>
  <c r="T273" i="11"/>
  <c r="S273" i="11"/>
  <c r="R273" i="11"/>
  <c r="Q273" i="11"/>
  <c r="P273" i="11"/>
  <c r="O273" i="11"/>
  <c r="N273" i="11"/>
  <c r="M273" i="11"/>
  <c r="K273" i="11"/>
  <c r="J273" i="11"/>
  <c r="I273" i="11"/>
  <c r="H273" i="11"/>
  <c r="G273" i="11"/>
  <c r="F273" i="11"/>
  <c r="E273" i="11"/>
  <c r="D273" i="11"/>
  <c r="C273" i="11"/>
  <c r="B273" i="11"/>
  <c r="A273" i="11"/>
  <c r="AF272" i="11"/>
  <c r="AE272" i="11"/>
  <c r="AD272" i="11"/>
  <c r="AC272" i="11"/>
  <c r="AB272" i="11"/>
  <c r="AA272" i="11"/>
  <c r="Z272" i="11"/>
  <c r="Y272" i="11"/>
  <c r="X272" i="11"/>
  <c r="W272" i="11"/>
  <c r="V272" i="11"/>
  <c r="U272" i="11"/>
  <c r="T272" i="11"/>
  <c r="S272" i="11"/>
  <c r="R272" i="11"/>
  <c r="Q272" i="11"/>
  <c r="P272" i="11"/>
  <c r="O272" i="11"/>
  <c r="N272" i="11"/>
  <c r="M272" i="11"/>
  <c r="K272" i="11"/>
  <c r="J272" i="11"/>
  <c r="I272" i="11"/>
  <c r="H272" i="11"/>
  <c r="G272" i="11"/>
  <c r="F272" i="11"/>
  <c r="E272" i="11"/>
  <c r="D272" i="11"/>
  <c r="C272" i="11"/>
  <c r="B272" i="11"/>
  <c r="A272" i="11"/>
  <c r="AF271" i="11"/>
  <c r="AE271" i="11"/>
  <c r="AD271" i="11"/>
  <c r="AC271" i="11"/>
  <c r="AB271" i="11"/>
  <c r="AA271" i="11"/>
  <c r="Z271" i="11"/>
  <c r="Y271" i="11"/>
  <c r="X271" i="11"/>
  <c r="W271" i="11"/>
  <c r="V271" i="11"/>
  <c r="U271" i="11"/>
  <c r="T271" i="11"/>
  <c r="S271" i="11"/>
  <c r="R271" i="11"/>
  <c r="Q271" i="11"/>
  <c r="P271" i="11"/>
  <c r="O271" i="11"/>
  <c r="N271" i="11"/>
  <c r="M271" i="11"/>
  <c r="K271" i="11"/>
  <c r="J271" i="11"/>
  <c r="I271" i="11"/>
  <c r="H271" i="11"/>
  <c r="G271" i="11"/>
  <c r="F271" i="11"/>
  <c r="E271" i="11"/>
  <c r="D271" i="11"/>
  <c r="C271" i="11"/>
  <c r="B271" i="11"/>
  <c r="A271" i="11"/>
  <c r="AF270" i="11"/>
  <c r="AE270" i="11"/>
  <c r="AD270" i="11"/>
  <c r="AC270" i="11"/>
  <c r="AB270" i="11"/>
  <c r="AA270" i="11"/>
  <c r="Z270" i="11"/>
  <c r="Y270" i="11"/>
  <c r="X270" i="11"/>
  <c r="W270" i="11"/>
  <c r="V270" i="11"/>
  <c r="U270" i="11"/>
  <c r="T270" i="11"/>
  <c r="S270" i="11"/>
  <c r="R270" i="11"/>
  <c r="Q270" i="11"/>
  <c r="P270" i="11"/>
  <c r="O270" i="11"/>
  <c r="N270" i="11"/>
  <c r="M270" i="11"/>
  <c r="K270" i="11"/>
  <c r="J270" i="11"/>
  <c r="I270" i="11"/>
  <c r="H270" i="11"/>
  <c r="G270" i="11"/>
  <c r="F270" i="11"/>
  <c r="E270" i="11"/>
  <c r="D270" i="11"/>
  <c r="C270" i="11"/>
  <c r="B270" i="11"/>
  <c r="A270" i="11"/>
  <c r="AF269" i="11"/>
  <c r="AE269" i="11"/>
  <c r="AD269" i="11"/>
  <c r="AC269" i="11"/>
  <c r="AB269" i="11"/>
  <c r="AA269" i="11"/>
  <c r="Z269" i="11"/>
  <c r="Y269" i="11"/>
  <c r="X269" i="11"/>
  <c r="W269" i="11"/>
  <c r="V269" i="11"/>
  <c r="U269" i="11"/>
  <c r="T269" i="11"/>
  <c r="S269" i="11"/>
  <c r="R269" i="11"/>
  <c r="Q269" i="11"/>
  <c r="P269" i="11"/>
  <c r="O269" i="11"/>
  <c r="N269" i="11"/>
  <c r="M269" i="11"/>
  <c r="K269" i="11"/>
  <c r="J269" i="11"/>
  <c r="I269" i="11"/>
  <c r="H269" i="11"/>
  <c r="G269" i="11"/>
  <c r="F269" i="11"/>
  <c r="E269" i="11"/>
  <c r="D269" i="11"/>
  <c r="C269" i="11"/>
  <c r="B269" i="11"/>
  <c r="A269" i="11"/>
  <c r="AF268" i="11"/>
  <c r="AE268" i="11"/>
  <c r="AD268" i="11"/>
  <c r="AC268" i="11"/>
  <c r="AB268" i="11"/>
  <c r="AA268" i="11"/>
  <c r="Z268" i="11"/>
  <c r="Y268" i="11"/>
  <c r="X268" i="11"/>
  <c r="W268" i="11"/>
  <c r="V268" i="11"/>
  <c r="U268" i="11"/>
  <c r="T268" i="11"/>
  <c r="S268" i="11"/>
  <c r="R268" i="11"/>
  <c r="Q268" i="11"/>
  <c r="P268" i="11"/>
  <c r="O268" i="11"/>
  <c r="N268" i="11"/>
  <c r="M268" i="11"/>
  <c r="K268" i="11"/>
  <c r="J268" i="11"/>
  <c r="I268" i="11"/>
  <c r="H268" i="11"/>
  <c r="G268" i="11"/>
  <c r="F268" i="11"/>
  <c r="E268" i="11"/>
  <c r="D268" i="11"/>
  <c r="C268" i="11"/>
  <c r="B268" i="11"/>
  <c r="A268" i="11"/>
  <c r="AF267" i="11"/>
  <c r="AE267" i="11"/>
  <c r="AD267" i="11"/>
  <c r="AC267" i="11"/>
  <c r="AB267" i="11"/>
  <c r="AA267" i="11"/>
  <c r="Z267" i="11"/>
  <c r="Y267" i="11"/>
  <c r="X267" i="11"/>
  <c r="W267" i="11"/>
  <c r="V267" i="11"/>
  <c r="U267" i="11"/>
  <c r="T267" i="11"/>
  <c r="S267" i="11"/>
  <c r="R267" i="11"/>
  <c r="Q267" i="11"/>
  <c r="P267" i="11"/>
  <c r="O267" i="11"/>
  <c r="N267" i="11"/>
  <c r="M267" i="11"/>
  <c r="K267" i="11"/>
  <c r="J267" i="11"/>
  <c r="I267" i="11"/>
  <c r="H267" i="11"/>
  <c r="G267" i="11"/>
  <c r="F267" i="11"/>
  <c r="E267" i="11"/>
  <c r="D267" i="11"/>
  <c r="C267" i="11"/>
  <c r="B267" i="11"/>
  <c r="A267" i="11"/>
  <c r="AF266" i="11"/>
  <c r="AE266" i="11"/>
  <c r="AD266" i="11"/>
  <c r="AC266" i="11"/>
  <c r="AB266" i="11"/>
  <c r="AA266" i="11"/>
  <c r="Z266" i="11"/>
  <c r="Y266" i="11"/>
  <c r="X266" i="11"/>
  <c r="W266" i="11"/>
  <c r="V266" i="11"/>
  <c r="U266" i="11"/>
  <c r="T266" i="11"/>
  <c r="S266" i="11"/>
  <c r="R266" i="11"/>
  <c r="Q266" i="11"/>
  <c r="P266" i="11"/>
  <c r="O266" i="11"/>
  <c r="N266" i="11"/>
  <c r="M266" i="11"/>
  <c r="K266" i="11"/>
  <c r="J266" i="11"/>
  <c r="I266" i="11"/>
  <c r="H266" i="11"/>
  <c r="G266" i="11"/>
  <c r="F266" i="11"/>
  <c r="E266" i="11"/>
  <c r="D266" i="11"/>
  <c r="C266" i="11"/>
  <c r="B266" i="11"/>
  <c r="A266" i="11"/>
  <c r="AF265" i="11"/>
  <c r="AE265" i="11"/>
  <c r="AD265" i="11"/>
  <c r="AC265" i="11"/>
  <c r="AB265" i="11"/>
  <c r="AA265" i="11"/>
  <c r="Z265" i="11"/>
  <c r="Y265" i="11"/>
  <c r="X265" i="11"/>
  <c r="W265" i="11"/>
  <c r="V265" i="11"/>
  <c r="U265" i="11"/>
  <c r="T265" i="11"/>
  <c r="S265" i="11"/>
  <c r="R265" i="11"/>
  <c r="Q265" i="11"/>
  <c r="P265" i="11"/>
  <c r="O265" i="11"/>
  <c r="N265" i="11"/>
  <c r="M265" i="11"/>
  <c r="K265" i="11"/>
  <c r="J265" i="11"/>
  <c r="I265" i="11"/>
  <c r="H265" i="11"/>
  <c r="G265" i="11"/>
  <c r="F265" i="11"/>
  <c r="E265" i="11"/>
  <c r="D265" i="11"/>
  <c r="C265" i="11"/>
  <c r="B265" i="11"/>
  <c r="A265" i="11"/>
  <c r="AF264" i="11"/>
  <c r="AE264" i="11"/>
  <c r="AD264" i="11"/>
  <c r="AC264" i="11"/>
  <c r="AB264" i="11"/>
  <c r="AA264" i="11"/>
  <c r="Z264" i="11"/>
  <c r="Y264" i="11"/>
  <c r="X264" i="11"/>
  <c r="W264" i="11"/>
  <c r="V264" i="11"/>
  <c r="U264" i="11"/>
  <c r="T264" i="11"/>
  <c r="S264" i="11"/>
  <c r="R264" i="11"/>
  <c r="Q264" i="11"/>
  <c r="P264" i="11"/>
  <c r="O264" i="11"/>
  <c r="N264" i="11"/>
  <c r="M264" i="11"/>
  <c r="K264" i="11"/>
  <c r="J264" i="11"/>
  <c r="I264" i="11"/>
  <c r="H264" i="11"/>
  <c r="G264" i="11"/>
  <c r="F264" i="11"/>
  <c r="E264" i="11"/>
  <c r="D264" i="11"/>
  <c r="C264" i="11"/>
  <c r="B264" i="11"/>
  <c r="A264" i="11"/>
  <c r="AF263" i="11"/>
  <c r="AE263" i="11"/>
  <c r="AD263" i="11"/>
  <c r="AC263" i="11"/>
  <c r="AB263" i="11"/>
  <c r="AA263" i="11"/>
  <c r="Z263" i="11"/>
  <c r="Y263" i="11"/>
  <c r="X263" i="11"/>
  <c r="W263" i="11"/>
  <c r="V263" i="11"/>
  <c r="U263" i="11"/>
  <c r="T263" i="11"/>
  <c r="S263" i="11"/>
  <c r="R263" i="11"/>
  <c r="Q263" i="11"/>
  <c r="P263" i="11"/>
  <c r="O263" i="11"/>
  <c r="N263" i="11"/>
  <c r="M263" i="11"/>
  <c r="K263" i="11"/>
  <c r="J263" i="11"/>
  <c r="I263" i="11"/>
  <c r="H263" i="11"/>
  <c r="G263" i="11"/>
  <c r="F263" i="11"/>
  <c r="E263" i="11"/>
  <c r="D263" i="11"/>
  <c r="C263" i="11"/>
  <c r="B263" i="11"/>
  <c r="A263" i="11"/>
  <c r="AF262" i="11"/>
  <c r="AE262" i="11"/>
  <c r="AD262" i="11"/>
  <c r="AC262" i="11"/>
  <c r="AB262" i="11"/>
  <c r="AA262" i="11"/>
  <c r="Z262" i="11"/>
  <c r="Y262" i="11"/>
  <c r="X262" i="11"/>
  <c r="W262" i="11"/>
  <c r="V262" i="11"/>
  <c r="U262" i="11"/>
  <c r="T262" i="11"/>
  <c r="S262" i="11"/>
  <c r="R262" i="11"/>
  <c r="Q262" i="11"/>
  <c r="P262" i="11"/>
  <c r="O262" i="11"/>
  <c r="N262" i="11"/>
  <c r="M262" i="11"/>
  <c r="K262" i="11"/>
  <c r="J262" i="11"/>
  <c r="I262" i="11"/>
  <c r="H262" i="11"/>
  <c r="G262" i="11"/>
  <c r="F262" i="11"/>
  <c r="E262" i="11"/>
  <c r="D262" i="11"/>
  <c r="C262" i="11"/>
  <c r="B262" i="11"/>
  <c r="A262" i="11"/>
  <c r="AF261" i="11"/>
  <c r="AE261" i="11"/>
  <c r="AD261" i="11"/>
  <c r="AC261" i="11"/>
  <c r="AB261" i="11"/>
  <c r="AA261" i="11"/>
  <c r="Z261" i="11"/>
  <c r="Y261" i="11"/>
  <c r="X261" i="11"/>
  <c r="W261" i="11"/>
  <c r="V261" i="11"/>
  <c r="U261" i="11"/>
  <c r="T261" i="11"/>
  <c r="S261" i="11"/>
  <c r="R261" i="11"/>
  <c r="Q261" i="11"/>
  <c r="P261" i="11"/>
  <c r="O261" i="11"/>
  <c r="N261" i="11"/>
  <c r="M261" i="11"/>
  <c r="K261" i="11"/>
  <c r="J261" i="11"/>
  <c r="I261" i="11"/>
  <c r="H261" i="11"/>
  <c r="G261" i="11"/>
  <c r="F261" i="11"/>
  <c r="E261" i="11"/>
  <c r="D261" i="11"/>
  <c r="C261" i="11"/>
  <c r="B261" i="11"/>
  <c r="A261" i="11"/>
  <c r="AF260" i="11"/>
  <c r="AE260" i="11"/>
  <c r="AD260" i="11"/>
  <c r="AC260" i="11"/>
  <c r="AB260" i="11"/>
  <c r="AA260" i="11"/>
  <c r="Z260" i="11"/>
  <c r="Y260" i="11"/>
  <c r="X260" i="11"/>
  <c r="W260" i="11"/>
  <c r="V260" i="11"/>
  <c r="U260" i="11"/>
  <c r="T260" i="11"/>
  <c r="S260" i="11"/>
  <c r="R260" i="11"/>
  <c r="Q260" i="11"/>
  <c r="P260" i="11"/>
  <c r="O260" i="11"/>
  <c r="N260" i="11"/>
  <c r="M260" i="11"/>
  <c r="K260" i="11"/>
  <c r="J260" i="11"/>
  <c r="I260" i="11"/>
  <c r="H260" i="11"/>
  <c r="G260" i="11"/>
  <c r="F260" i="11"/>
  <c r="E260" i="11"/>
  <c r="D260" i="11"/>
  <c r="C260" i="11"/>
  <c r="B260" i="11"/>
  <c r="A260" i="11"/>
  <c r="AF259" i="11"/>
  <c r="AE259" i="11"/>
  <c r="AD259" i="11"/>
  <c r="AC259" i="11"/>
  <c r="AB259" i="11"/>
  <c r="AA259" i="11"/>
  <c r="Z259" i="11"/>
  <c r="Y259" i="11"/>
  <c r="X259" i="11"/>
  <c r="W259" i="11"/>
  <c r="V259" i="11"/>
  <c r="U259" i="11"/>
  <c r="T259" i="11"/>
  <c r="S259" i="11"/>
  <c r="R259" i="11"/>
  <c r="Q259" i="11"/>
  <c r="P259" i="11"/>
  <c r="O259" i="11"/>
  <c r="N259" i="11"/>
  <c r="M259" i="11"/>
  <c r="K259" i="11"/>
  <c r="J259" i="11"/>
  <c r="I259" i="11"/>
  <c r="H259" i="11"/>
  <c r="G259" i="11"/>
  <c r="F259" i="11"/>
  <c r="E259" i="11"/>
  <c r="D259" i="11"/>
  <c r="C259" i="11"/>
  <c r="B259" i="11"/>
  <c r="A259" i="11"/>
  <c r="AF258" i="11"/>
  <c r="AE258" i="11"/>
  <c r="AD258" i="11"/>
  <c r="AC258" i="11"/>
  <c r="AB258" i="11"/>
  <c r="AA258" i="11"/>
  <c r="Z258" i="11"/>
  <c r="Y258" i="11"/>
  <c r="X258" i="11"/>
  <c r="W258" i="11"/>
  <c r="V258" i="11"/>
  <c r="U258" i="11"/>
  <c r="T258" i="11"/>
  <c r="S258" i="11"/>
  <c r="R258" i="11"/>
  <c r="Q258" i="11"/>
  <c r="P258" i="11"/>
  <c r="O258" i="11"/>
  <c r="N258" i="11"/>
  <c r="M258" i="11"/>
  <c r="K258" i="11"/>
  <c r="J258" i="11"/>
  <c r="I258" i="11"/>
  <c r="H258" i="11"/>
  <c r="G258" i="11"/>
  <c r="F258" i="11"/>
  <c r="E258" i="11"/>
  <c r="D258" i="11"/>
  <c r="C258" i="11"/>
  <c r="B258" i="11"/>
  <c r="A258" i="11"/>
  <c r="AF257" i="11"/>
  <c r="AE257" i="11"/>
  <c r="AD257" i="11"/>
  <c r="AC257" i="11"/>
  <c r="AB257" i="11"/>
  <c r="AA257" i="11"/>
  <c r="Z257" i="11"/>
  <c r="Y257" i="11"/>
  <c r="X257" i="11"/>
  <c r="W257" i="11"/>
  <c r="V257" i="11"/>
  <c r="U257" i="11"/>
  <c r="T257" i="11"/>
  <c r="S257" i="11"/>
  <c r="R257" i="11"/>
  <c r="Q257" i="11"/>
  <c r="P257" i="11"/>
  <c r="O257" i="11"/>
  <c r="N257" i="11"/>
  <c r="M257" i="11"/>
  <c r="K257" i="11"/>
  <c r="J257" i="11"/>
  <c r="I257" i="11"/>
  <c r="H257" i="11"/>
  <c r="G257" i="11"/>
  <c r="F257" i="11"/>
  <c r="E257" i="11"/>
  <c r="D257" i="11"/>
  <c r="C257" i="11"/>
  <c r="B257" i="11"/>
  <c r="A257" i="11"/>
  <c r="AF256" i="11"/>
  <c r="AE256" i="11"/>
  <c r="AD256" i="11"/>
  <c r="AC256" i="11"/>
  <c r="AB256" i="11"/>
  <c r="AA256" i="11"/>
  <c r="Z256" i="11"/>
  <c r="Y256" i="11"/>
  <c r="X256" i="11"/>
  <c r="W256" i="11"/>
  <c r="V256" i="11"/>
  <c r="U256" i="11"/>
  <c r="T256" i="11"/>
  <c r="S256" i="11"/>
  <c r="R256" i="11"/>
  <c r="Q256" i="11"/>
  <c r="P256" i="11"/>
  <c r="O256" i="11"/>
  <c r="N256" i="11"/>
  <c r="M256" i="11"/>
  <c r="K256" i="11"/>
  <c r="J256" i="11"/>
  <c r="I256" i="11"/>
  <c r="H256" i="11"/>
  <c r="G256" i="11"/>
  <c r="F256" i="11"/>
  <c r="E256" i="11"/>
  <c r="D256" i="11"/>
  <c r="C256" i="11"/>
  <c r="B256" i="11"/>
  <c r="A256" i="11"/>
  <c r="AF255" i="11"/>
  <c r="AE255" i="11"/>
  <c r="AD255" i="11"/>
  <c r="AC255" i="11"/>
  <c r="AB255" i="11"/>
  <c r="AA255" i="11"/>
  <c r="Z255" i="11"/>
  <c r="Y255" i="11"/>
  <c r="X255" i="11"/>
  <c r="W255" i="11"/>
  <c r="V255" i="11"/>
  <c r="U255" i="11"/>
  <c r="T255" i="11"/>
  <c r="S255" i="11"/>
  <c r="R255" i="11"/>
  <c r="Q255" i="11"/>
  <c r="P255" i="11"/>
  <c r="O255" i="11"/>
  <c r="N255" i="11"/>
  <c r="M255" i="11"/>
  <c r="K255" i="11"/>
  <c r="J255" i="11"/>
  <c r="I255" i="11"/>
  <c r="H255" i="11"/>
  <c r="G255" i="11"/>
  <c r="F255" i="11"/>
  <c r="E255" i="11"/>
  <c r="D255" i="11"/>
  <c r="C255" i="11"/>
  <c r="B255" i="11"/>
  <c r="A255" i="11"/>
  <c r="AF254" i="11"/>
  <c r="AE254" i="11"/>
  <c r="AD254" i="11"/>
  <c r="AC254" i="11"/>
  <c r="AB254" i="11"/>
  <c r="AA254" i="11"/>
  <c r="Z254" i="11"/>
  <c r="Y254" i="11"/>
  <c r="X254" i="11"/>
  <c r="W254" i="11"/>
  <c r="V254" i="11"/>
  <c r="U254" i="11"/>
  <c r="T254" i="11"/>
  <c r="S254" i="11"/>
  <c r="R254" i="11"/>
  <c r="Q254" i="11"/>
  <c r="P254" i="11"/>
  <c r="O254" i="11"/>
  <c r="N254" i="11"/>
  <c r="M254" i="11"/>
  <c r="K254" i="11"/>
  <c r="J254" i="11"/>
  <c r="I254" i="11"/>
  <c r="H254" i="11"/>
  <c r="G254" i="11"/>
  <c r="F254" i="11"/>
  <c r="E254" i="11"/>
  <c r="D254" i="11"/>
  <c r="C254" i="11"/>
  <c r="B254" i="11"/>
  <c r="A254" i="11"/>
  <c r="AF253" i="11"/>
  <c r="AE253" i="11"/>
  <c r="AD253" i="11"/>
  <c r="AC253" i="11"/>
  <c r="AB253" i="11"/>
  <c r="AA253" i="11"/>
  <c r="Z253" i="11"/>
  <c r="Y253" i="11"/>
  <c r="X253" i="11"/>
  <c r="W253" i="11"/>
  <c r="V253" i="11"/>
  <c r="U253" i="11"/>
  <c r="T253" i="11"/>
  <c r="S253" i="11"/>
  <c r="R253" i="11"/>
  <c r="Q253" i="11"/>
  <c r="P253" i="11"/>
  <c r="O253" i="11"/>
  <c r="N253" i="11"/>
  <c r="M253" i="11"/>
  <c r="K253" i="11"/>
  <c r="J253" i="11"/>
  <c r="I253" i="11"/>
  <c r="H253" i="11"/>
  <c r="G253" i="11"/>
  <c r="F253" i="11"/>
  <c r="E253" i="11"/>
  <c r="D253" i="11"/>
  <c r="C253" i="11"/>
  <c r="B253" i="11"/>
  <c r="A253" i="11"/>
  <c r="AF252" i="11"/>
  <c r="AE252" i="11"/>
  <c r="AD252" i="11"/>
  <c r="AC252" i="11"/>
  <c r="AB252" i="11"/>
  <c r="AA252" i="11"/>
  <c r="Z252" i="11"/>
  <c r="Y252" i="11"/>
  <c r="X252" i="11"/>
  <c r="W252" i="11"/>
  <c r="V252" i="11"/>
  <c r="U252" i="11"/>
  <c r="T252" i="11"/>
  <c r="S252" i="11"/>
  <c r="R252" i="11"/>
  <c r="Q252" i="11"/>
  <c r="P252" i="11"/>
  <c r="O252" i="11"/>
  <c r="N252" i="11"/>
  <c r="M252" i="11"/>
  <c r="K252" i="11"/>
  <c r="J252" i="11"/>
  <c r="I252" i="11"/>
  <c r="H252" i="11"/>
  <c r="G252" i="11"/>
  <c r="F252" i="11"/>
  <c r="E252" i="11"/>
  <c r="D252" i="11"/>
  <c r="C252" i="11"/>
  <c r="B252" i="11"/>
  <c r="A252" i="11"/>
  <c r="AF251" i="11"/>
  <c r="AE251" i="11"/>
  <c r="AD251" i="11"/>
  <c r="AC251" i="11"/>
  <c r="AB251" i="11"/>
  <c r="AA251" i="11"/>
  <c r="Z251" i="11"/>
  <c r="Y251" i="11"/>
  <c r="X251" i="11"/>
  <c r="W251" i="11"/>
  <c r="V251" i="11"/>
  <c r="U251" i="11"/>
  <c r="T251" i="11"/>
  <c r="S251" i="11"/>
  <c r="R251" i="11"/>
  <c r="Q251" i="11"/>
  <c r="P251" i="11"/>
  <c r="O251" i="11"/>
  <c r="N251" i="11"/>
  <c r="M251" i="11"/>
  <c r="K251" i="11"/>
  <c r="J251" i="11"/>
  <c r="I251" i="11"/>
  <c r="H251" i="11"/>
  <c r="G251" i="11"/>
  <c r="F251" i="11"/>
  <c r="E251" i="11"/>
  <c r="D251" i="11"/>
  <c r="C251" i="11"/>
  <c r="B251" i="11"/>
  <c r="A251" i="11"/>
  <c r="AF250" i="11"/>
  <c r="AE250" i="11"/>
  <c r="AD250" i="11"/>
  <c r="AC250" i="11"/>
  <c r="AB250" i="11"/>
  <c r="AA250" i="11"/>
  <c r="Z250" i="11"/>
  <c r="Y250" i="11"/>
  <c r="X250" i="11"/>
  <c r="W250" i="11"/>
  <c r="V250" i="11"/>
  <c r="U250" i="11"/>
  <c r="T250" i="11"/>
  <c r="S250" i="11"/>
  <c r="R250" i="11"/>
  <c r="Q250" i="11"/>
  <c r="P250" i="11"/>
  <c r="O250" i="11"/>
  <c r="N250" i="11"/>
  <c r="M250" i="11"/>
  <c r="K250" i="11"/>
  <c r="J250" i="11"/>
  <c r="I250" i="11"/>
  <c r="H250" i="11"/>
  <c r="G250" i="11"/>
  <c r="F250" i="11"/>
  <c r="E250" i="11"/>
  <c r="D250" i="11"/>
  <c r="C250" i="11"/>
  <c r="B250" i="11"/>
  <c r="A250" i="11"/>
  <c r="AF249" i="11"/>
  <c r="AE249" i="11"/>
  <c r="AD249" i="11"/>
  <c r="AC249" i="11"/>
  <c r="AB249" i="11"/>
  <c r="AA249" i="11"/>
  <c r="Z249" i="11"/>
  <c r="Y249" i="11"/>
  <c r="X249" i="11"/>
  <c r="W249" i="11"/>
  <c r="V249" i="11"/>
  <c r="U249" i="11"/>
  <c r="T249" i="11"/>
  <c r="S249" i="11"/>
  <c r="R249" i="11"/>
  <c r="Q249" i="11"/>
  <c r="P249" i="11"/>
  <c r="O249" i="11"/>
  <c r="N249" i="11"/>
  <c r="M249" i="11"/>
  <c r="K249" i="11"/>
  <c r="J249" i="11"/>
  <c r="I249" i="11"/>
  <c r="H249" i="11"/>
  <c r="G249" i="11"/>
  <c r="F249" i="11"/>
  <c r="E249" i="11"/>
  <c r="D249" i="11"/>
  <c r="C249" i="11"/>
  <c r="B249" i="11"/>
  <c r="A249" i="11"/>
  <c r="AF248" i="11"/>
  <c r="AE248" i="11"/>
  <c r="AD248" i="11"/>
  <c r="AC248" i="11"/>
  <c r="AB248" i="11"/>
  <c r="AA248" i="11"/>
  <c r="Z248" i="11"/>
  <c r="Y248" i="11"/>
  <c r="X248" i="11"/>
  <c r="W248" i="11"/>
  <c r="V248" i="11"/>
  <c r="U248" i="11"/>
  <c r="T248" i="11"/>
  <c r="S248" i="11"/>
  <c r="R248" i="11"/>
  <c r="Q248" i="11"/>
  <c r="P248" i="11"/>
  <c r="O248" i="11"/>
  <c r="N248" i="11"/>
  <c r="M248" i="11"/>
  <c r="K248" i="11"/>
  <c r="J248" i="11"/>
  <c r="I248" i="11"/>
  <c r="H248" i="11"/>
  <c r="G248" i="11"/>
  <c r="F248" i="11"/>
  <c r="E248" i="11"/>
  <c r="D248" i="11"/>
  <c r="C248" i="11"/>
  <c r="B248" i="11"/>
  <c r="A248" i="11"/>
  <c r="AF247" i="11"/>
  <c r="AE247" i="11"/>
  <c r="AD247" i="11"/>
  <c r="AC247" i="11"/>
  <c r="AB247" i="11"/>
  <c r="AA247" i="11"/>
  <c r="Z247" i="11"/>
  <c r="Y247" i="11"/>
  <c r="X247" i="11"/>
  <c r="W247" i="11"/>
  <c r="V247" i="11"/>
  <c r="U247" i="11"/>
  <c r="T247" i="11"/>
  <c r="S247" i="11"/>
  <c r="R247" i="11"/>
  <c r="Q247" i="11"/>
  <c r="P247" i="11"/>
  <c r="O247" i="11"/>
  <c r="N247" i="11"/>
  <c r="M247" i="11"/>
  <c r="K247" i="11"/>
  <c r="J247" i="11"/>
  <c r="I247" i="11"/>
  <c r="H247" i="11"/>
  <c r="G247" i="11"/>
  <c r="F247" i="11"/>
  <c r="E247" i="11"/>
  <c r="D247" i="11"/>
  <c r="C247" i="11"/>
  <c r="B247" i="11"/>
  <c r="A247" i="11"/>
  <c r="AF246" i="11"/>
  <c r="AE246" i="11"/>
  <c r="AD246" i="11"/>
  <c r="AC246" i="11"/>
  <c r="AB246" i="11"/>
  <c r="AA246" i="11"/>
  <c r="Z246" i="11"/>
  <c r="Y246" i="11"/>
  <c r="X246" i="11"/>
  <c r="W246" i="11"/>
  <c r="V246" i="11"/>
  <c r="U246" i="11"/>
  <c r="T246" i="11"/>
  <c r="S246" i="11"/>
  <c r="R246" i="11"/>
  <c r="Q246" i="11"/>
  <c r="P246" i="11"/>
  <c r="O246" i="11"/>
  <c r="N246" i="11"/>
  <c r="M246" i="11"/>
  <c r="K246" i="11"/>
  <c r="J246" i="11"/>
  <c r="I246" i="11"/>
  <c r="H246" i="11"/>
  <c r="G246" i="11"/>
  <c r="F246" i="11"/>
  <c r="E246" i="11"/>
  <c r="D246" i="11"/>
  <c r="C246" i="11"/>
  <c r="B246" i="11"/>
  <c r="A246" i="11"/>
  <c r="AF245" i="11"/>
  <c r="AE245" i="11"/>
  <c r="AD245" i="11"/>
  <c r="AC245" i="11"/>
  <c r="AB245" i="11"/>
  <c r="AA245" i="11"/>
  <c r="Z245" i="11"/>
  <c r="Y245" i="11"/>
  <c r="X245" i="11"/>
  <c r="W245" i="11"/>
  <c r="V245" i="11"/>
  <c r="U245" i="11"/>
  <c r="T245" i="11"/>
  <c r="S245" i="11"/>
  <c r="R245" i="11"/>
  <c r="Q245" i="11"/>
  <c r="P245" i="11"/>
  <c r="O245" i="11"/>
  <c r="N245" i="11"/>
  <c r="M245" i="11"/>
  <c r="K245" i="11"/>
  <c r="J245" i="11"/>
  <c r="I245" i="11"/>
  <c r="H245" i="11"/>
  <c r="G245" i="11"/>
  <c r="F245" i="11"/>
  <c r="E245" i="11"/>
  <c r="D245" i="11"/>
  <c r="C245" i="11"/>
  <c r="B245" i="11"/>
  <c r="A245" i="11"/>
  <c r="AF244" i="11"/>
  <c r="AE244" i="11"/>
  <c r="AD244" i="11"/>
  <c r="AC244" i="11"/>
  <c r="AB244" i="11"/>
  <c r="AA244" i="11"/>
  <c r="Z244" i="11"/>
  <c r="Y244" i="11"/>
  <c r="X244" i="11"/>
  <c r="W244" i="11"/>
  <c r="V244" i="11"/>
  <c r="U244" i="11"/>
  <c r="T244" i="11"/>
  <c r="S244" i="11"/>
  <c r="R244" i="11"/>
  <c r="Q244" i="11"/>
  <c r="P244" i="11"/>
  <c r="O244" i="11"/>
  <c r="N244" i="11"/>
  <c r="M244" i="11"/>
  <c r="K244" i="11"/>
  <c r="J244" i="11"/>
  <c r="I244" i="11"/>
  <c r="H244" i="11"/>
  <c r="G244" i="11"/>
  <c r="F244" i="11"/>
  <c r="E244" i="11"/>
  <c r="D244" i="11"/>
  <c r="C244" i="11"/>
  <c r="B244" i="11"/>
  <c r="A244" i="11"/>
  <c r="AF243" i="11"/>
  <c r="AE243" i="11"/>
  <c r="AD243" i="11"/>
  <c r="AC243" i="11"/>
  <c r="AB243" i="11"/>
  <c r="AA243" i="11"/>
  <c r="Z243" i="11"/>
  <c r="Y243" i="11"/>
  <c r="X243" i="11"/>
  <c r="W243" i="11"/>
  <c r="V243" i="11"/>
  <c r="U243" i="11"/>
  <c r="T243" i="11"/>
  <c r="S243" i="11"/>
  <c r="R243" i="11"/>
  <c r="Q243" i="11"/>
  <c r="P243" i="11"/>
  <c r="O243" i="11"/>
  <c r="N243" i="11"/>
  <c r="M243" i="11"/>
  <c r="K243" i="11"/>
  <c r="J243" i="11"/>
  <c r="I243" i="11"/>
  <c r="H243" i="11"/>
  <c r="G243" i="11"/>
  <c r="F243" i="11"/>
  <c r="E243" i="11"/>
  <c r="D243" i="11"/>
  <c r="C243" i="11"/>
  <c r="B243" i="11"/>
  <c r="A243" i="11"/>
  <c r="AF242" i="11"/>
  <c r="AE242" i="11"/>
  <c r="AD242" i="11"/>
  <c r="AC242" i="11"/>
  <c r="AB242" i="11"/>
  <c r="AA242" i="11"/>
  <c r="Z242" i="11"/>
  <c r="Y242" i="11"/>
  <c r="X242" i="11"/>
  <c r="W242" i="11"/>
  <c r="V242" i="11"/>
  <c r="U242" i="11"/>
  <c r="T242" i="11"/>
  <c r="S242" i="11"/>
  <c r="R242" i="11"/>
  <c r="Q242" i="11"/>
  <c r="P242" i="11"/>
  <c r="O242" i="11"/>
  <c r="N242" i="11"/>
  <c r="M242" i="11"/>
  <c r="K242" i="11"/>
  <c r="J242" i="11"/>
  <c r="I242" i="11"/>
  <c r="H242" i="11"/>
  <c r="G242" i="11"/>
  <c r="F242" i="11"/>
  <c r="E242" i="11"/>
  <c r="D242" i="11"/>
  <c r="C242" i="11"/>
  <c r="B242" i="11"/>
  <c r="A242" i="11"/>
  <c r="AF241" i="11"/>
  <c r="AE241" i="11"/>
  <c r="AD241" i="11"/>
  <c r="AC241" i="11"/>
  <c r="AB241" i="11"/>
  <c r="AA241" i="11"/>
  <c r="Z241" i="11"/>
  <c r="Y241" i="11"/>
  <c r="X241" i="11"/>
  <c r="W241" i="11"/>
  <c r="V241" i="11"/>
  <c r="U241" i="11"/>
  <c r="T241" i="11"/>
  <c r="S241" i="11"/>
  <c r="R241" i="11"/>
  <c r="Q241" i="11"/>
  <c r="P241" i="11"/>
  <c r="O241" i="11"/>
  <c r="N241" i="11"/>
  <c r="M241" i="11"/>
  <c r="K241" i="11"/>
  <c r="J241" i="11"/>
  <c r="I241" i="11"/>
  <c r="H241" i="11"/>
  <c r="G241" i="11"/>
  <c r="F241" i="11"/>
  <c r="E241" i="11"/>
  <c r="D241" i="11"/>
  <c r="C241" i="11"/>
  <c r="B241" i="11"/>
  <c r="A241" i="11"/>
  <c r="AF240" i="11"/>
  <c r="AE240" i="11"/>
  <c r="AD240" i="11"/>
  <c r="AC240" i="11"/>
  <c r="AB240" i="11"/>
  <c r="AA240" i="11"/>
  <c r="Z240" i="11"/>
  <c r="Y240" i="11"/>
  <c r="X240" i="11"/>
  <c r="W240" i="11"/>
  <c r="V240" i="11"/>
  <c r="U240" i="11"/>
  <c r="T240" i="11"/>
  <c r="S240" i="11"/>
  <c r="R240" i="11"/>
  <c r="Q240" i="11"/>
  <c r="P240" i="11"/>
  <c r="O240" i="11"/>
  <c r="N240" i="11"/>
  <c r="M240" i="11"/>
  <c r="K240" i="11"/>
  <c r="J240" i="11"/>
  <c r="I240" i="11"/>
  <c r="H240" i="11"/>
  <c r="G240" i="11"/>
  <c r="F240" i="11"/>
  <c r="E240" i="11"/>
  <c r="D240" i="11"/>
  <c r="C240" i="11"/>
  <c r="B240" i="11"/>
  <c r="A240" i="11"/>
  <c r="AF239" i="11"/>
  <c r="AE239" i="11"/>
  <c r="AD239" i="11"/>
  <c r="AC239" i="11"/>
  <c r="AB239" i="11"/>
  <c r="AA239" i="11"/>
  <c r="Z239" i="11"/>
  <c r="Y239" i="11"/>
  <c r="X239" i="11"/>
  <c r="W239" i="11"/>
  <c r="V239" i="11"/>
  <c r="U239" i="11"/>
  <c r="T239" i="11"/>
  <c r="S239" i="11"/>
  <c r="R239" i="11"/>
  <c r="Q239" i="11"/>
  <c r="P239" i="11"/>
  <c r="O239" i="11"/>
  <c r="N239" i="11"/>
  <c r="M239" i="11"/>
  <c r="K239" i="11"/>
  <c r="J239" i="11"/>
  <c r="I239" i="11"/>
  <c r="H239" i="11"/>
  <c r="G239" i="11"/>
  <c r="F239" i="11"/>
  <c r="E239" i="11"/>
  <c r="D239" i="11"/>
  <c r="C239" i="11"/>
  <c r="B239" i="11"/>
  <c r="A239" i="11"/>
  <c r="AF238" i="11"/>
  <c r="AE238" i="11"/>
  <c r="AD238" i="11"/>
  <c r="AC238" i="11"/>
  <c r="AB238" i="11"/>
  <c r="AA238" i="11"/>
  <c r="Z238" i="11"/>
  <c r="Y238" i="11"/>
  <c r="X238" i="11"/>
  <c r="W238" i="11"/>
  <c r="V238" i="11"/>
  <c r="U238" i="11"/>
  <c r="T238" i="11"/>
  <c r="S238" i="11"/>
  <c r="R238" i="11"/>
  <c r="Q238" i="11"/>
  <c r="P238" i="11"/>
  <c r="O238" i="11"/>
  <c r="N238" i="11"/>
  <c r="M238" i="11"/>
  <c r="K238" i="11"/>
  <c r="J238" i="11"/>
  <c r="I238" i="11"/>
  <c r="H238" i="11"/>
  <c r="G238" i="11"/>
  <c r="F238" i="11"/>
  <c r="E238" i="11"/>
  <c r="D238" i="11"/>
  <c r="C238" i="11"/>
  <c r="B238" i="11"/>
  <c r="A238" i="11"/>
  <c r="AF237" i="11"/>
  <c r="AE237" i="11"/>
  <c r="AD237" i="11"/>
  <c r="AC237" i="11"/>
  <c r="AB237" i="11"/>
  <c r="AA237" i="11"/>
  <c r="Z237" i="11"/>
  <c r="Y237" i="11"/>
  <c r="X237" i="11"/>
  <c r="W237" i="11"/>
  <c r="V237" i="11"/>
  <c r="U237" i="11"/>
  <c r="T237" i="11"/>
  <c r="S237" i="11"/>
  <c r="R237" i="11"/>
  <c r="Q237" i="11"/>
  <c r="P237" i="11"/>
  <c r="O237" i="11"/>
  <c r="N237" i="11"/>
  <c r="M237" i="11"/>
  <c r="K237" i="11"/>
  <c r="J237" i="11"/>
  <c r="I237" i="11"/>
  <c r="H237" i="11"/>
  <c r="G237" i="11"/>
  <c r="F237" i="11"/>
  <c r="E237" i="11"/>
  <c r="D237" i="11"/>
  <c r="C237" i="11"/>
  <c r="B237" i="11"/>
  <c r="A237" i="11"/>
  <c r="AF236" i="11"/>
  <c r="AE236" i="11"/>
  <c r="AD236" i="11"/>
  <c r="AC236" i="11"/>
  <c r="AB236" i="11"/>
  <c r="AA236" i="11"/>
  <c r="Z236" i="11"/>
  <c r="Y236" i="11"/>
  <c r="X236" i="11"/>
  <c r="W236" i="11"/>
  <c r="V236" i="11"/>
  <c r="U236" i="11"/>
  <c r="T236" i="11"/>
  <c r="S236" i="11"/>
  <c r="R236" i="11"/>
  <c r="Q236" i="11"/>
  <c r="P236" i="11"/>
  <c r="O236" i="11"/>
  <c r="N236" i="11"/>
  <c r="M236" i="11"/>
  <c r="K236" i="11"/>
  <c r="J236" i="11"/>
  <c r="I236" i="11"/>
  <c r="H236" i="11"/>
  <c r="G236" i="11"/>
  <c r="F236" i="11"/>
  <c r="E236" i="11"/>
  <c r="D236" i="11"/>
  <c r="C236" i="11"/>
  <c r="B236" i="11"/>
  <c r="A236" i="11"/>
  <c r="AF235" i="11"/>
  <c r="AE235" i="11"/>
  <c r="AD235" i="11"/>
  <c r="AC235" i="11"/>
  <c r="AB235" i="11"/>
  <c r="AA235" i="11"/>
  <c r="Z235" i="11"/>
  <c r="Y235" i="11"/>
  <c r="X235" i="11"/>
  <c r="W235" i="11"/>
  <c r="V235" i="11"/>
  <c r="U235" i="11"/>
  <c r="T235" i="11"/>
  <c r="S235" i="11"/>
  <c r="R235" i="11"/>
  <c r="Q235" i="11"/>
  <c r="P235" i="11"/>
  <c r="O235" i="11"/>
  <c r="N235" i="11"/>
  <c r="M235" i="11"/>
  <c r="K235" i="11"/>
  <c r="J235" i="11"/>
  <c r="I235" i="11"/>
  <c r="H235" i="11"/>
  <c r="G235" i="11"/>
  <c r="F235" i="11"/>
  <c r="E235" i="11"/>
  <c r="D235" i="11"/>
  <c r="C235" i="11"/>
  <c r="B235" i="11"/>
  <c r="A235" i="11"/>
  <c r="AF234" i="11"/>
  <c r="AE234" i="11"/>
  <c r="AD234" i="11"/>
  <c r="AC234" i="11"/>
  <c r="AB234" i="11"/>
  <c r="AA234" i="11"/>
  <c r="Z234" i="11"/>
  <c r="Y234" i="11"/>
  <c r="X234" i="11"/>
  <c r="W234" i="11"/>
  <c r="V234" i="11"/>
  <c r="U234" i="11"/>
  <c r="T234" i="11"/>
  <c r="S234" i="11"/>
  <c r="R234" i="11"/>
  <c r="Q234" i="11"/>
  <c r="P234" i="11"/>
  <c r="O234" i="11"/>
  <c r="N234" i="11"/>
  <c r="M234" i="11"/>
  <c r="K234" i="11"/>
  <c r="J234" i="11"/>
  <c r="I234" i="11"/>
  <c r="H234" i="11"/>
  <c r="G234" i="11"/>
  <c r="F234" i="11"/>
  <c r="E234" i="11"/>
  <c r="D234" i="11"/>
  <c r="C234" i="11"/>
  <c r="B234" i="11"/>
  <c r="A234" i="11"/>
  <c r="AF233" i="11"/>
  <c r="AE233" i="11"/>
  <c r="AD233" i="11"/>
  <c r="AC233" i="11"/>
  <c r="AB233" i="11"/>
  <c r="AA233" i="11"/>
  <c r="Z233" i="11"/>
  <c r="Y233" i="11"/>
  <c r="X233" i="11"/>
  <c r="W233" i="11"/>
  <c r="V233" i="11"/>
  <c r="U233" i="11"/>
  <c r="T233" i="11"/>
  <c r="S233" i="11"/>
  <c r="R233" i="11"/>
  <c r="Q233" i="11"/>
  <c r="P233" i="11"/>
  <c r="O233" i="11"/>
  <c r="N233" i="11"/>
  <c r="M233" i="11"/>
  <c r="K233" i="11"/>
  <c r="J233" i="11"/>
  <c r="I233" i="11"/>
  <c r="H233" i="11"/>
  <c r="G233" i="11"/>
  <c r="F233" i="11"/>
  <c r="E233" i="11"/>
  <c r="D233" i="11"/>
  <c r="C233" i="11"/>
  <c r="B233" i="11"/>
  <c r="A233" i="11"/>
  <c r="AF232" i="11"/>
  <c r="AE232" i="11"/>
  <c r="AD232" i="11"/>
  <c r="AC232" i="11"/>
  <c r="AB232" i="11"/>
  <c r="AA232" i="11"/>
  <c r="Z232" i="11"/>
  <c r="Y232" i="11"/>
  <c r="X232" i="11"/>
  <c r="W232" i="11"/>
  <c r="V232" i="11"/>
  <c r="U232" i="11"/>
  <c r="T232" i="11"/>
  <c r="S232" i="11"/>
  <c r="R232" i="11"/>
  <c r="Q232" i="11"/>
  <c r="P232" i="11"/>
  <c r="O232" i="11"/>
  <c r="N232" i="11"/>
  <c r="M232" i="11"/>
  <c r="K232" i="11"/>
  <c r="J232" i="11"/>
  <c r="I232" i="11"/>
  <c r="H232" i="11"/>
  <c r="G232" i="11"/>
  <c r="F232" i="11"/>
  <c r="E232" i="11"/>
  <c r="D232" i="11"/>
  <c r="C232" i="11"/>
  <c r="B232" i="11"/>
  <c r="A232" i="11"/>
  <c r="AF231" i="11"/>
  <c r="AE231" i="11"/>
  <c r="AD231" i="11"/>
  <c r="AC231" i="11"/>
  <c r="AB231" i="11"/>
  <c r="AA231" i="11"/>
  <c r="Z231" i="11"/>
  <c r="Y231" i="11"/>
  <c r="X231" i="11"/>
  <c r="W231" i="11"/>
  <c r="V231" i="11"/>
  <c r="U231" i="11"/>
  <c r="T231" i="11"/>
  <c r="S231" i="11"/>
  <c r="R231" i="11"/>
  <c r="Q231" i="11"/>
  <c r="P231" i="11"/>
  <c r="O231" i="11"/>
  <c r="N231" i="11"/>
  <c r="M231" i="11"/>
  <c r="K231" i="11"/>
  <c r="J231" i="11"/>
  <c r="I231" i="11"/>
  <c r="H231" i="11"/>
  <c r="G231" i="11"/>
  <c r="F231" i="11"/>
  <c r="E231" i="11"/>
  <c r="D231" i="11"/>
  <c r="C231" i="11"/>
  <c r="B231" i="11"/>
  <c r="A231" i="11"/>
  <c r="AF230" i="11"/>
  <c r="AE230" i="11"/>
  <c r="AD230" i="11"/>
  <c r="AC230" i="11"/>
  <c r="AB230" i="11"/>
  <c r="AA230" i="11"/>
  <c r="Z230" i="11"/>
  <c r="Y230" i="11"/>
  <c r="X230" i="11"/>
  <c r="W230" i="11"/>
  <c r="V230" i="11"/>
  <c r="U230" i="11"/>
  <c r="T230" i="11"/>
  <c r="S230" i="11"/>
  <c r="R230" i="11"/>
  <c r="Q230" i="11"/>
  <c r="P230" i="11"/>
  <c r="O230" i="11"/>
  <c r="N230" i="11"/>
  <c r="M230" i="11"/>
  <c r="K230" i="11"/>
  <c r="J230" i="11"/>
  <c r="I230" i="11"/>
  <c r="H230" i="11"/>
  <c r="G230" i="11"/>
  <c r="F230" i="11"/>
  <c r="E230" i="11"/>
  <c r="D230" i="11"/>
  <c r="C230" i="11"/>
  <c r="B230" i="11"/>
  <c r="A230" i="11"/>
  <c r="AF229" i="11"/>
  <c r="AE229" i="11"/>
  <c r="AD229" i="11"/>
  <c r="AC229" i="11"/>
  <c r="AB229" i="11"/>
  <c r="AA229" i="11"/>
  <c r="Z229" i="11"/>
  <c r="Y229" i="11"/>
  <c r="X229" i="11"/>
  <c r="W229" i="11"/>
  <c r="V229" i="11"/>
  <c r="U229" i="11"/>
  <c r="T229" i="11"/>
  <c r="S229" i="11"/>
  <c r="R229" i="11"/>
  <c r="Q229" i="11"/>
  <c r="P229" i="11"/>
  <c r="O229" i="11"/>
  <c r="N229" i="11"/>
  <c r="M229" i="11"/>
  <c r="K229" i="11"/>
  <c r="J229" i="11"/>
  <c r="I229" i="11"/>
  <c r="H229" i="11"/>
  <c r="G229" i="11"/>
  <c r="F229" i="11"/>
  <c r="E229" i="11"/>
  <c r="D229" i="11"/>
  <c r="C229" i="11"/>
  <c r="B229" i="11"/>
  <c r="A229" i="11"/>
  <c r="AF228" i="11"/>
  <c r="AE228" i="11"/>
  <c r="AD228" i="11"/>
  <c r="AC228" i="11"/>
  <c r="AB228" i="11"/>
  <c r="AA228" i="11"/>
  <c r="Z228" i="11"/>
  <c r="Y228" i="11"/>
  <c r="X228" i="11"/>
  <c r="W228" i="11"/>
  <c r="V228" i="11"/>
  <c r="U228" i="11"/>
  <c r="T228" i="11"/>
  <c r="S228" i="11"/>
  <c r="R228" i="11"/>
  <c r="Q228" i="11"/>
  <c r="P228" i="11"/>
  <c r="O228" i="11"/>
  <c r="N228" i="11"/>
  <c r="M228" i="11"/>
  <c r="K228" i="11"/>
  <c r="J228" i="11"/>
  <c r="I228" i="11"/>
  <c r="H228" i="11"/>
  <c r="G228" i="11"/>
  <c r="F228" i="11"/>
  <c r="E228" i="11"/>
  <c r="D228" i="11"/>
  <c r="C228" i="11"/>
  <c r="B228" i="11"/>
  <c r="A228" i="11"/>
  <c r="AF227" i="11"/>
  <c r="AE227" i="11"/>
  <c r="AD227" i="11"/>
  <c r="AC227" i="11"/>
  <c r="AB227" i="11"/>
  <c r="AA227" i="11"/>
  <c r="Z227" i="11"/>
  <c r="Y227" i="11"/>
  <c r="X227" i="11"/>
  <c r="W227" i="11"/>
  <c r="V227" i="11"/>
  <c r="U227" i="11"/>
  <c r="T227" i="11"/>
  <c r="S227" i="11"/>
  <c r="R227" i="11"/>
  <c r="Q227" i="11"/>
  <c r="P227" i="11"/>
  <c r="O227" i="11"/>
  <c r="N227" i="11"/>
  <c r="M227" i="11"/>
  <c r="K227" i="11"/>
  <c r="J227" i="11"/>
  <c r="I227" i="11"/>
  <c r="H227" i="11"/>
  <c r="G227" i="11"/>
  <c r="F227" i="11"/>
  <c r="E227" i="11"/>
  <c r="D227" i="11"/>
  <c r="C227" i="11"/>
  <c r="B227" i="11"/>
  <c r="A227" i="11"/>
  <c r="AF226" i="11"/>
  <c r="AE226" i="11"/>
  <c r="AD226" i="11"/>
  <c r="AC226" i="11"/>
  <c r="AB226" i="11"/>
  <c r="AA226" i="11"/>
  <c r="Z226" i="11"/>
  <c r="Y226" i="11"/>
  <c r="X226" i="11"/>
  <c r="W226" i="11"/>
  <c r="V226" i="11"/>
  <c r="U226" i="11"/>
  <c r="T226" i="11"/>
  <c r="S226" i="11"/>
  <c r="R226" i="11"/>
  <c r="Q226" i="11"/>
  <c r="P226" i="11"/>
  <c r="O226" i="11"/>
  <c r="N226" i="11"/>
  <c r="M226" i="11"/>
  <c r="K226" i="11"/>
  <c r="J226" i="11"/>
  <c r="I226" i="11"/>
  <c r="H226" i="11"/>
  <c r="G226" i="11"/>
  <c r="F226" i="11"/>
  <c r="E226" i="11"/>
  <c r="D226" i="11"/>
  <c r="C226" i="11"/>
  <c r="B226" i="11"/>
  <c r="A226" i="11"/>
  <c r="AF225" i="11"/>
  <c r="AE225" i="11"/>
  <c r="AD225" i="11"/>
  <c r="AC225" i="11"/>
  <c r="AB225" i="11"/>
  <c r="AA225" i="11"/>
  <c r="Z225" i="11"/>
  <c r="Y225" i="11"/>
  <c r="X225" i="11"/>
  <c r="W225" i="11"/>
  <c r="V225" i="11"/>
  <c r="U225" i="11"/>
  <c r="T225" i="11"/>
  <c r="S225" i="11"/>
  <c r="R225" i="11"/>
  <c r="Q225" i="11"/>
  <c r="P225" i="11"/>
  <c r="O225" i="11"/>
  <c r="N225" i="11"/>
  <c r="M225" i="11"/>
  <c r="K225" i="11"/>
  <c r="J225" i="11"/>
  <c r="I225" i="11"/>
  <c r="H225" i="11"/>
  <c r="G225" i="11"/>
  <c r="F225" i="11"/>
  <c r="E225" i="11"/>
  <c r="D225" i="11"/>
  <c r="C225" i="11"/>
  <c r="B225" i="11"/>
  <c r="A225" i="11"/>
  <c r="AF224" i="11"/>
  <c r="AE224" i="11"/>
  <c r="AD224" i="11"/>
  <c r="AC224" i="11"/>
  <c r="AB224" i="11"/>
  <c r="AA224" i="11"/>
  <c r="Z224" i="11"/>
  <c r="Y224" i="11"/>
  <c r="X224" i="11"/>
  <c r="W224" i="11"/>
  <c r="V224" i="11"/>
  <c r="U224" i="11"/>
  <c r="T224" i="11"/>
  <c r="S224" i="11"/>
  <c r="R224" i="11"/>
  <c r="Q224" i="11"/>
  <c r="P224" i="11"/>
  <c r="O224" i="11"/>
  <c r="N224" i="11"/>
  <c r="M224" i="11"/>
  <c r="K224" i="11"/>
  <c r="J224" i="11"/>
  <c r="I224" i="11"/>
  <c r="H224" i="11"/>
  <c r="G224" i="11"/>
  <c r="F224" i="11"/>
  <c r="E224" i="11"/>
  <c r="D224" i="11"/>
  <c r="C224" i="11"/>
  <c r="B224" i="11"/>
  <c r="A224" i="11"/>
  <c r="AF223" i="11"/>
  <c r="AE223" i="11"/>
  <c r="AD223" i="11"/>
  <c r="AC223" i="11"/>
  <c r="AB223" i="11"/>
  <c r="AA223" i="11"/>
  <c r="Z223" i="11"/>
  <c r="Y223" i="11"/>
  <c r="X223" i="11"/>
  <c r="W223" i="11"/>
  <c r="V223" i="11"/>
  <c r="U223" i="11"/>
  <c r="T223" i="11"/>
  <c r="S223" i="11"/>
  <c r="R223" i="11"/>
  <c r="Q223" i="11"/>
  <c r="P223" i="11"/>
  <c r="O223" i="11"/>
  <c r="N223" i="11"/>
  <c r="M223" i="11"/>
  <c r="K223" i="11"/>
  <c r="J223" i="11"/>
  <c r="I223" i="11"/>
  <c r="H223" i="11"/>
  <c r="G223" i="11"/>
  <c r="F223" i="11"/>
  <c r="E223" i="11"/>
  <c r="D223" i="11"/>
  <c r="C223" i="11"/>
  <c r="B223" i="11"/>
  <c r="A223" i="11"/>
  <c r="AF222" i="11"/>
  <c r="AE222" i="11"/>
  <c r="AD222" i="11"/>
  <c r="AC222" i="11"/>
  <c r="AB222" i="11"/>
  <c r="AA222" i="11"/>
  <c r="Z222" i="11"/>
  <c r="Y222" i="11"/>
  <c r="X222" i="11"/>
  <c r="W222" i="11"/>
  <c r="V222" i="11"/>
  <c r="U222" i="11"/>
  <c r="T222" i="11"/>
  <c r="S222" i="11"/>
  <c r="R222" i="11"/>
  <c r="Q222" i="11"/>
  <c r="P222" i="11"/>
  <c r="O222" i="11"/>
  <c r="N222" i="11"/>
  <c r="M222" i="11"/>
  <c r="K222" i="11"/>
  <c r="J222" i="11"/>
  <c r="I222" i="11"/>
  <c r="H222" i="11"/>
  <c r="G222" i="11"/>
  <c r="F222" i="11"/>
  <c r="E222" i="11"/>
  <c r="D222" i="11"/>
  <c r="C222" i="11"/>
  <c r="B222" i="11"/>
  <c r="A222" i="11"/>
  <c r="AF221" i="11"/>
  <c r="AE221" i="11"/>
  <c r="AD221" i="11"/>
  <c r="AC221" i="11"/>
  <c r="AB221" i="11"/>
  <c r="AA221" i="11"/>
  <c r="Z221" i="11"/>
  <c r="Y221" i="11"/>
  <c r="X221" i="11"/>
  <c r="W221" i="11"/>
  <c r="V221" i="11"/>
  <c r="U221" i="11"/>
  <c r="T221" i="11"/>
  <c r="S221" i="11"/>
  <c r="R221" i="11"/>
  <c r="Q221" i="11"/>
  <c r="P221" i="11"/>
  <c r="O221" i="11"/>
  <c r="N221" i="11"/>
  <c r="M221" i="11"/>
  <c r="K221" i="11"/>
  <c r="J221" i="11"/>
  <c r="I221" i="11"/>
  <c r="H221" i="11"/>
  <c r="G221" i="11"/>
  <c r="F221" i="11"/>
  <c r="E221" i="11"/>
  <c r="D221" i="11"/>
  <c r="C221" i="11"/>
  <c r="B221" i="11"/>
  <c r="A221" i="11"/>
  <c r="AF220" i="11"/>
  <c r="AE220" i="11"/>
  <c r="AD220" i="11"/>
  <c r="AC220" i="11"/>
  <c r="AB220" i="11"/>
  <c r="AA220" i="11"/>
  <c r="Z220" i="11"/>
  <c r="Y220" i="11"/>
  <c r="X220" i="11"/>
  <c r="W220" i="11"/>
  <c r="V220" i="11"/>
  <c r="U220" i="11"/>
  <c r="T220" i="11"/>
  <c r="S220" i="11"/>
  <c r="R220" i="11"/>
  <c r="Q220" i="11"/>
  <c r="P220" i="11"/>
  <c r="O220" i="11"/>
  <c r="N220" i="11"/>
  <c r="M220" i="11"/>
  <c r="K220" i="11"/>
  <c r="J220" i="11"/>
  <c r="I220" i="11"/>
  <c r="H220" i="11"/>
  <c r="G220" i="11"/>
  <c r="F220" i="11"/>
  <c r="E220" i="11"/>
  <c r="D220" i="11"/>
  <c r="C220" i="11"/>
  <c r="B220" i="11"/>
  <c r="A220" i="11"/>
  <c r="AF219" i="11"/>
  <c r="AE219" i="11"/>
  <c r="AD219" i="11"/>
  <c r="AC219" i="11"/>
  <c r="AB219" i="11"/>
  <c r="AA219" i="11"/>
  <c r="Z219" i="11"/>
  <c r="Y219" i="11"/>
  <c r="X219" i="11"/>
  <c r="W219" i="11"/>
  <c r="V219" i="11"/>
  <c r="U219" i="11"/>
  <c r="T219" i="11"/>
  <c r="S219" i="11"/>
  <c r="R219" i="11"/>
  <c r="Q219" i="11"/>
  <c r="P219" i="11"/>
  <c r="O219" i="11"/>
  <c r="N219" i="11"/>
  <c r="M219" i="11"/>
  <c r="K219" i="11"/>
  <c r="J219" i="11"/>
  <c r="I219" i="11"/>
  <c r="H219" i="11"/>
  <c r="G219" i="11"/>
  <c r="F219" i="11"/>
  <c r="E219" i="11"/>
  <c r="D219" i="11"/>
  <c r="C219" i="11"/>
  <c r="B219" i="11"/>
  <c r="A219" i="11"/>
  <c r="AF218" i="11"/>
  <c r="AE218" i="11"/>
  <c r="AD218" i="11"/>
  <c r="AC218" i="11"/>
  <c r="AB218" i="11"/>
  <c r="AA218" i="11"/>
  <c r="Z218" i="11"/>
  <c r="Y218" i="11"/>
  <c r="X218" i="11"/>
  <c r="W218" i="11"/>
  <c r="V218" i="11"/>
  <c r="U218" i="11"/>
  <c r="T218" i="11"/>
  <c r="S218" i="11"/>
  <c r="R218" i="11"/>
  <c r="Q218" i="11"/>
  <c r="P218" i="11"/>
  <c r="O218" i="11"/>
  <c r="N218" i="11"/>
  <c r="M218" i="11"/>
  <c r="K218" i="11"/>
  <c r="J218" i="11"/>
  <c r="I218" i="11"/>
  <c r="H218" i="11"/>
  <c r="G218" i="11"/>
  <c r="F218" i="11"/>
  <c r="E218" i="11"/>
  <c r="D218" i="11"/>
  <c r="C218" i="11"/>
  <c r="B218" i="11"/>
  <c r="A218" i="11"/>
  <c r="AF217" i="11"/>
  <c r="AE217" i="11"/>
  <c r="AD217" i="11"/>
  <c r="AC217" i="11"/>
  <c r="AB217" i="11"/>
  <c r="AA217" i="11"/>
  <c r="Z217" i="11"/>
  <c r="Y217" i="11"/>
  <c r="X217" i="11"/>
  <c r="W217" i="11"/>
  <c r="V217" i="11"/>
  <c r="U217" i="11"/>
  <c r="T217" i="11"/>
  <c r="S217" i="11"/>
  <c r="R217" i="11"/>
  <c r="Q217" i="11"/>
  <c r="P217" i="11"/>
  <c r="O217" i="11"/>
  <c r="N217" i="11"/>
  <c r="M217" i="11"/>
  <c r="K217" i="11"/>
  <c r="J217" i="11"/>
  <c r="I217" i="11"/>
  <c r="H217" i="11"/>
  <c r="G217" i="11"/>
  <c r="F217" i="11"/>
  <c r="E217" i="11"/>
  <c r="D217" i="11"/>
  <c r="C217" i="11"/>
  <c r="B217" i="11"/>
  <c r="A217" i="11"/>
  <c r="AF216" i="11"/>
  <c r="AE216" i="11"/>
  <c r="AD216" i="11"/>
  <c r="AC216" i="11"/>
  <c r="AB216" i="11"/>
  <c r="AA216" i="11"/>
  <c r="Z216" i="11"/>
  <c r="Y216" i="11"/>
  <c r="X216" i="11"/>
  <c r="W216" i="11"/>
  <c r="V216" i="11"/>
  <c r="U216" i="11"/>
  <c r="T216" i="11"/>
  <c r="S216" i="11"/>
  <c r="R216" i="11"/>
  <c r="Q216" i="11"/>
  <c r="P216" i="11"/>
  <c r="O216" i="11"/>
  <c r="N216" i="11"/>
  <c r="M216" i="11"/>
  <c r="K216" i="11"/>
  <c r="J216" i="11"/>
  <c r="I216" i="11"/>
  <c r="H216" i="11"/>
  <c r="G216" i="11"/>
  <c r="F216" i="11"/>
  <c r="E216" i="11"/>
  <c r="D216" i="11"/>
  <c r="C216" i="11"/>
  <c r="B216" i="11"/>
  <c r="A216" i="11"/>
  <c r="AF215" i="11"/>
  <c r="AE215" i="11"/>
  <c r="AD215" i="11"/>
  <c r="AC215" i="11"/>
  <c r="AB215" i="11"/>
  <c r="AA215" i="11"/>
  <c r="Z215" i="11"/>
  <c r="Y215" i="11"/>
  <c r="X215" i="11"/>
  <c r="W215" i="11"/>
  <c r="V215" i="11"/>
  <c r="U215" i="11"/>
  <c r="T215" i="11"/>
  <c r="S215" i="11"/>
  <c r="R215" i="11"/>
  <c r="Q215" i="11"/>
  <c r="P215" i="11"/>
  <c r="O215" i="11"/>
  <c r="N215" i="11"/>
  <c r="M215" i="11"/>
  <c r="K215" i="11"/>
  <c r="J215" i="11"/>
  <c r="I215" i="11"/>
  <c r="H215" i="11"/>
  <c r="G215" i="11"/>
  <c r="F215" i="11"/>
  <c r="E215" i="11"/>
  <c r="D215" i="11"/>
  <c r="C215" i="11"/>
  <c r="B215" i="11"/>
  <c r="A215" i="11"/>
  <c r="AF214" i="11"/>
  <c r="AE214" i="11"/>
  <c r="AD214" i="11"/>
  <c r="AC214" i="11"/>
  <c r="AB214" i="11"/>
  <c r="AA214" i="11"/>
  <c r="Z214" i="11"/>
  <c r="Y214" i="11"/>
  <c r="X214" i="11"/>
  <c r="W214" i="11"/>
  <c r="V214" i="11"/>
  <c r="U214" i="11"/>
  <c r="T214" i="11"/>
  <c r="S214" i="11"/>
  <c r="R214" i="11"/>
  <c r="Q214" i="11"/>
  <c r="P214" i="11"/>
  <c r="O214" i="11"/>
  <c r="N214" i="11"/>
  <c r="M214" i="11"/>
  <c r="K214" i="11"/>
  <c r="J214" i="11"/>
  <c r="I214" i="11"/>
  <c r="H214" i="11"/>
  <c r="G214" i="11"/>
  <c r="F214" i="11"/>
  <c r="E214" i="11"/>
  <c r="D214" i="11"/>
  <c r="C214" i="11"/>
  <c r="B214" i="11"/>
  <c r="A214" i="11"/>
  <c r="AF213" i="11"/>
  <c r="AE213" i="11"/>
  <c r="AD213" i="11"/>
  <c r="AC213" i="11"/>
  <c r="AB213" i="11"/>
  <c r="AA213" i="11"/>
  <c r="Z213" i="11"/>
  <c r="Y213" i="11"/>
  <c r="X213" i="11"/>
  <c r="W213" i="11"/>
  <c r="V213" i="11"/>
  <c r="U213" i="11"/>
  <c r="T213" i="11"/>
  <c r="S213" i="11"/>
  <c r="R213" i="11"/>
  <c r="Q213" i="11"/>
  <c r="P213" i="11"/>
  <c r="O213" i="11"/>
  <c r="N213" i="11"/>
  <c r="M213" i="11"/>
  <c r="K213" i="11"/>
  <c r="J213" i="11"/>
  <c r="I213" i="11"/>
  <c r="H213" i="11"/>
  <c r="G213" i="11"/>
  <c r="F213" i="11"/>
  <c r="E213" i="11"/>
  <c r="D213" i="11"/>
  <c r="C213" i="11"/>
  <c r="B213" i="11"/>
  <c r="A213" i="11"/>
  <c r="AF212" i="11"/>
  <c r="AE212" i="11"/>
  <c r="AD212" i="11"/>
  <c r="AC212" i="11"/>
  <c r="AB212" i="11"/>
  <c r="AA212" i="11"/>
  <c r="Z212" i="11"/>
  <c r="Y212" i="11"/>
  <c r="X212" i="11"/>
  <c r="W212" i="11"/>
  <c r="V212" i="11"/>
  <c r="U212" i="11"/>
  <c r="T212" i="11"/>
  <c r="S212" i="11"/>
  <c r="R212" i="11"/>
  <c r="Q212" i="11"/>
  <c r="P212" i="11"/>
  <c r="O212" i="11"/>
  <c r="N212" i="11"/>
  <c r="M212" i="11"/>
  <c r="K212" i="11"/>
  <c r="J212" i="11"/>
  <c r="I212" i="11"/>
  <c r="H212" i="11"/>
  <c r="G212" i="11"/>
  <c r="F212" i="11"/>
  <c r="E212" i="11"/>
  <c r="D212" i="11"/>
  <c r="C212" i="11"/>
  <c r="B212" i="11"/>
  <c r="A212" i="11"/>
  <c r="AF211" i="11"/>
  <c r="AE211" i="11"/>
  <c r="AD211" i="11"/>
  <c r="AC211" i="11"/>
  <c r="AB211" i="11"/>
  <c r="AA211" i="11"/>
  <c r="Z211" i="11"/>
  <c r="Y211" i="11"/>
  <c r="X211" i="11"/>
  <c r="W211" i="11"/>
  <c r="V211" i="11"/>
  <c r="U211" i="11"/>
  <c r="T211" i="11"/>
  <c r="S211" i="11"/>
  <c r="R211" i="11"/>
  <c r="Q211" i="11"/>
  <c r="P211" i="11"/>
  <c r="O211" i="11"/>
  <c r="N211" i="11"/>
  <c r="M211" i="11"/>
  <c r="K211" i="11"/>
  <c r="J211" i="11"/>
  <c r="I211" i="11"/>
  <c r="H211" i="11"/>
  <c r="G211" i="11"/>
  <c r="F211" i="11"/>
  <c r="E211" i="11"/>
  <c r="D211" i="11"/>
  <c r="C211" i="11"/>
  <c r="B211" i="11"/>
  <c r="A211" i="11"/>
  <c r="AF210" i="11"/>
  <c r="AE210" i="11"/>
  <c r="AD210" i="11"/>
  <c r="AC210" i="11"/>
  <c r="AB210" i="11"/>
  <c r="AA210" i="11"/>
  <c r="Z210" i="11"/>
  <c r="Y210" i="11"/>
  <c r="X210" i="11"/>
  <c r="W210" i="11"/>
  <c r="V210" i="11"/>
  <c r="U210" i="11"/>
  <c r="T210" i="11"/>
  <c r="S210" i="11"/>
  <c r="R210" i="11"/>
  <c r="Q210" i="11"/>
  <c r="P210" i="11"/>
  <c r="O210" i="11"/>
  <c r="N210" i="11"/>
  <c r="M210" i="11"/>
  <c r="K210" i="11"/>
  <c r="J210" i="11"/>
  <c r="I210" i="11"/>
  <c r="H210" i="11"/>
  <c r="G210" i="11"/>
  <c r="F210" i="11"/>
  <c r="E210" i="11"/>
  <c r="D210" i="11"/>
  <c r="C210" i="11"/>
  <c r="B210" i="11"/>
  <c r="A210" i="11"/>
  <c r="AF209" i="11"/>
  <c r="AE209" i="11"/>
  <c r="AD209" i="11"/>
  <c r="AC209" i="11"/>
  <c r="AB209" i="11"/>
  <c r="AA209" i="11"/>
  <c r="Z209" i="11"/>
  <c r="Y209" i="11"/>
  <c r="X209" i="11"/>
  <c r="W209" i="11"/>
  <c r="V209" i="11"/>
  <c r="U209" i="11"/>
  <c r="T209" i="11"/>
  <c r="S209" i="11"/>
  <c r="R209" i="11"/>
  <c r="Q209" i="11"/>
  <c r="P209" i="11"/>
  <c r="O209" i="11"/>
  <c r="N209" i="11"/>
  <c r="M209" i="11"/>
  <c r="K209" i="11"/>
  <c r="J209" i="11"/>
  <c r="I209" i="11"/>
  <c r="H209" i="11"/>
  <c r="G209" i="11"/>
  <c r="F209" i="11"/>
  <c r="E209" i="11"/>
  <c r="D209" i="11"/>
  <c r="C209" i="11"/>
  <c r="B209" i="11"/>
  <c r="A209" i="11"/>
  <c r="AF208" i="11"/>
  <c r="AE208" i="11"/>
  <c r="AD208" i="11"/>
  <c r="AC208" i="11"/>
  <c r="AB208" i="11"/>
  <c r="AA208" i="11"/>
  <c r="Z208" i="11"/>
  <c r="Y208" i="11"/>
  <c r="X208" i="11"/>
  <c r="W208" i="11"/>
  <c r="V208" i="11"/>
  <c r="U208" i="11"/>
  <c r="T208" i="11"/>
  <c r="S208" i="11"/>
  <c r="R208" i="11"/>
  <c r="Q208" i="11"/>
  <c r="P208" i="11"/>
  <c r="O208" i="11"/>
  <c r="N208" i="11"/>
  <c r="M208" i="11"/>
  <c r="K208" i="11"/>
  <c r="J208" i="11"/>
  <c r="I208" i="11"/>
  <c r="H208" i="11"/>
  <c r="G208" i="11"/>
  <c r="F208" i="11"/>
  <c r="E208" i="11"/>
  <c r="D208" i="11"/>
  <c r="C208" i="11"/>
  <c r="B208" i="11"/>
  <c r="A208" i="11"/>
  <c r="AF207" i="11"/>
  <c r="AE207" i="11"/>
  <c r="AD207" i="11"/>
  <c r="AC207" i="11"/>
  <c r="AB207" i="11"/>
  <c r="AA207" i="11"/>
  <c r="Z207" i="11"/>
  <c r="Y207" i="11"/>
  <c r="X207" i="11"/>
  <c r="W207" i="11"/>
  <c r="V207" i="11"/>
  <c r="U207" i="11"/>
  <c r="T207" i="11"/>
  <c r="S207" i="11"/>
  <c r="R207" i="11"/>
  <c r="Q207" i="11"/>
  <c r="P207" i="11"/>
  <c r="O207" i="11"/>
  <c r="N207" i="11"/>
  <c r="M207" i="11"/>
  <c r="K207" i="11"/>
  <c r="J207" i="11"/>
  <c r="I207" i="11"/>
  <c r="H207" i="11"/>
  <c r="G207" i="11"/>
  <c r="F207" i="11"/>
  <c r="E207" i="11"/>
  <c r="D207" i="11"/>
  <c r="C207" i="11"/>
  <c r="B207" i="11"/>
  <c r="A207" i="11"/>
  <c r="AF206" i="11"/>
  <c r="AE206" i="11"/>
  <c r="AD206" i="11"/>
  <c r="AC206" i="11"/>
  <c r="AB206" i="11"/>
  <c r="AA206" i="11"/>
  <c r="Z206" i="11"/>
  <c r="Y206" i="11"/>
  <c r="X206" i="11"/>
  <c r="W206" i="11"/>
  <c r="V206" i="11"/>
  <c r="U206" i="11"/>
  <c r="T206" i="11"/>
  <c r="S206" i="11"/>
  <c r="R206" i="11"/>
  <c r="Q206" i="11"/>
  <c r="P206" i="11"/>
  <c r="O206" i="11"/>
  <c r="N206" i="11"/>
  <c r="M206" i="11"/>
  <c r="K206" i="11"/>
  <c r="J206" i="11"/>
  <c r="I206" i="11"/>
  <c r="H206" i="11"/>
  <c r="G206" i="11"/>
  <c r="F206" i="11"/>
  <c r="E206" i="11"/>
  <c r="D206" i="11"/>
  <c r="C206" i="11"/>
  <c r="B206" i="11"/>
  <c r="A206" i="11"/>
  <c r="AF205" i="11"/>
  <c r="AE205" i="11"/>
  <c r="AD205" i="11"/>
  <c r="AC205" i="11"/>
  <c r="AB205" i="11"/>
  <c r="AA205" i="11"/>
  <c r="Z205" i="11"/>
  <c r="Y205" i="11"/>
  <c r="X205" i="11"/>
  <c r="W205" i="11"/>
  <c r="V205" i="11"/>
  <c r="U205" i="11"/>
  <c r="T205" i="11"/>
  <c r="S205" i="11"/>
  <c r="R205" i="11"/>
  <c r="Q205" i="11"/>
  <c r="P205" i="11"/>
  <c r="O205" i="11"/>
  <c r="N205" i="11"/>
  <c r="M205" i="11"/>
  <c r="K205" i="11"/>
  <c r="J205" i="11"/>
  <c r="I205" i="11"/>
  <c r="H205" i="11"/>
  <c r="G205" i="11"/>
  <c r="F205" i="11"/>
  <c r="E205" i="11"/>
  <c r="D205" i="11"/>
  <c r="C205" i="11"/>
  <c r="B205" i="11"/>
  <c r="A205" i="11"/>
  <c r="AF204" i="11"/>
  <c r="AE204" i="11"/>
  <c r="AD204" i="11"/>
  <c r="AC204" i="11"/>
  <c r="AB204" i="11"/>
  <c r="AA204" i="11"/>
  <c r="Z204" i="11"/>
  <c r="Y204" i="11"/>
  <c r="X204" i="11"/>
  <c r="W204" i="11"/>
  <c r="V204" i="11"/>
  <c r="U204" i="11"/>
  <c r="T204" i="11"/>
  <c r="S204" i="11"/>
  <c r="R204" i="11"/>
  <c r="Q204" i="11"/>
  <c r="P204" i="11"/>
  <c r="O204" i="11"/>
  <c r="N204" i="11"/>
  <c r="M204" i="11"/>
  <c r="K204" i="11"/>
  <c r="J204" i="11"/>
  <c r="I204" i="11"/>
  <c r="H204" i="11"/>
  <c r="G204" i="11"/>
  <c r="F204" i="11"/>
  <c r="E204" i="11"/>
  <c r="D204" i="11"/>
  <c r="C204" i="11"/>
  <c r="B204" i="11"/>
  <c r="A204" i="11"/>
  <c r="AF203" i="11"/>
  <c r="AE203" i="11"/>
  <c r="AD203" i="11"/>
  <c r="AC203" i="11"/>
  <c r="AB203" i="11"/>
  <c r="AA203" i="11"/>
  <c r="Z203" i="11"/>
  <c r="Y203" i="11"/>
  <c r="X203" i="11"/>
  <c r="W203" i="11"/>
  <c r="V203" i="11"/>
  <c r="U203" i="11"/>
  <c r="T203" i="11"/>
  <c r="S203" i="11"/>
  <c r="R203" i="11"/>
  <c r="Q203" i="11"/>
  <c r="P203" i="11"/>
  <c r="O203" i="11"/>
  <c r="N203" i="11"/>
  <c r="M203" i="11"/>
  <c r="K203" i="11"/>
  <c r="J203" i="11"/>
  <c r="I203" i="11"/>
  <c r="H203" i="11"/>
  <c r="G203" i="11"/>
  <c r="F203" i="11"/>
  <c r="E203" i="11"/>
  <c r="D203" i="11"/>
  <c r="C203" i="11"/>
  <c r="B203" i="11"/>
  <c r="A203" i="11"/>
  <c r="AF202" i="11"/>
  <c r="AE202" i="11"/>
  <c r="AD202" i="11"/>
  <c r="AC202" i="11"/>
  <c r="AB202" i="11"/>
  <c r="AA202" i="11"/>
  <c r="Z202" i="11"/>
  <c r="Y202" i="11"/>
  <c r="X202" i="11"/>
  <c r="W202" i="11"/>
  <c r="V202" i="11"/>
  <c r="U202" i="11"/>
  <c r="T202" i="11"/>
  <c r="S202" i="11"/>
  <c r="R202" i="11"/>
  <c r="Q202" i="11"/>
  <c r="P202" i="11"/>
  <c r="O202" i="11"/>
  <c r="N202" i="11"/>
  <c r="M202" i="11"/>
  <c r="K202" i="11"/>
  <c r="J202" i="11"/>
  <c r="I202" i="11"/>
  <c r="H202" i="11"/>
  <c r="G202" i="11"/>
  <c r="F202" i="11"/>
  <c r="E202" i="11"/>
  <c r="D202" i="11"/>
  <c r="C202" i="11"/>
  <c r="B202" i="11"/>
  <c r="A202" i="11"/>
  <c r="AF201" i="11"/>
  <c r="AE201" i="11"/>
  <c r="AD201" i="11"/>
  <c r="AC201" i="11"/>
  <c r="AB201" i="11"/>
  <c r="AA201" i="11"/>
  <c r="Z201" i="11"/>
  <c r="Y201" i="11"/>
  <c r="X201" i="11"/>
  <c r="W201" i="11"/>
  <c r="V201" i="11"/>
  <c r="U201" i="11"/>
  <c r="T201" i="11"/>
  <c r="S201" i="11"/>
  <c r="R201" i="11"/>
  <c r="Q201" i="11"/>
  <c r="P201" i="11"/>
  <c r="O201" i="11"/>
  <c r="N201" i="11"/>
  <c r="M201" i="11"/>
  <c r="K201" i="11"/>
  <c r="J201" i="11"/>
  <c r="I201" i="11"/>
  <c r="H201" i="11"/>
  <c r="G201" i="11"/>
  <c r="F201" i="11"/>
  <c r="E201" i="11"/>
  <c r="D201" i="11"/>
  <c r="C201" i="11"/>
  <c r="B201" i="11"/>
  <c r="A201" i="11"/>
  <c r="AF200" i="11"/>
  <c r="AE200" i="11"/>
  <c r="AD200" i="11"/>
  <c r="AC200" i="11"/>
  <c r="AB200" i="11"/>
  <c r="AA200" i="11"/>
  <c r="Z200" i="11"/>
  <c r="Y200" i="11"/>
  <c r="X200" i="11"/>
  <c r="W200" i="11"/>
  <c r="V200" i="11"/>
  <c r="U200" i="11"/>
  <c r="T200" i="11"/>
  <c r="S200" i="11"/>
  <c r="R200" i="11"/>
  <c r="Q200" i="11"/>
  <c r="P200" i="11"/>
  <c r="O200" i="11"/>
  <c r="N200" i="11"/>
  <c r="M200" i="11"/>
  <c r="K200" i="11"/>
  <c r="J200" i="11"/>
  <c r="I200" i="11"/>
  <c r="H200" i="11"/>
  <c r="G200" i="11"/>
  <c r="F200" i="11"/>
  <c r="E200" i="11"/>
  <c r="D200" i="11"/>
  <c r="C200" i="11"/>
  <c r="B200" i="11"/>
  <c r="A200" i="11"/>
  <c r="AF199" i="11"/>
  <c r="AE199" i="11"/>
  <c r="AD199" i="11"/>
  <c r="AC199" i="11"/>
  <c r="AB199" i="11"/>
  <c r="AA199" i="11"/>
  <c r="Z199" i="11"/>
  <c r="Y199" i="11"/>
  <c r="X199" i="11"/>
  <c r="W199" i="11"/>
  <c r="V199" i="11"/>
  <c r="U199" i="11"/>
  <c r="T199" i="11"/>
  <c r="S199" i="11"/>
  <c r="R199" i="11"/>
  <c r="Q199" i="11"/>
  <c r="P199" i="11"/>
  <c r="O199" i="11"/>
  <c r="N199" i="11"/>
  <c r="M199" i="11"/>
  <c r="K199" i="11"/>
  <c r="J199" i="11"/>
  <c r="I199" i="11"/>
  <c r="H199" i="11"/>
  <c r="G199" i="11"/>
  <c r="F199" i="11"/>
  <c r="E199" i="11"/>
  <c r="D199" i="11"/>
  <c r="C199" i="11"/>
  <c r="B199" i="11"/>
  <c r="A199" i="11"/>
  <c r="AF198" i="11"/>
  <c r="AE198" i="11"/>
  <c r="AD198" i="11"/>
  <c r="AC198" i="11"/>
  <c r="AB198" i="11"/>
  <c r="AA198" i="11"/>
  <c r="Z198" i="11"/>
  <c r="Y198" i="11"/>
  <c r="X198" i="11"/>
  <c r="W198" i="11"/>
  <c r="V198" i="11"/>
  <c r="U198" i="11"/>
  <c r="T198" i="11"/>
  <c r="S198" i="11"/>
  <c r="R198" i="11"/>
  <c r="Q198" i="11"/>
  <c r="P198" i="11"/>
  <c r="O198" i="11"/>
  <c r="N198" i="11"/>
  <c r="M198" i="11"/>
  <c r="K198" i="11"/>
  <c r="J198" i="11"/>
  <c r="I198" i="11"/>
  <c r="H198" i="11"/>
  <c r="G198" i="11"/>
  <c r="F198" i="11"/>
  <c r="E198" i="11"/>
  <c r="D198" i="11"/>
  <c r="C198" i="11"/>
  <c r="B198" i="11"/>
  <c r="A198" i="11"/>
  <c r="AF197" i="11"/>
  <c r="AE197" i="11"/>
  <c r="AD197" i="11"/>
  <c r="AC197" i="11"/>
  <c r="AB197" i="11"/>
  <c r="AA197" i="11"/>
  <c r="Z197" i="11"/>
  <c r="Y197" i="11"/>
  <c r="X197" i="11"/>
  <c r="W197" i="11"/>
  <c r="V197" i="11"/>
  <c r="U197" i="11"/>
  <c r="T197" i="11"/>
  <c r="S197" i="11"/>
  <c r="R197" i="11"/>
  <c r="Q197" i="11"/>
  <c r="P197" i="11"/>
  <c r="O197" i="11"/>
  <c r="N197" i="11"/>
  <c r="M197" i="11"/>
  <c r="K197" i="11"/>
  <c r="J197" i="11"/>
  <c r="I197" i="11"/>
  <c r="H197" i="11"/>
  <c r="G197" i="11"/>
  <c r="F197" i="11"/>
  <c r="E197" i="11"/>
  <c r="D197" i="11"/>
  <c r="C197" i="11"/>
  <c r="B197" i="11"/>
  <c r="A197" i="11"/>
  <c r="AF196" i="11"/>
  <c r="AE196" i="11"/>
  <c r="AD196" i="11"/>
  <c r="AC196" i="11"/>
  <c r="AB196" i="11"/>
  <c r="AA196" i="11"/>
  <c r="Z196" i="11"/>
  <c r="Y196" i="11"/>
  <c r="X196" i="11"/>
  <c r="W196" i="11"/>
  <c r="V196" i="11"/>
  <c r="U196" i="11"/>
  <c r="T196" i="11"/>
  <c r="S196" i="11"/>
  <c r="R196" i="11"/>
  <c r="Q196" i="11"/>
  <c r="P196" i="11"/>
  <c r="O196" i="11"/>
  <c r="N196" i="11"/>
  <c r="M196" i="11"/>
  <c r="K196" i="11"/>
  <c r="J196" i="11"/>
  <c r="I196" i="11"/>
  <c r="H196" i="11"/>
  <c r="G196" i="11"/>
  <c r="F196" i="11"/>
  <c r="E196" i="11"/>
  <c r="D196" i="11"/>
  <c r="C196" i="11"/>
  <c r="B196" i="11"/>
  <c r="A196" i="11"/>
  <c r="AF195" i="11"/>
  <c r="AE195" i="11"/>
  <c r="AD195" i="11"/>
  <c r="AC195" i="11"/>
  <c r="AB195" i="11"/>
  <c r="AA195" i="11"/>
  <c r="Z195" i="11"/>
  <c r="Y195" i="11"/>
  <c r="X195" i="11"/>
  <c r="W195" i="11"/>
  <c r="V195" i="11"/>
  <c r="U195" i="11"/>
  <c r="T195" i="11"/>
  <c r="S195" i="11"/>
  <c r="R195" i="11"/>
  <c r="Q195" i="11"/>
  <c r="P195" i="11"/>
  <c r="O195" i="11"/>
  <c r="N195" i="11"/>
  <c r="M195" i="11"/>
  <c r="K195" i="11"/>
  <c r="J195" i="11"/>
  <c r="I195" i="11"/>
  <c r="H195" i="11"/>
  <c r="G195" i="11"/>
  <c r="F195" i="11"/>
  <c r="E195" i="11"/>
  <c r="D195" i="11"/>
  <c r="C195" i="11"/>
  <c r="B195" i="11"/>
  <c r="A195" i="11"/>
  <c r="AF194" i="11"/>
  <c r="AE194" i="11"/>
  <c r="AD194" i="11"/>
  <c r="AC194" i="11"/>
  <c r="AB194" i="11"/>
  <c r="AA194" i="11"/>
  <c r="Z194" i="11"/>
  <c r="Y194" i="11"/>
  <c r="X194" i="11"/>
  <c r="W194" i="11"/>
  <c r="V194" i="11"/>
  <c r="U194" i="11"/>
  <c r="T194" i="11"/>
  <c r="S194" i="11"/>
  <c r="R194" i="11"/>
  <c r="Q194" i="11"/>
  <c r="P194" i="11"/>
  <c r="O194" i="11"/>
  <c r="N194" i="11"/>
  <c r="M194" i="11"/>
  <c r="K194" i="11"/>
  <c r="J194" i="11"/>
  <c r="I194" i="11"/>
  <c r="H194" i="11"/>
  <c r="G194" i="11"/>
  <c r="F194" i="11"/>
  <c r="E194" i="11"/>
  <c r="D194" i="11"/>
  <c r="C194" i="11"/>
  <c r="B194" i="11"/>
  <c r="A194" i="11"/>
  <c r="AF193" i="11"/>
  <c r="AE193" i="11"/>
  <c r="AD193" i="11"/>
  <c r="AC193" i="11"/>
  <c r="AB193" i="11"/>
  <c r="AA193" i="11"/>
  <c r="Z193" i="11"/>
  <c r="Y193" i="11"/>
  <c r="X193" i="11"/>
  <c r="W193" i="11"/>
  <c r="V193" i="11"/>
  <c r="U193" i="11"/>
  <c r="T193" i="11"/>
  <c r="S193" i="11"/>
  <c r="R193" i="11"/>
  <c r="Q193" i="11"/>
  <c r="P193" i="11"/>
  <c r="O193" i="11"/>
  <c r="N193" i="11"/>
  <c r="M193" i="11"/>
  <c r="K193" i="11"/>
  <c r="J193" i="11"/>
  <c r="I193" i="11"/>
  <c r="H193" i="11"/>
  <c r="G193" i="11"/>
  <c r="F193" i="11"/>
  <c r="E193" i="11"/>
  <c r="D193" i="11"/>
  <c r="C193" i="11"/>
  <c r="B193" i="11"/>
  <c r="A193" i="11"/>
  <c r="AF192" i="11"/>
  <c r="AE192" i="11"/>
  <c r="AD192" i="11"/>
  <c r="AC192" i="11"/>
  <c r="AB192" i="11"/>
  <c r="AA192" i="11"/>
  <c r="Z192" i="11"/>
  <c r="Y192" i="11"/>
  <c r="X192" i="11"/>
  <c r="W192" i="11"/>
  <c r="V192" i="11"/>
  <c r="U192" i="11"/>
  <c r="T192" i="11"/>
  <c r="S192" i="11"/>
  <c r="R192" i="11"/>
  <c r="Q192" i="11"/>
  <c r="P192" i="11"/>
  <c r="O192" i="11"/>
  <c r="N192" i="11"/>
  <c r="M192" i="11"/>
  <c r="K192" i="11"/>
  <c r="J192" i="11"/>
  <c r="I192" i="11"/>
  <c r="H192" i="11"/>
  <c r="G192" i="11"/>
  <c r="F192" i="11"/>
  <c r="E192" i="11"/>
  <c r="D192" i="11"/>
  <c r="C192" i="11"/>
  <c r="B192" i="11"/>
  <c r="A192" i="11"/>
  <c r="AF191" i="11"/>
  <c r="AE191" i="11"/>
  <c r="AD191" i="11"/>
  <c r="AC191" i="11"/>
  <c r="AB191" i="11"/>
  <c r="AA191" i="11"/>
  <c r="Z191" i="11"/>
  <c r="Y191" i="11"/>
  <c r="X191" i="11"/>
  <c r="W191" i="11"/>
  <c r="V191" i="11"/>
  <c r="U191" i="11"/>
  <c r="T191" i="11"/>
  <c r="S191" i="11"/>
  <c r="R191" i="11"/>
  <c r="Q191" i="11"/>
  <c r="P191" i="11"/>
  <c r="O191" i="11"/>
  <c r="N191" i="11"/>
  <c r="M191" i="11"/>
  <c r="K191" i="11"/>
  <c r="J191" i="11"/>
  <c r="I191" i="11"/>
  <c r="H191" i="11"/>
  <c r="G191" i="11"/>
  <c r="F191" i="11"/>
  <c r="E191" i="11"/>
  <c r="D191" i="11"/>
  <c r="C191" i="11"/>
  <c r="B191" i="11"/>
  <c r="A191" i="11"/>
  <c r="AF190" i="11"/>
  <c r="AE190" i="11"/>
  <c r="AD190" i="11"/>
  <c r="AC190" i="11"/>
  <c r="AB190" i="11"/>
  <c r="AA190" i="11"/>
  <c r="Z190" i="11"/>
  <c r="Y190" i="11"/>
  <c r="X190" i="11"/>
  <c r="W190" i="11"/>
  <c r="V190" i="11"/>
  <c r="U190" i="11"/>
  <c r="T190" i="11"/>
  <c r="S190" i="11"/>
  <c r="R190" i="11"/>
  <c r="Q190" i="11"/>
  <c r="P190" i="11"/>
  <c r="O190" i="11"/>
  <c r="N190" i="11"/>
  <c r="M190" i="11"/>
  <c r="K190" i="11"/>
  <c r="J190" i="11"/>
  <c r="I190" i="11"/>
  <c r="H190" i="11"/>
  <c r="G190" i="11"/>
  <c r="F190" i="11"/>
  <c r="E190" i="11"/>
  <c r="D190" i="11"/>
  <c r="C190" i="11"/>
  <c r="B190" i="11"/>
  <c r="A190" i="11"/>
  <c r="AF189" i="11"/>
  <c r="AE189" i="11"/>
  <c r="AD189" i="11"/>
  <c r="AC189" i="11"/>
  <c r="AB189" i="11"/>
  <c r="AA189" i="11"/>
  <c r="Z189" i="11"/>
  <c r="Y189" i="11"/>
  <c r="X189" i="11"/>
  <c r="W189" i="11"/>
  <c r="V189" i="11"/>
  <c r="U189" i="11"/>
  <c r="T189" i="11"/>
  <c r="S189" i="11"/>
  <c r="R189" i="11"/>
  <c r="Q189" i="11"/>
  <c r="P189" i="11"/>
  <c r="O189" i="11"/>
  <c r="N189" i="11"/>
  <c r="M189" i="11"/>
  <c r="K189" i="11"/>
  <c r="J189" i="11"/>
  <c r="I189" i="11"/>
  <c r="H189" i="11"/>
  <c r="G189" i="11"/>
  <c r="F189" i="11"/>
  <c r="E189" i="11"/>
  <c r="D189" i="11"/>
  <c r="C189" i="11"/>
  <c r="B189" i="11"/>
  <c r="A189" i="11"/>
  <c r="AF188" i="11"/>
  <c r="AE188" i="11"/>
  <c r="AD188" i="11"/>
  <c r="AC188" i="11"/>
  <c r="AB188" i="11"/>
  <c r="AA188" i="11"/>
  <c r="Z188" i="11"/>
  <c r="Y188" i="11"/>
  <c r="X188" i="11"/>
  <c r="W188" i="11"/>
  <c r="V188" i="11"/>
  <c r="U188" i="11"/>
  <c r="T188" i="11"/>
  <c r="S188" i="11"/>
  <c r="R188" i="11"/>
  <c r="Q188" i="11"/>
  <c r="P188" i="11"/>
  <c r="O188" i="11"/>
  <c r="N188" i="11"/>
  <c r="M188" i="11"/>
  <c r="K188" i="11"/>
  <c r="J188" i="11"/>
  <c r="I188" i="11"/>
  <c r="H188" i="11"/>
  <c r="G188" i="11"/>
  <c r="F188" i="11"/>
  <c r="E188" i="11"/>
  <c r="D188" i="11"/>
  <c r="C188" i="11"/>
  <c r="B188" i="11"/>
  <c r="A188" i="11"/>
  <c r="AF187" i="11"/>
  <c r="AE187" i="11"/>
  <c r="AD187" i="11"/>
  <c r="AC187" i="11"/>
  <c r="AB187" i="11"/>
  <c r="AA187" i="11"/>
  <c r="Z187" i="11"/>
  <c r="Y187" i="11"/>
  <c r="X187" i="11"/>
  <c r="W187" i="11"/>
  <c r="V187" i="11"/>
  <c r="U187" i="11"/>
  <c r="T187" i="11"/>
  <c r="S187" i="11"/>
  <c r="R187" i="11"/>
  <c r="Q187" i="11"/>
  <c r="P187" i="11"/>
  <c r="O187" i="11"/>
  <c r="N187" i="11"/>
  <c r="M187" i="11"/>
  <c r="K187" i="11"/>
  <c r="J187" i="11"/>
  <c r="I187" i="11"/>
  <c r="H187" i="11"/>
  <c r="G187" i="11"/>
  <c r="F187" i="11"/>
  <c r="E187" i="11"/>
  <c r="D187" i="11"/>
  <c r="C187" i="11"/>
  <c r="B187" i="11"/>
  <c r="A187" i="11"/>
  <c r="AF186" i="11"/>
  <c r="AE186" i="11"/>
  <c r="AD186" i="11"/>
  <c r="AC186" i="11"/>
  <c r="AB186" i="11"/>
  <c r="AA186" i="11"/>
  <c r="Z186" i="11"/>
  <c r="Y186" i="11"/>
  <c r="X186" i="11"/>
  <c r="W186" i="11"/>
  <c r="V186" i="11"/>
  <c r="U186" i="11"/>
  <c r="T186" i="11"/>
  <c r="S186" i="11"/>
  <c r="R186" i="11"/>
  <c r="Q186" i="11"/>
  <c r="P186" i="11"/>
  <c r="O186" i="11"/>
  <c r="N186" i="11"/>
  <c r="M186" i="11"/>
  <c r="K186" i="11"/>
  <c r="J186" i="11"/>
  <c r="I186" i="11"/>
  <c r="H186" i="11"/>
  <c r="G186" i="11"/>
  <c r="F186" i="11"/>
  <c r="E186" i="11"/>
  <c r="D186" i="11"/>
  <c r="C186" i="11"/>
  <c r="B186" i="11"/>
  <c r="A186" i="11"/>
  <c r="AF185" i="11"/>
  <c r="AE185" i="11"/>
  <c r="AD185" i="11"/>
  <c r="AC185" i="11"/>
  <c r="AB185" i="11"/>
  <c r="AA185" i="11"/>
  <c r="Z185" i="11"/>
  <c r="Y185" i="11"/>
  <c r="X185" i="11"/>
  <c r="W185" i="11"/>
  <c r="V185" i="11"/>
  <c r="U185" i="11"/>
  <c r="T185" i="11"/>
  <c r="S185" i="11"/>
  <c r="R185" i="11"/>
  <c r="Q185" i="11"/>
  <c r="P185" i="11"/>
  <c r="O185" i="11"/>
  <c r="N185" i="11"/>
  <c r="M185" i="11"/>
  <c r="K185" i="11"/>
  <c r="J185" i="11"/>
  <c r="I185" i="11"/>
  <c r="H185" i="11"/>
  <c r="G185" i="11"/>
  <c r="F185" i="11"/>
  <c r="E185" i="11"/>
  <c r="D185" i="11"/>
  <c r="C185" i="11"/>
  <c r="B185" i="11"/>
  <c r="A185" i="11"/>
  <c r="AF184" i="11"/>
  <c r="AE184" i="11"/>
  <c r="AD184" i="11"/>
  <c r="AC184" i="11"/>
  <c r="AB184" i="11"/>
  <c r="AA184" i="11"/>
  <c r="Z184" i="11"/>
  <c r="Y184" i="11"/>
  <c r="X184" i="11"/>
  <c r="W184" i="11"/>
  <c r="V184" i="11"/>
  <c r="U184" i="11"/>
  <c r="T184" i="11"/>
  <c r="S184" i="11"/>
  <c r="R184" i="11"/>
  <c r="Q184" i="11"/>
  <c r="P184" i="11"/>
  <c r="O184" i="11"/>
  <c r="N184" i="11"/>
  <c r="M184" i="11"/>
  <c r="K184" i="11"/>
  <c r="J184" i="11"/>
  <c r="I184" i="11"/>
  <c r="H184" i="11"/>
  <c r="G184" i="11"/>
  <c r="F184" i="11"/>
  <c r="E184" i="11"/>
  <c r="D184" i="11"/>
  <c r="C184" i="11"/>
  <c r="B184" i="11"/>
  <c r="A184" i="11"/>
  <c r="AF183" i="11"/>
  <c r="AE183" i="11"/>
  <c r="AD183" i="11"/>
  <c r="AC183" i="11"/>
  <c r="AB183" i="11"/>
  <c r="AA183" i="11"/>
  <c r="Z183" i="11"/>
  <c r="Y183" i="11"/>
  <c r="X183" i="11"/>
  <c r="W183" i="11"/>
  <c r="V183" i="11"/>
  <c r="U183" i="11"/>
  <c r="T183" i="11"/>
  <c r="S183" i="11"/>
  <c r="R183" i="11"/>
  <c r="Q183" i="11"/>
  <c r="P183" i="11"/>
  <c r="O183" i="11"/>
  <c r="N183" i="11"/>
  <c r="M183" i="11"/>
  <c r="K183" i="11"/>
  <c r="J183" i="11"/>
  <c r="I183" i="11"/>
  <c r="H183" i="11"/>
  <c r="G183" i="11"/>
  <c r="F183" i="11"/>
  <c r="E183" i="11"/>
  <c r="D183" i="11"/>
  <c r="C183" i="11"/>
  <c r="B183" i="11"/>
  <c r="A183" i="11"/>
  <c r="AF182" i="11"/>
  <c r="AE182" i="11"/>
  <c r="AD182" i="11"/>
  <c r="AC182" i="11"/>
  <c r="AB182" i="11"/>
  <c r="AA182" i="11"/>
  <c r="Z182" i="11"/>
  <c r="Y182" i="11"/>
  <c r="X182" i="11"/>
  <c r="W182" i="11"/>
  <c r="V182" i="11"/>
  <c r="U182" i="11"/>
  <c r="T182" i="11"/>
  <c r="S182" i="11"/>
  <c r="R182" i="11"/>
  <c r="Q182" i="11"/>
  <c r="P182" i="11"/>
  <c r="O182" i="11"/>
  <c r="N182" i="11"/>
  <c r="M182" i="11"/>
  <c r="K182" i="11"/>
  <c r="J182" i="11"/>
  <c r="I182" i="11"/>
  <c r="H182" i="11"/>
  <c r="G182" i="11"/>
  <c r="F182" i="11"/>
  <c r="E182" i="11"/>
  <c r="D182" i="11"/>
  <c r="C182" i="11"/>
  <c r="B182" i="11"/>
  <c r="A182" i="11"/>
  <c r="AF181" i="11"/>
  <c r="AE181" i="11"/>
  <c r="AD181" i="11"/>
  <c r="AC181" i="11"/>
  <c r="AB181" i="11"/>
  <c r="AA181" i="11"/>
  <c r="Z181" i="11"/>
  <c r="Y181" i="11"/>
  <c r="X181" i="11"/>
  <c r="W181" i="11"/>
  <c r="V181" i="11"/>
  <c r="U181" i="11"/>
  <c r="T181" i="11"/>
  <c r="S181" i="11"/>
  <c r="R181" i="11"/>
  <c r="Q181" i="11"/>
  <c r="P181" i="11"/>
  <c r="O181" i="11"/>
  <c r="N181" i="11"/>
  <c r="M181" i="11"/>
  <c r="K181" i="11"/>
  <c r="J181" i="11"/>
  <c r="I181" i="11"/>
  <c r="H181" i="11"/>
  <c r="G181" i="11"/>
  <c r="F181" i="11"/>
  <c r="E181" i="11"/>
  <c r="D181" i="11"/>
  <c r="C181" i="11"/>
  <c r="B181" i="11"/>
  <c r="A181" i="11"/>
  <c r="AF180" i="11"/>
  <c r="AE180" i="11"/>
  <c r="AD180" i="11"/>
  <c r="AC180" i="11"/>
  <c r="AB180" i="11"/>
  <c r="AA180" i="11"/>
  <c r="Z180" i="11"/>
  <c r="Y180" i="11"/>
  <c r="X180" i="11"/>
  <c r="W180" i="11"/>
  <c r="V180" i="11"/>
  <c r="U180" i="11"/>
  <c r="T180" i="11"/>
  <c r="S180" i="11"/>
  <c r="R180" i="11"/>
  <c r="Q180" i="11"/>
  <c r="P180" i="11"/>
  <c r="O180" i="11"/>
  <c r="N180" i="11"/>
  <c r="M180" i="11"/>
  <c r="K180" i="11"/>
  <c r="J180" i="11"/>
  <c r="I180" i="11"/>
  <c r="H180" i="11"/>
  <c r="G180" i="11"/>
  <c r="F180" i="11"/>
  <c r="E180" i="11"/>
  <c r="D180" i="11"/>
  <c r="C180" i="11"/>
  <c r="B180" i="11"/>
  <c r="A180" i="11"/>
  <c r="AF179" i="11"/>
  <c r="AE179" i="11"/>
  <c r="AD179" i="11"/>
  <c r="AC179" i="11"/>
  <c r="AB179" i="11"/>
  <c r="AA179" i="11"/>
  <c r="Z179" i="11"/>
  <c r="Y179" i="11"/>
  <c r="X179" i="11"/>
  <c r="W179" i="11"/>
  <c r="V179" i="11"/>
  <c r="U179" i="11"/>
  <c r="T179" i="11"/>
  <c r="S179" i="11"/>
  <c r="R179" i="11"/>
  <c r="Q179" i="11"/>
  <c r="P179" i="11"/>
  <c r="O179" i="11"/>
  <c r="N179" i="11"/>
  <c r="M179" i="11"/>
  <c r="K179" i="11"/>
  <c r="J179" i="11"/>
  <c r="I179" i="11"/>
  <c r="H179" i="11"/>
  <c r="G179" i="11"/>
  <c r="F179" i="11"/>
  <c r="E179" i="11"/>
  <c r="D179" i="11"/>
  <c r="C179" i="11"/>
  <c r="B179" i="11"/>
  <c r="A179" i="11"/>
  <c r="AF178" i="11"/>
  <c r="AE178" i="11"/>
  <c r="AD178" i="11"/>
  <c r="AC178" i="11"/>
  <c r="AB178" i="11"/>
  <c r="AA178" i="11"/>
  <c r="Z178" i="11"/>
  <c r="Y178" i="11"/>
  <c r="X178" i="11"/>
  <c r="W178" i="11"/>
  <c r="V178" i="11"/>
  <c r="U178" i="11"/>
  <c r="T178" i="11"/>
  <c r="S178" i="11"/>
  <c r="R178" i="11"/>
  <c r="Q178" i="11"/>
  <c r="P178" i="11"/>
  <c r="O178" i="11"/>
  <c r="N178" i="11"/>
  <c r="M178" i="11"/>
  <c r="K178" i="11"/>
  <c r="J178" i="11"/>
  <c r="I178" i="11"/>
  <c r="H178" i="11"/>
  <c r="G178" i="11"/>
  <c r="F178" i="11"/>
  <c r="E178" i="11"/>
  <c r="D178" i="11"/>
  <c r="C178" i="11"/>
  <c r="B178" i="11"/>
  <c r="A178" i="11"/>
  <c r="AF177" i="11"/>
  <c r="AE177" i="11"/>
  <c r="AD177" i="11"/>
  <c r="AC177" i="11"/>
  <c r="AB177" i="11"/>
  <c r="AA177" i="11"/>
  <c r="Z177" i="11"/>
  <c r="Y177" i="11"/>
  <c r="X177" i="11"/>
  <c r="W177" i="11"/>
  <c r="V177" i="11"/>
  <c r="U177" i="11"/>
  <c r="T177" i="11"/>
  <c r="S177" i="11"/>
  <c r="R177" i="11"/>
  <c r="Q177" i="11"/>
  <c r="P177" i="11"/>
  <c r="O177" i="11"/>
  <c r="N177" i="11"/>
  <c r="M177" i="11"/>
  <c r="K177" i="11"/>
  <c r="J177" i="11"/>
  <c r="I177" i="11"/>
  <c r="H177" i="11"/>
  <c r="G177" i="11"/>
  <c r="F177" i="11"/>
  <c r="E177" i="11"/>
  <c r="D177" i="11"/>
  <c r="C177" i="11"/>
  <c r="B177" i="11"/>
  <c r="A177" i="11"/>
  <c r="AF176" i="11"/>
  <c r="AE176" i="11"/>
  <c r="AD176" i="11"/>
  <c r="AC176" i="11"/>
  <c r="AB176" i="11"/>
  <c r="AA176" i="11"/>
  <c r="Z176" i="11"/>
  <c r="Y176" i="11"/>
  <c r="X176" i="11"/>
  <c r="W176" i="11"/>
  <c r="V176" i="11"/>
  <c r="U176" i="11"/>
  <c r="T176" i="11"/>
  <c r="S176" i="11"/>
  <c r="R176" i="11"/>
  <c r="Q176" i="11"/>
  <c r="P176" i="11"/>
  <c r="O176" i="11"/>
  <c r="N176" i="11"/>
  <c r="M176" i="11"/>
  <c r="K176" i="11"/>
  <c r="J176" i="11"/>
  <c r="I176" i="11"/>
  <c r="H176" i="11"/>
  <c r="G176" i="11"/>
  <c r="F176" i="11"/>
  <c r="E176" i="11"/>
  <c r="D176" i="11"/>
  <c r="C176" i="11"/>
  <c r="B176" i="11"/>
  <c r="A176" i="11"/>
  <c r="AF175" i="11"/>
  <c r="AE175" i="11"/>
  <c r="AD175" i="11"/>
  <c r="AC175" i="11"/>
  <c r="AB175" i="11"/>
  <c r="AA175" i="11"/>
  <c r="Z175" i="11"/>
  <c r="Y175" i="11"/>
  <c r="X175" i="11"/>
  <c r="W175" i="11"/>
  <c r="V175" i="11"/>
  <c r="U175" i="11"/>
  <c r="T175" i="11"/>
  <c r="S175" i="11"/>
  <c r="R175" i="11"/>
  <c r="Q175" i="11"/>
  <c r="P175" i="11"/>
  <c r="O175" i="11"/>
  <c r="N175" i="11"/>
  <c r="M175" i="11"/>
  <c r="K175" i="11"/>
  <c r="J175" i="11"/>
  <c r="I175" i="11"/>
  <c r="H175" i="11"/>
  <c r="G175" i="11"/>
  <c r="F175" i="11"/>
  <c r="E175" i="11"/>
  <c r="D175" i="11"/>
  <c r="C175" i="11"/>
  <c r="B175" i="11"/>
  <c r="A175" i="11"/>
  <c r="AF174" i="11"/>
  <c r="AE174" i="11"/>
  <c r="AD174" i="11"/>
  <c r="AC174" i="11"/>
  <c r="AB174" i="11"/>
  <c r="AA174" i="11"/>
  <c r="Z174" i="11"/>
  <c r="Y174" i="11"/>
  <c r="X174" i="11"/>
  <c r="W174" i="11"/>
  <c r="V174" i="11"/>
  <c r="U174" i="11"/>
  <c r="T174" i="11"/>
  <c r="S174" i="11"/>
  <c r="R174" i="11"/>
  <c r="Q174" i="11"/>
  <c r="P174" i="11"/>
  <c r="O174" i="11"/>
  <c r="N174" i="11"/>
  <c r="M174" i="11"/>
  <c r="K174" i="11"/>
  <c r="J174" i="11"/>
  <c r="I174" i="11"/>
  <c r="H174" i="11"/>
  <c r="G174" i="11"/>
  <c r="F174" i="11"/>
  <c r="E174" i="11"/>
  <c r="D174" i="11"/>
  <c r="C174" i="11"/>
  <c r="B174" i="11"/>
  <c r="A174" i="11"/>
  <c r="AF173" i="11"/>
  <c r="AE173" i="11"/>
  <c r="AD173" i="11"/>
  <c r="AC173" i="11"/>
  <c r="AB173" i="11"/>
  <c r="AA173" i="11"/>
  <c r="Z173" i="11"/>
  <c r="Y173" i="11"/>
  <c r="X173" i="11"/>
  <c r="W173" i="11"/>
  <c r="V173" i="11"/>
  <c r="U173" i="11"/>
  <c r="T173" i="11"/>
  <c r="S173" i="11"/>
  <c r="R173" i="11"/>
  <c r="Q173" i="11"/>
  <c r="P173" i="11"/>
  <c r="O173" i="11"/>
  <c r="N173" i="11"/>
  <c r="M173" i="11"/>
  <c r="K173" i="11"/>
  <c r="J173" i="11"/>
  <c r="I173" i="11"/>
  <c r="H173" i="11"/>
  <c r="G173" i="11"/>
  <c r="F173" i="11"/>
  <c r="E173" i="11"/>
  <c r="D173" i="11"/>
  <c r="C173" i="11"/>
  <c r="B173" i="11"/>
  <c r="A173" i="11"/>
  <c r="AF172" i="11"/>
  <c r="AE172" i="11"/>
  <c r="AD172" i="11"/>
  <c r="AC172" i="11"/>
  <c r="AB172" i="11"/>
  <c r="AA172" i="11"/>
  <c r="Z172" i="11"/>
  <c r="Y172" i="11"/>
  <c r="X172" i="11"/>
  <c r="W172" i="11"/>
  <c r="V172" i="11"/>
  <c r="U172" i="11"/>
  <c r="T172" i="11"/>
  <c r="S172" i="11"/>
  <c r="R172" i="11"/>
  <c r="Q172" i="11"/>
  <c r="P172" i="11"/>
  <c r="O172" i="11"/>
  <c r="N172" i="11"/>
  <c r="M172" i="11"/>
  <c r="K172" i="11"/>
  <c r="J172" i="11"/>
  <c r="I172" i="11"/>
  <c r="H172" i="11"/>
  <c r="G172" i="11"/>
  <c r="F172" i="11"/>
  <c r="E172" i="11"/>
  <c r="D172" i="11"/>
  <c r="C172" i="11"/>
  <c r="B172" i="11"/>
  <c r="A172" i="11"/>
  <c r="AF171" i="11"/>
  <c r="AE171" i="11"/>
  <c r="AD171" i="11"/>
  <c r="AC171" i="11"/>
  <c r="AB171" i="11"/>
  <c r="AA171" i="11"/>
  <c r="Z171" i="11"/>
  <c r="Y171" i="11"/>
  <c r="X171" i="11"/>
  <c r="W171" i="11"/>
  <c r="V171" i="11"/>
  <c r="U171" i="11"/>
  <c r="T171" i="11"/>
  <c r="S171" i="11"/>
  <c r="R171" i="11"/>
  <c r="Q171" i="11"/>
  <c r="P171" i="11"/>
  <c r="O171" i="11"/>
  <c r="N171" i="11"/>
  <c r="M171" i="11"/>
  <c r="K171" i="11"/>
  <c r="J171" i="11"/>
  <c r="I171" i="11"/>
  <c r="H171" i="11"/>
  <c r="G171" i="11"/>
  <c r="F171" i="11"/>
  <c r="E171" i="11"/>
  <c r="D171" i="11"/>
  <c r="C171" i="11"/>
  <c r="B171" i="11"/>
  <c r="A171" i="11"/>
  <c r="AF170" i="11"/>
  <c r="AE170" i="11"/>
  <c r="AD170" i="11"/>
  <c r="AC170" i="11"/>
  <c r="AB170" i="11"/>
  <c r="AA170" i="11"/>
  <c r="Z170" i="11"/>
  <c r="Y170" i="11"/>
  <c r="X170" i="11"/>
  <c r="W170" i="11"/>
  <c r="V170" i="11"/>
  <c r="U170" i="11"/>
  <c r="T170" i="11"/>
  <c r="S170" i="11"/>
  <c r="R170" i="11"/>
  <c r="Q170" i="11"/>
  <c r="P170" i="11"/>
  <c r="O170" i="11"/>
  <c r="N170" i="11"/>
  <c r="M170" i="11"/>
  <c r="K170" i="11"/>
  <c r="J170" i="11"/>
  <c r="I170" i="11"/>
  <c r="H170" i="11"/>
  <c r="G170" i="11"/>
  <c r="F170" i="11"/>
  <c r="E170" i="11"/>
  <c r="D170" i="11"/>
  <c r="C170" i="11"/>
  <c r="B170" i="11"/>
  <c r="A170" i="11"/>
  <c r="AF169" i="11"/>
  <c r="AE169" i="11"/>
  <c r="AD169" i="11"/>
  <c r="AC169" i="11"/>
  <c r="AB169" i="11"/>
  <c r="AA169" i="11"/>
  <c r="Z169" i="11"/>
  <c r="Y169" i="11"/>
  <c r="X169" i="11"/>
  <c r="W169" i="11"/>
  <c r="V169" i="11"/>
  <c r="U169" i="11"/>
  <c r="T169" i="11"/>
  <c r="S169" i="11"/>
  <c r="R169" i="11"/>
  <c r="Q169" i="11"/>
  <c r="P169" i="11"/>
  <c r="O169" i="11"/>
  <c r="N169" i="11"/>
  <c r="M169" i="11"/>
  <c r="K169" i="11"/>
  <c r="J169" i="11"/>
  <c r="I169" i="11"/>
  <c r="H169" i="11"/>
  <c r="G169" i="11"/>
  <c r="F169" i="11"/>
  <c r="E169" i="11"/>
  <c r="D169" i="11"/>
  <c r="C169" i="11"/>
  <c r="B169" i="11"/>
  <c r="A169" i="11"/>
  <c r="AF168" i="11"/>
  <c r="AE168" i="11"/>
  <c r="AD168" i="11"/>
  <c r="AC168" i="11"/>
  <c r="AB168" i="11"/>
  <c r="AA168" i="11"/>
  <c r="Z168" i="11"/>
  <c r="Y168" i="11"/>
  <c r="X168" i="11"/>
  <c r="W168" i="11"/>
  <c r="V168" i="11"/>
  <c r="U168" i="11"/>
  <c r="T168" i="11"/>
  <c r="S168" i="11"/>
  <c r="R168" i="11"/>
  <c r="Q168" i="11"/>
  <c r="P168" i="11"/>
  <c r="O168" i="11"/>
  <c r="N168" i="11"/>
  <c r="M168" i="11"/>
  <c r="K168" i="11"/>
  <c r="J168" i="11"/>
  <c r="I168" i="11"/>
  <c r="H168" i="11"/>
  <c r="G168" i="11"/>
  <c r="F168" i="11"/>
  <c r="E168" i="11"/>
  <c r="D168" i="11"/>
  <c r="C168" i="11"/>
  <c r="B168" i="11"/>
  <c r="A168" i="11"/>
  <c r="AF167" i="11"/>
  <c r="AE167" i="11"/>
  <c r="AD167" i="11"/>
  <c r="AC167" i="11"/>
  <c r="AB167" i="11"/>
  <c r="AA167" i="11"/>
  <c r="Z167" i="11"/>
  <c r="Y167" i="11"/>
  <c r="X167" i="11"/>
  <c r="W167" i="11"/>
  <c r="V167" i="11"/>
  <c r="U167" i="11"/>
  <c r="T167" i="11"/>
  <c r="S167" i="11"/>
  <c r="R167" i="11"/>
  <c r="Q167" i="11"/>
  <c r="P167" i="11"/>
  <c r="O167" i="11"/>
  <c r="N167" i="11"/>
  <c r="M167" i="11"/>
  <c r="K167" i="11"/>
  <c r="J167" i="11"/>
  <c r="I167" i="11"/>
  <c r="H167" i="11"/>
  <c r="G167" i="11"/>
  <c r="F167" i="11"/>
  <c r="E167" i="11"/>
  <c r="D167" i="11"/>
  <c r="C167" i="11"/>
  <c r="B167" i="11"/>
  <c r="A167" i="11"/>
  <c r="AF166" i="11"/>
  <c r="AE166" i="11"/>
  <c r="AD166" i="11"/>
  <c r="AC166" i="11"/>
  <c r="AB166" i="11"/>
  <c r="AA166" i="11"/>
  <c r="Z166" i="11"/>
  <c r="Y166" i="11"/>
  <c r="X166" i="11"/>
  <c r="W166" i="11"/>
  <c r="V166" i="11"/>
  <c r="U166" i="11"/>
  <c r="T166" i="11"/>
  <c r="S166" i="11"/>
  <c r="R166" i="11"/>
  <c r="Q166" i="11"/>
  <c r="P166" i="11"/>
  <c r="O166" i="11"/>
  <c r="N166" i="11"/>
  <c r="M166" i="11"/>
  <c r="K166" i="11"/>
  <c r="J166" i="11"/>
  <c r="I166" i="11"/>
  <c r="H166" i="11"/>
  <c r="G166" i="11"/>
  <c r="F166" i="11"/>
  <c r="E166" i="11"/>
  <c r="D166" i="11"/>
  <c r="C166" i="11"/>
  <c r="B166" i="11"/>
  <c r="A166" i="11"/>
  <c r="AF165" i="11"/>
  <c r="AE165" i="11"/>
  <c r="AD165" i="11"/>
  <c r="AC165" i="11"/>
  <c r="AB165" i="11"/>
  <c r="AA165" i="11"/>
  <c r="Z165" i="11"/>
  <c r="Y165" i="11"/>
  <c r="X165" i="11"/>
  <c r="W165" i="11"/>
  <c r="V165" i="11"/>
  <c r="U165" i="11"/>
  <c r="T165" i="11"/>
  <c r="S165" i="11"/>
  <c r="R165" i="11"/>
  <c r="Q165" i="11"/>
  <c r="P165" i="11"/>
  <c r="O165" i="11"/>
  <c r="N165" i="11"/>
  <c r="M165" i="11"/>
  <c r="K165" i="11"/>
  <c r="J165" i="11"/>
  <c r="I165" i="11"/>
  <c r="H165" i="11"/>
  <c r="G165" i="11"/>
  <c r="F165" i="11"/>
  <c r="E165" i="11"/>
  <c r="D165" i="11"/>
  <c r="C165" i="11"/>
  <c r="B165" i="11"/>
  <c r="A165" i="11"/>
  <c r="AF164" i="11"/>
  <c r="AE164" i="11"/>
  <c r="AD164" i="11"/>
  <c r="AC164" i="11"/>
  <c r="AB164" i="11"/>
  <c r="AA164" i="11"/>
  <c r="Z164" i="11"/>
  <c r="Y164" i="11"/>
  <c r="X164" i="11"/>
  <c r="W164" i="11"/>
  <c r="V164" i="11"/>
  <c r="U164" i="11"/>
  <c r="T164" i="11"/>
  <c r="S164" i="11"/>
  <c r="R164" i="11"/>
  <c r="Q164" i="11"/>
  <c r="P164" i="11"/>
  <c r="O164" i="11"/>
  <c r="N164" i="11"/>
  <c r="M164" i="11"/>
  <c r="K164" i="11"/>
  <c r="J164" i="11"/>
  <c r="I164" i="11"/>
  <c r="H164" i="11"/>
  <c r="G164" i="11"/>
  <c r="F164" i="11"/>
  <c r="E164" i="11"/>
  <c r="D164" i="11"/>
  <c r="C164" i="11"/>
  <c r="B164" i="11"/>
  <c r="A164" i="11"/>
  <c r="AF163" i="11"/>
  <c r="AE163" i="11"/>
  <c r="AD163" i="11"/>
  <c r="AC163" i="11"/>
  <c r="AB163" i="11"/>
  <c r="AA163" i="11"/>
  <c r="Z163" i="11"/>
  <c r="Y163" i="11"/>
  <c r="X163" i="11"/>
  <c r="W163" i="11"/>
  <c r="V163" i="11"/>
  <c r="U163" i="11"/>
  <c r="T163" i="11"/>
  <c r="S163" i="11"/>
  <c r="R163" i="11"/>
  <c r="Q163" i="11"/>
  <c r="P163" i="11"/>
  <c r="O163" i="11"/>
  <c r="N163" i="11"/>
  <c r="M163" i="11"/>
  <c r="K163" i="11"/>
  <c r="J163" i="11"/>
  <c r="I163" i="11"/>
  <c r="H163" i="11"/>
  <c r="G163" i="11"/>
  <c r="F163" i="11"/>
  <c r="E163" i="11"/>
  <c r="D163" i="11"/>
  <c r="C163" i="11"/>
  <c r="B163" i="11"/>
  <c r="A163" i="11"/>
  <c r="AF162" i="11"/>
  <c r="AE162" i="11"/>
  <c r="AD162" i="11"/>
  <c r="AC162" i="11"/>
  <c r="AB162" i="11"/>
  <c r="AA162" i="11"/>
  <c r="Z162" i="11"/>
  <c r="Y162" i="11"/>
  <c r="X162" i="11"/>
  <c r="W162" i="11"/>
  <c r="V162" i="11"/>
  <c r="U162" i="11"/>
  <c r="T162" i="11"/>
  <c r="S162" i="11"/>
  <c r="R162" i="11"/>
  <c r="Q162" i="11"/>
  <c r="P162" i="11"/>
  <c r="O162" i="11"/>
  <c r="N162" i="11"/>
  <c r="M162" i="11"/>
  <c r="K162" i="11"/>
  <c r="J162" i="11"/>
  <c r="I162" i="11"/>
  <c r="H162" i="11"/>
  <c r="G162" i="11"/>
  <c r="F162" i="11"/>
  <c r="E162" i="11"/>
  <c r="D162" i="11"/>
  <c r="C162" i="11"/>
  <c r="B162" i="11"/>
  <c r="A162" i="11"/>
  <c r="AF161" i="11"/>
  <c r="AE161" i="11"/>
  <c r="AD161" i="11"/>
  <c r="AC161" i="11"/>
  <c r="AB161" i="11"/>
  <c r="AA161" i="11"/>
  <c r="Z161" i="11"/>
  <c r="Y161" i="11"/>
  <c r="X161" i="11"/>
  <c r="W161" i="11"/>
  <c r="V161" i="11"/>
  <c r="U161" i="11"/>
  <c r="T161" i="11"/>
  <c r="S161" i="11"/>
  <c r="R161" i="11"/>
  <c r="Q161" i="11"/>
  <c r="P161" i="11"/>
  <c r="O161" i="11"/>
  <c r="N161" i="11"/>
  <c r="M161" i="11"/>
  <c r="K161" i="11"/>
  <c r="J161" i="11"/>
  <c r="I161" i="11"/>
  <c r="H161" i="11"/>
  <c r="G161" i="11"/>
  <c r="F161" i="11"/>
  <c r="E161" i="11"/>
  <c r="D161" i="11"/>
  <c r="C161" i="11"/>
  <c r="B161" i="11"/>
  <c r="A161" i="11"/>
  <c r="AF160" i="11"/>
  <c r="AE160" i="11"/>
  <c r="AD160" i="11"/>
  <c r="AC160" i="11"/>
  <c r="AB160" i="11"/>
  <c r="AA160" i="11"/>
  <c r="Z160" i="11"/>
  <c r="Y160" i="11"/>
  <c r="X160" i="11"/>
  <c r="W160" i="11"/>
  <c r="V160" i="11"/>
  <c r="U160" i="11"/>
  <c r="T160" i="11"/>
  <c r="S160" i="11"/>
  <c r="R160" i="11"/>
  <c r="Q160" i="11"/>
  <c r="P160" i="11"/>
  <c r="O160" i="11"/>
  <c r="N160" i="11"/>
  <c r="M160" i="11"/>
  <c r="K160" i="11"/>
  <c r="J160" i="11"/>
  <c r="I160" i="11"/>
  <c r="H160" i="11"/>
  <c r="G160" i="11"/>
  <c r="F160" i="11"/>
  <c r="E160" i="11"/>
  <c r="D160" i="11"/>
  <c r="C160" i="11"/>
  <c r="B160" i="11"/>
  <c r="A160" i="11"/>
  <c r="AF159" i="11"/>
  <c r="AE159" i="11"/>
  <c r="AD159" i="11"/>
  <c r="AC159" i="11"/>
  <c r="AB159" i="11"/>
  <c r="AA159" i="11"/>
  <c r="Z159" i="11"/>
  <c r="Y159" i="11"/>
  <c r="X159" i="11"/>
  <c r="W159" i="11"/>
  <c r="V159" i="11"/>
  <c r="U159" i="11"/>
  <c r="T159" i="11"/>
  <c r="S159" i="11"/>
  <c r="R159" i="11"/>
  <c r="Q159" i="11"/>
  <c r="P159" i="11"/>
  <c r="O159" i="11"/>
  <c r="N159" i="11"/>
  <c r="M159" i="11"/>
  <c r="K159" i="11"/>
  <c r="J159" i="11"/>
  <c r="I159" i="11"/>
  <c r="H159" i="11"/>
  <c r="G159" i="11"/>
  <c r="F159" i="11"/>
  <c r="E159" i="11"/>
  <c r="D159" i="11"/>
  <c r="C159" i="11"/>
  <c r="B159" i="11"/>
  <c r="A159" i="11"/>
  <c r="AF158" i="11"/>
  <c r="AE158" i="11"/>
  <c r="AD158" i="11"/>
  <c r="AC158" i="11"/>
  <c r="AB158" i="11"/>
  <c r="AA158" i="11"/>
  <c r="Z158" i="11"/>
  <c r="Y158" i="11"/>
  <c r="X158" i="11"/>
  <c r="W158" i="11"/>
  <c r="V158" i="11"/>
  <c r="U158" i="11"/>
  <c r="T158" i="11"/>
  <c r="S158" i="11"/>
  <c r="R158" i="11"/>
  <c r="Q158" i="11"/>
  <c r="P158" i="11"/>
  <c r="O158" i="11"/>
  <c r="N158" i="11"/>
  <c r="M158" i="11"/>
  <c r="K158" i="11"/>
  <c r="J158" i="11"/>
  <c r="I158" i="11"/>
  <c r="H158" i="11"/>
  <c r="G158" i="11"/>
  <c r="F158" i="11"/>
  <c r="E158" i="11"/>
  <c r="D158" i="11"/>
  <c r="C158" i="11"/>
  <c r="B158" i="11"/>
  <c r="A158" i="11"/>
  <c r="AF157" i="11"/>
  <c r="AE157" i="11"/>
  <c r="AD157" i="11"/>
  <c r="AC157" i="11"/>
  <c r="AB157" i="11"/>
  <c r="AA157" i="11"/>
  <c r="Z157" i="11"/>
  <c r="Y157" i="11"/>
  <c r="X157" i="11"/>
  <c r="W157" i="11"/>
  <c r="V157" i="11"/>
  <c r="U157" i="11"/>
  <c r="T157" i="11"/>
  <c r="S157" i="11"/>
  <c r="R157" i="11"/>
  <c r="Q157" i="11"/>
  <c r="P157" i="11"/>
  <c r="O157" i="11"/>
  <c r="N157" i="11"/>
  <c r="M157" i="11"/>
  <c r="K157" i="11"/>
  <c r="J157" i="11"/>
  <c r="I157" i="11"/>
  <c r="H157" i="11"/>
  <c r="G157" i="11"/>
  <c r="F157" i="11"/>
  <c r="E157" i="11"/>
  <c r="D157" i="11"/>
  <c r="C157" i="11"/>
  <c r="B157" i="11"/>
  <c r="A157" i="11"/>
  <c r="AF156" i="11"/>
  <c r="AE156" i="11"/>
  <c r="AD156" i="11"/>
  <c r="AC156" i="11"/>
  <c r="AB156" i="11"/>
  <c r="AA156" i="11"/>
  <c r="Z156" i="11"/>
  <c r="Y156" i="11"/>
  <c r="X156" i="11"/>
  <c r="W156" i="11"/>
  <c r="V156" i="11"/>
  <c r="U156" i="11"/>
  <c r="T156" i="11"/>
  <c r="S156" i="11"/>
  <c r="R156" i="11"/>
  <c r="Q156" i="11"/>
  <c r="P156" i="11"/>
  <c r="O156" i="11"/>
  <c r="N156" i="11"/>
  <c r="M156" i="11"/>
  <c r="K156" i="11"/>
  <c r="J156" i="11"/>
  <c r="I156" i="11"/>
  <c r="H156" i="11"/>
  <c r="G156" i="11"/>
  <c r="F156" i="11"/>
  <c r="E156" i="11"/>
  <c r="D156" i="11"/>
  <c r="C156" i="11"/>
  <c r="B156" i="11"/>
  <c r="A156" i="11"/>
  <c r="AF155" i="11"/>
  <c r="AE155" i="11"/>
  <c r="AD155" i="11"/>
  <c r="AC155" i="11"/>
  <c r="AB155" i="11"/>
  <c r="AA155" i="11"/>
  <c r="Z155" i="11"/>
  <c r="Y155" i="11"/>
  <c r="X155" i="11"/>
  <c r="W155" i="11"/>
  <c r="V155" i="11"/>
  <c r="U155" i="11"/>
  <c r="T155" i="11"/>
  <c r="S155" i="11"/>
  <c r="R155" i="11"/>
  <c r="Q155" i="11"/>
  <c r="P155" i="11"/>
  <c r="O155" i="11"/>
  <c r="N155" i="11"/>
  <c r="M155" i="11"/>
  <c r="K155" i="11"/>
  <c r="J155" i="11"/>
  <c r="I155" i="11"/>
  <c r="H155" i="11"/>
  <c r="G155" i="11"/>
  <c r="F155" i="11"/>
  <c r="E155" i="11"/>
  <c r="D155" i="11"/>
  <c r="C155" i="11"/>
  <c r="B155" i="11"/>
  <c r="A155" i="11"/>
  <c r="AF154" i="11"/>
  <c r="AE154" i="11"/>
  <c r="AD154" i="11"/>
  <c r="AC154" i="11"/>
  <c r="AB154" i="11"/>
  <c r="AA154" i="11"/>
  <c r="Z154" i="11"/>
  <c r="Y154" i="11"/>
  <c r="X154" i="11"/>
  <c r="W154" i="11"/>
  <c r="V154" i="11"/>
  <c r="U154" i="11"/>
  <c r="T154" i="11"/>
  <c r="S154" i="11"/>
  <c r="R154" i="11"/>
  <c r="Q154" i="11"/>
  <c r="P154" i="11"/>
  <c r="O154" i="11"/>
  <c r="N154" i="11"/>
  <c r="M154" i="11"/>
  <c r="K154" i="11"/>
  <c r="J154" i="11"/>
  <c r="I154" i="11"/>
  <c r="H154" i="11"/>
  <c r="G154" i="11"/>
  <c r="F154" i="11"/>
  <c r="E154" i="11"/>
  <c r="D154" i="11"/>
  <c r="C154" i="11"/>
  <c r="B154" i="11"/>
  <c r="A154" i="11"/>
  <c r="AF153" i="11"/>
  <c r="AE153" i="11"/>
  <c r="AD153" i="11"/>
  <c r="AC153" i="11"/>
  <c r="AB153" i="11"/>
  <c r="AA153" i="11"/>
  <c r="Z153" i="11"/>
  <c r="Y153" i="11"/>
  <c r="X153" i="11"/>
  <c r="W153" i="11"/>
  <c r="V153" i="11"/>
  <c r="U153" i="11"/>
  <c r="T153" i="11"/>
  <c r="S153" i="11"/>
  <c r="R153" i="11"/>
  <c r="Q153" i="11"/>
  <c r="P153" i="11"/>
  <c r="O153" i="11"/>
  <c r="N153" i="11"/>
  <c r="M153" i="11"/>
  <c r="K153" i="11"/>
  <c r="J153" i="11"/>
  <c r="I153" i="11"/>
  <c r="H153" i="11"/>
  <c r="G153" i="11"/>
  <c r="F153" i="11"/>
  <c r="E153" i="11"/>
  <c r="D153" i="11"/>
  <c r="C153" i="11"/>
  <c r="B153" i="11"/>
  <c r="A153" i="11"/>
  <c r="AF152" i="11"/>
  <c r="AE152" i="11"/>
  <c r="AD152" i="11"/>
  <c r="AC152" i="11"/>
  <c r="AB152" i="11"/>
  <c r="AA152" i="11"/>
  <c r="Z152" i="11"/>
  <c r="Y152" i="11"/>
  <c r="X152" i="11"/>
  <c r="W152" i="11"/>
  <c r="V152" i="11"/>
  <c r="U152" i="11"/>
  <c r="T152" i="11"/>
  <c r="S152" i="11"/>
  <c r="R152" i="11"/>
  <c r="Q152" i="11"/>
  <c r="P152" i="11"/>
  <c r="O152" i="11"/>
  <c r="N152" i="11"/>
  <c r="M152" i="11"/>
  <c r="K152" i="11"/>
  <c r="J152" i="11"/>
  <c r="I152" i="11"/>
  <c r="H152" i="11"/>
  <c r="G152" i="11"/>
  <c r="F152" i="11"/>
  <c r="E152" i="11"/>
  <c r="D152" i="11"/>
  <c r="C152" i="11"/>
  <c r="B152" i="11"/>
  <c r="A152" i="11"/>
  <c r="AF151" i="11"/>
  <c r="AE151" i="11"/>
  <c r="AD151" i="11"/>
  <c r="AC151" i="11"/>
  <c r="AB151" i="11"/>
  <c r="AA151" i="11"/>
  <c r="Z151" i="11"/>
  <c r="Y151" i="11"/>
  <c r="X151" i="11"/>
  <c r="W151" i="11"/>
  <c r="V151" i="11"/>
  <c r="U151" i="11"/>
  <c r="T151" i="11"/>
  <c r="S151" i="11"/>
  <c r="R151" i="11"/>
  <c r="Q151" i="11"/>
  <c r="P151" i="11"/>
  <c r="O151" i="11"/>
  <c r="N151" i="11"/>
  <c r="M151" i="11"/>
  <c r="K151" i="11"/>
  <c r="J151" i="11"/>
  <c r="I151" i="11"/>
  <c r="H151" i="11"/>
  <c r="G151" i="11"/>
  <c r="F151" i="11"/>
  <c r="E151" i="11"/>
  <c r="D151" i="11"/>
  <c r="C151" i="11"/>
  <c r="B151" i="11"/>
  <c r="A151" i="11"/>
  <c r="AF150" i="11"/>
  <c r="AE150" i="11"/>
  <c r="AD150" i="11"/>
  <c r="AC150" i="11"/>
  <c r="AB150" i="11"/>
  <c r="AA150" i="11"/>
  <c r="Z150" i="11"/>
  <c r="Y150" i="11"/>
  <c r="X150" i="11"/>
  <c r="W150" i="11"/>
  <c r="V150" i="11"/>
  <c r="U150" i="11"/>
  <c r="T150" i="11"/>
  <c r="S150" i="11"/>
  <c r="R150" i="11"/>
  <c r="Q150" i="11"/>
  <c r="P150" i="11"/>
  <c r="O150" i="11"/>
  <c r="N150" i="11"/>
  <c r="M150" i="11"/>
  <c r="K150" i="11"/>
  <c r="J150" i="11"/>
  <c r="I150" i="11"/>
  <c r="H150" i="11"/>
  <c r="G150" i="11"/>
  <c r="F150" i="11"/>
  <c r="E150" i="11"/>
  <c r="D150" i="11"/>
  <c r="C150" i="11"/>
  <c r="B150" i="11"/>
  <c r="A150" i="11"/>
  <c r="AF149" i="11"/>
  <c r="AE149" i="11"/>
  <c r="AD149" i="11"/>
  <c r="AC149" i="11"/>
  <c r="AB149" i="11"/>
  <c r="AA149" i="11"/>
  <c r="Z149" i="11"/>
  <c r="Y149" i="11"/>
  <c r="X149" i="11"/>
  <c r="W149" i="11"/>
  <c r="V149" i="11"/>
  <c r="U149" i="11"/>
  <c r="T149" i="11"/>
  <c r="S149" i="11"/>
  <c r="R149" i="11"/>
  <c r="Q149" i="11"/>
  <c r="P149" i="11"/>
  <c r="O149" i="11"/>
  <c r="N149" i="11"/>
  <c r="M149" i="11"/>
  <c r="K149" i="11"/>
  <c r="J149" i="11"/>
  <c r="I149" i="11"/>
  <c r="H149" i="11"/>
  <c r="G149" i="11"/>
  <c r="F149" i="11"/>
  <c r="E149" i="11"/>
  <c r="D149" i="11"/>
  <c r="C149" i="11"/>
  <c r="B149" i="11"/>
  <c r="A149" i="11"/>
  <c r="AF148" i="11"/>
  <c r="AE148" i="11"/>
  <c r="AD148" i="11"/>
  <c r="AC148" i="11"/>
  <c r="AB148" i="11"/>
  <c r="AA148" i="11"/>
  <c r="Z148" i="11"/>
  <c r="Y148" i="11"/>
  <c r="X148" i="11"/>
  <c r="W148" i="11"/>
  <c r="V148" i="11"/>
  <c r="U148" i="11"/>
  <c r="T148" i="11"/>
  <c r="S148" i="11"/>
  <c r="R148" i="11"/>
  <c r="Q148" i="11"/>
  <c r="P148" i="11"/>
  <c r="O148" i="11"/>
  <c r="N148" i="11"/>
  <c r="M148" i="11"/>
  <c r="K148" i="11"/>
  <c r="J148" i="11"/>
  <c r="I148" i="11"/>
  <c r="H148" i="11"/>
  <c r="G148" i="11"/>
  <c r="F148" i="11"/>
  <c r="E148" i="11"/>
  <c r="D148" i="11"/>
  <c r="C148" i="11"/>
  <c r="B148" i="11"/>
  <c r="A148" i="11"/>
  <c r="AF147" i="11"/>
  <c r="AE147" i="11"/>
  <c r="AD147" i="11"/>
  <c r="AC147" i="11"/>
  <c r="AB147" i="11"/>
  <c r="AA147" i="11"/>
  <c r="Z147" i="11"/>
  <c r="Y147" i="11"/>
  <c r="X147" i="11"/>
  <c r="W147" i="11"/>
  <c r="V147" i="11"/>
  <c r="U147" i="11"/>
  <c r="T147" i="11"/>
  <c r="S147" i="11"/>
  <c r="R147" i="11"/>
  <c r="Q147" i="11"/>
  <c r="P147" i="11"/>
  <c r="O147" i="11"/>
  <c r="N147" i="11"/>
  <c r="M147" i="11"/>
  <c r="K147" i="11"/>
  <c r="J147" i="11"/>
  <c r="I147" i="11"/>
  <c r="H147" i="11"/>
  <c r="G147" i="11"/>
  <c r="F147" i="11"/>
  <c r="E147" i="11"/>
  <c r="D147" i="11"/>
  <c r="C147" i="11"/>
  <c r="B147" i="11"/>
  <c r="A147" i="11"/>
  <c r="AF146" i="11"/>
  <c r="AE146" i="11"/>
  <c r="AD146" i="11"/>
  <c r="AC146" i="11"/>
  <c r="AB146" i="11"/>
  <c r="AA146" i="11"/>
  <c r="Z146" i="11"/>
  <c r="Y146" i="11"/>
  <c r="X146" i="11"/>
  <c r="W146" i="11"/>
  <c r="V146" i="11"/>
  <c r="U146" i="11"/>
  <c r="T146" i="11"/>
  <c r="S146" i="11"/>
  <c r="R146" i="11"/>
  <c r="Q146" i="11"/>
  <c r="P146" i="11"/>
  <c r="O146" i="11"/>
  <c r="N146" i="11"/>
  <c r="M146" i="11"/>
  <c r="K146" i="11"/>
  <c r="J146" i="11"/>
  <c r="I146" i="11"/>
  <c r="H146" i="11"/>
  <c r="G146" i="11"/>
  <c r="F146" i="11"/>
  <c r="E146" i="11"/>
  <c r="D146" i="11"/>
  <c r="C146" i="11"/>
  <c r="B146" i="11"/>
  <c r="A146" i="11"/>
  <c r="AF145" i="11"/>
  <c r="AE145" i="11"/>
  <c r="AD145" i="11"/>
  <c r="AC145" i="11"/>
  <c r="AB145" i="11"/>
  <c r="AA145" i="11"/>
  <c r="Z145" i="11"/>
  <c r="Y145" i="11"/>
  <c r="X145" i="11"/>
  <c r="W145" i="11"/>
  <c r="V145" i="11"/>
  <c r="U145" i="11"/>
  <c r="T145" i="11"/>
  <c r="S145" i="11"/>
  <c r="R145" i="11"/>
  <c r="Q145" i="11"/>
  <c r="P145" i="11"/>
  <c r="O145" i="11"/>
  <c r="N145" i="11"/>
  <c r="M145" i="11"/>
  <c r="K145" i="11"/>
  <c r="J145" i="11"/>
  <c r="I145" i="11"/>
  <c r="H145" i="11"/>
  <c r="G145" i="11"/>
  <c r="F145" i="11"/>
  <c r="E145" i="11"/>
  <c r="D145" i="11"/>
  <c r="C145" i="11"/>
  <c r="B145" i="11"/>
  <c r="A145" i="11"/>
  <c r="AF144" i="11"/>
  <c r="AE144" i="11"/>
  <c r="AD144" i="11"/>
  <c r="AC144" i="11"/>
  <c r="AB144" i="11"/>
  <c r="AA144" i="11"/>
  <c r="Z144" i="11"/>
  <c r="Y144" i="11"/>
  <c r="X144" i="11"/>
  <c r="W144" i="11"/>
  <c r="V144" i="11"/>
  <c r="U144" i="11"/>
  <c r="T144" i="11"/>
  <c r="S144" i="11"/>
  <c r="R144" i="11"/>
  <c r="Q144" i="11"/>
  <c r="P144" i="11"/>
  <c r="O144" i="11"/>
  <c r="N144" i="11"/>
  <c r="M144" i="11"/>
  <c r="K144" i="11"/>
  <c r="J144" i="11"/>
  <c r="I144" i="11"/>
  <c r="H144" i="11"/>
  <c r="G144" i="11"/>
  <c r="F144" i="11"/>
  <c r="E144" i="11"/>
  <c r="D144" i="11"/>
  <c r="C144" i="11"/>
  <c r="B144" i="11"/>
  <c r="A144" i="11"/>
  <c r="AF143" i="11"/>
  <c r="AE143" i="11"/>
  <c r="AD143" i="11"/>
  <c r="AC143" i="11"/>
  <c r="AB143" i="11"/>
  <c r="AA143" i="11"/>
  <c r="Z143" i="11"/>
  <c r="Y143" i="11"/>
  <c r="X143" i="11"/>
  <c r="W143" i="11"/>
  <c r="V143" i="11"/>
  <c r="U143" i="11"/>
  <c r="T143" i="11"/>
  <c r="S143" i="11"/>
  <c r="R143" i="11"/>
  <c r="Q143" i="11"/>
  <c r="P143" i="11"/>
  <c r="O143" i="11"/>
  <c r="N143" i="11"/>
  <c r="M143" i="11"/>
  <c r="K143" i="11"/>
  <c r="J143" i="11"/>
  <c r="I143" i="11"/>
  <c r="H143" i="11"/>
  <c r="G143" i="11"/>
  <c r="F143" i="11"/>
  <c r="E143" i="11"/>
  <c r="D143" i="11"/>
  <c r="C143" i="11"/>
  <c r="B143" i="11"/>
  <c r="A143" i="11"/>
  <c r="AF142" i="11"/>
  <c r="AE142" i="11"/>
  <c r="AD142" i="11"/>
  <c r="AC142" i="11"/>
  <c r="AB142" i="11"/>
  <c r="AA142" i="11"/>
  <c r="Z142" i="11"/>
  <c r="Y142" i="11"/>
  <c r="X142" i="11"/>
  <c r="W142" i="11"/>
  <c r="V142" i="11"/>
  <c r="U142" i="11"/>
  <c r="T142" i="11"/>
  <c r="S142" i="11"/>
  <c r="R142" i="11"/>
  <c r="Q142" i="11"/>
  <c r="P142" i="11"/>
  <c r="O142" i="11"/>
  <c r="N142" i="11"/>
  <c r="M142" i="11"/>
  <c r="K142" i="11"/>
  <c r="J142" i="11"/>
  <c r="I142" i="11"/>
  <c r="H142" i="11"/>
  <c r="G142" i="11"/>
  <c r="F142" i="11"/>
  <c r="E142" i="11"/>
  <c r="D142" i="11"/>
  <c r="C142" i="11"/>
  <c r="B142" i="11"/>
  <c r="A142" i="11"/>
  <c r="AF141" i="11"/>
  <c r="AE141" i="11"/>
  <c r="AD141" i="11"/>
  <c r="AC141" i="11"/>
  <c r="AB141" i="11"/>
  <c r="AA141" i="11"/>
  <c r="Z141" i="11"/>
  <c r="Y141" i="11"/>
  <c r="X141" i="11"/>
  <c r="W141" i="11"/>
  <c r="V141" i="11"/>
  <c r="U141" i="11"/>
  <c r="T141" i="11"/>
  <c r="S141" i="11"/>
  <c r="R141" i="11"/>
  <c r="Q141" i="11"/>
  <c r="P141" i="11"/>
  <c r="O141" i="11"/>
  <c r="N141" i="11"/>
  <c r="M141" i="11"/>
  <c r="K141" i="11"/>
  <c r="J141" i="11"/>
  <c r="I141" i="11"/>
  <c r="H141" i="11"/>
  <c r="G141" i="11"/>
  <c r="F141" i="11"/>
  <c r="E141" i="11"/>
  <c r="D141" i="11"/>
  <c r="C141" i="11"/>
  <c r="B141" i="11"/>
  <c r="A141" i="11"/>
  <c r="AF140" i="11"/>
  <c r="AE140" i="11"/>
  <c r="AD140" i="11"/>
  <c r="AC140" i="11"/>
  <c r="AB140" i="11"/>
  <c r="AA140" i="11"/>
  <c r="Z140" i="11"/>
  <c r="Y140" i="11"/>
  <c r="X140" i="11"/>
  <c r="W140" i="11"/>
  <c r="V140" i="11"/>
  <c r="U140" i="11"/>
  <c r="T140" i="11"/>
  <c r="S140" i="11"/>
  <c r="R140" i="11"/>
  <c r="Q140" i="11"/>
  <c r="P140" i="11"/>
  <c r="O140" i="11"/>
  <c r="N140" i="11"/>
  <c r="M140" i="11"/>
  <c r="K140" i="11"/>
  <c r="J140" i="11"/>
  <c r="I140" i="11"/>
  <c r="H140" i="11"/>
  <c r="G140" i="11"/>
  <c r="F140" i="11"/>
  <c r="E140" i="11"/>
  <c r="D140" i="11"/>
  <c r="C140" i="11"/>
  <c r="B140" i="11"/>
  <c r="A140" i="11"/>
  <c r="AF139" i="11"/>
  <c r="AE139" i="11"/>
  <c r="AD139" i="11"/>
  <c r="AC139" i="11"/>
  <c r="AB139" i="11"/>
  <c r="AA139" i="11"/>
  <c r="Z139" i="11"/>
  <c r="Y139" i="11"/>
  <c r="X139" i="11"/>
  <c r="W139" i="11"/>
  <c r="V139" i="11"/>
  <c r="U139" i="11"/>
  <c r="T139" i="11"/>
  <c r="S139" i="11"/>
  <c r="R139" i="11"/>
  <c r="Q139" i="11"/>
  <c r="P139" i="11"/>
  <c r="O139" i="11"/>
  <c r="N139" i="11"/>
  <c r="M139" i="11"/>
  <c r="K139" i="11"/>
  <c r="J139" i="11"/>
  <c r="I139" i="11"/>
  <c r="H139" i="11"/>
  <c r="G139" i="11"/>
  <c r="F139" i="11"/>
  <c r="E139" i="11"/>
  <c r="D139" i="11"/>
  <c r="C139" i="11"/>
  <c r="B139" i="11"/>
  <c r="A139" i="11"/>
  <c r="AF138" i="11"/>
  <c r="AE138" i="11"/>
  <c r="AD138" i="11"/>
  <c r="AC138" i="11"/>
  <c r="AB138" i="11"/>
  <c r="AA138" i="11"/>
  <c r="Z138" i="11"/>
  <c r="Y138" i="11"/>
  <c r="X138" i="11"/>
  <c r="W138" i="11"/>
  <c r="V138" i="11"/>
  <c r="U138" i="11"/>
  <c r="T138" i="11"/>
  <c r="S138" i="11"/>
  <c r="R138" i="11"/>
  <c r="Q138" i="11"/>
  <c r="P138" i="11"/>
  <c r="O138" i="11"/>
  <c r="N138" i="11"/>
  <c r="M138" i="11"/>
  <c r="K138" i="11"/>
  <c r="J138" i="11"/>
  <c r="I138" i="11"/>
  <c r="H138" i="11"/>
  <c r="G138" i="11"/>
  <c r="F138" i="11"/>
  <c r="E138" i="11"/>
  <c r="D138" i="11"/>
  <c r="C138" i="11"/>
  <c r="B138" i="11"/>
  <c r="A138" i="11"/>
  <c r="AF137" i="11"/>
  <c r="AE137" i="11"/>
  <c r="AD137" i="11"/>
  <c r="AC137" i="11"/>
  <c r="AB137" i="11"/>
  <c r="AA137" i="11"/>
  <c r="Z137" i="11"/>
  <c r="Y137" i="11"/>
  <c r="X137" i="11"/>
  <c r="W137" i="11"/>
  <c r="V137" i="11"/>
  <c r="U137" i="11"/>
  <c r="T137" i="11"/>
  <c r="S137" i="11"/>
  <c r="R137" i="11"/>
  <c r="Q137" i="11"/>
  <c r="P137" i="11"/>
  <c r="O137" i="11"/>
  <c r="N137" i="11"/>
  <c r="M137" i="11"/>
  <c r="K137" i="11"/>
  <c r="J137" i="11"/>
  <c r="I137" i="11"/>
  <c r="H137" i="11"/>
  <c r="G137" i="11"/>
  <c r="F137" i="11"/>
  <c r="E137" i="11"/>
  <c r="D137" i="11"/>
  <c r="C137" i="11"/>
  <c r="B137" i="11"/>
  <c r="A137" i="11"/>
  <c r="AF136" i="11"/>
  <c r="AE136" i="11"/>
  <c r="AD136" i="11"/>
  <c r="AC136" i="11"/>
  <c r="AB136" i="11"/>
  <c r="AA136" i="11"/>
  <c r="Z136" i="11"/>
  <c r="Y136" i="11"/>
  <c r="X136" i="11"/>
  <c r="W136" i="11"/>
  <c r="V136" i="11"/>
  <c r="U136" i="11"/>
  <c r="T136" i="11"/>
  <c r="S136" i="11"/>
  <c r="R136" i="11"/>
  <c r="Q136" i="11"/>
  <c r="P136" i="11"/>
  <c r="O136" i="11"/>
  <c r="N136" i="11"/>
  <c r="M136" i="11"/>
  <c r="K136" i="11"/>
  <c r="J136" i="11"/>
  <c r="I136" i="11"/>
  <c r="H136" i="11"/>
  <c r="G136" i="11"/>
  <c r="F136" i="11"/>
  <c r="E136" i="11"/>
  <c r="D136" i="11"/>
  <c r="C136" i="11"/>
  <c r="B136" i="11"/>
  <c r="A136" i="11"/>
  <c r="AF135" i="11"/>
  <c r="AE135" i="11"/>
  <c r="AD135" i="11"/>
  <c r="AC135" i="11"/>
  <c r="AB135" i="11"/>
  <c r="AA135" i="11"/>
  <c r="Z135" i="11"/>
  <c r="Y135" i="11"/>
  <c r="X135" i="11"/>
  <c r="W135" i="11"/>
  <c r="V135" i="11"/>
  <c r="U135" i="11"/>
  <c r="T135" i="11"/>
  <c r="S135" i="11"/>
  <c r="R135" i="11"/>
  <c r="Q135" i="11"/>
  <c r="P135" i="11"/>
  <c r="O135" i="11"/>
  <c r="N135" i="11"/>
  <c r="M135" i="11"/>
  <c r="K135" i="11"/>
  <c r="J135" i="11"/>
  <c r="I135" i="11"/>
  <c r="H135" i="11"/>
  <c r="G135" i="11"/>
  <c r="F135" i="11"/>
  <c r="E135" i="11"/>
  <c r="D135" i="11"/>
  <c r="C135" i="11"/>
  <c r="B135" i="11"/>
  <c r="A135" i="11"/>
  <c r="AF134" i="11"/>
  <c r="AE134" i="11"/>
  <c r="AD134" i="11"/>
  <c r="AC134" i="11"/>
  <c r="AB134" i="11"/>
  <c r="AA134" i="11"/>
  <c r="Z134" i="11"/>
  <c r="Y134" i="11"/>
  <c r="X134" i="11"/>
  <c r="W134" i="11"/>
  <c r="V134" i="11"/>
  <c r="U134" i="11"/>
  <c r="T134" i="11"/>
  <c r="S134" i="11"/>
  <c r="R134" i="11"/>
  <c r="Q134" i="11"/>
  <c r="P134" i="11"/>
  <c r="O134" i="11"/>
  <c r="N134" i="11"/>
  <c r="M134" i="11"/>
  <c r="K134" i="11"/>
  <c r="J134" i="11"/>
  <c r="I134" i="11"/>
  <c r="H134" i="11"/>
  <c r="G134" i="11"/>
  <c r="F134" i="11"/>
  <c r="E134" i="11"/>
  <c r="D134" i="11"/>
  <c r="C134" i="11"/>
  <c r="B134" i="11"/>
  <c r="A134" i="11"/>
  <c r="AF133" i="11"/>
  <c r="AE133" i="11"/>
  <c r="AD133" i="11"/>
  <c r="AC133" i="11"/>
  <c r="AB133" i="11"/>
  <c r="AA133" i="11"/>
  <c r="Z133" i="11"/>
  <c r="Y133" i="11"/>
  <c r="X133" i="11"/>
  <c r="W133" i="11"/>
  <c r="V133" i="11"/>
  <c r="U133" i="11"/>
  <c r="T133" i="11"/>
  <c r="S133" i="11"/>
  <c r="R133" i="11"/>
  <c r="Q133" i="11"/>
  <c r="P133" i="11"/>
  <c r="O133" i="11"/>
  <c r="N133" i="11"/>
  <c r="M133" i="11"/>
  <c r="K133" i="11"/>
  <c r="J133" i="11"/>
  <c r="I133" i="11"/>
  <c r="H133" i="11"/>
  <c r="G133" i="11"/>
  <c r="F133" i="11"/>
  <c r="E133" i="11"/>
  <c r="D133" i="11"/>
  <c r="C133" i="11"/>
  <c r="B133" i="11"/>
  <c r="A133" i="11"/>
  <c r="AF132" i="11"/>
  <c r="AE132" i="11"/>
  <c r="AD132" i="11"/>
  <c r="AC132" i="11"/>
  <c r="AB132" i="11"/>
  <c r="AA132" i="11"/>
  <c r="Z132" i="11"/>
  <c r="Y132" i="11"/>
  <c r="X132" i="11"/>
  <c r="W132" i="11"/>
  <c r="V132" i="11"/>
  <c r="U132" i="11"/>
  <c r="T132" i="11"/>
  <c r="S132" i="11"/>
  <c r="R132" i="11"/>
  <c r="Q132" i="11"/>
  <c r="P132" i="11"/>
  <c r="O132" i="11"/>
  <c r="N132" i="11"/>
  <c r="M132" i="11"/>
  <c r="K132" i="11"/>
  <c r="J132" i="11"/>
  <c r="I132" i="11"/>
  <c r="H132" i="11"/>
  <c r="G132" i="11"/>
  <c r="F132" i="11"/>
  <c r="E132" i="11"/>
  <c r="D132" i="11"/>
  <c r="C132" i="11"/>
  <c r="B132" i="11"/>
  <c r="A132" i="11"/>
  <c r="AF131" i="11"/>
  <c r="AE131" i="11"/>
  <c r="AD131" i="11"/>
  <c r="AC131" i="11"/>
  <c r="AB131" i="11"/>
  <c r="AA131" i="11"/>
  <c r="Z131" i="11"/>
  <c r="Y131" i="11"/>
  <c r="X131" i="11"/>
  <c r="W131" i="11"/>
  <c r="V131" i="11"/>
  <c r="U131" i="11"/>
  <c r="T131" i="11"/>
  <c r="S131" i="11"/>
  <c r="R131" i="11"/>
  <c r="Q131" i="11"/>
  <c r="P131" i="11"/>
  <c r="O131" i="11"/>
  <c r="N131" i="11"/>
  <c r="M131" i="11"/>
  <c r="K131" i="11"/>
  <c r="J131" i="11"/>
  <c r="I131" i="11"/>
  <c r="H131" i="11"/>
  <c r="G131" i="11"/>
  <c r="F131" i="11"/>
  <c r="E131" i="11"/>
  <c r="D131" i="11"/>
  <c r="C131" i="11"/>
  <c r="B131" i="11"/>
  <c r="A131" i="11"/>
  <c r="AF130" i="11"/>
  <c r="AE130" i="11"/>
  <c r="AD130" i="11"/>
  <c r="AC130" i="11"/>
  <c r="AB130" i="11"/>
  <c r="AA130" i="11"/>
  <c r="Z130" i="11"/>
  <c r="Y130" i="11"/>
  <c r="X130" i="11"/>
  <c r="W130" i="11"/>
  <c r="V130" i="11"/>
  <c r="U130" i="11"/>
  <c r="T130" i="11"/>
  <c r="S130" i="11"/>
  <c r="R130" i="11"/>
  <c r="Q130" i="11"/>
  <c r="P130" i="11"/>
  <c r="O130" i="11"/>
  <c r="N130" i="11"/>
  <c r="M130" i="11"/>
  <c r="K130" i="11"/>
  <c r="J130" i="11"/>
  <c r="I130" i="11"/>
  <c r="H130" i="11"/>
  <c r="G130" i="11"/>
  <c r="F130" i="11"/>
  <c r="E130" i="11"/>
  <c r="D130" i="11"/>
  <c r="C130" i="11"/>
  <c r="B130" i="11"/>
  <c r="A130" i="11"/>
  <c r="AF129" i="11"/>
  <c r="AE129" i="11"/>
  <c r="AD129" i="11"/>
  <c r="AC129" i="11"/>
  <c r="AB129" i="11"/>
  <c r="AA129" i="11"/>
  <c r="Z129" i="11"/>
  <c r="Y129" i="11"/>
  <c r="X129" i="11"/>
  <c r="W129" i="11"/>
  <c r="V129" i="11"/>
  <c r="U129" i="11"/>
  <c r="T129" i="11"/>
  <c r="S129" i="11"/>
  <c r="R129" i="11"/>
  <c r="Q129" i="11"/>
  <c r="P129" i="11"/>
  <c r="O129" i="11"/>
  <c r="N129" i="11"/>
  <c r="M129" i="11"/>
  <c r="K129" i="11"/>
  <c r="J129" i="11"/>
  <c r="I129" i="11"/>
  <c r="H129" i="11"/>
  <c r="G129" i="11"/>
  <c r="F129" i="11"/>
  <c r="E129" i="11"/>
  <c r="D129" i="11"/>
  <c r="C129" i="11"/>
  <c r="B129" i="11"/>
  <c r="A129" i="11"/>
  <c r="AF128" i="11"/>
  <c r="AE128" i="11"/>
  <c r="AD128" i="11"/>
  <c r="AC128" i="11"/>
  <c r="AB128" i="11"/>
  <c r="AA128" i="11"/>
  <c r="Z128" i="11"/>
  <c r="Y128" i="11"/>
  <c r="X128" i="11"/>
  <c r="W128" i="11"/>
  <c r="V128" i="11"/>
  <c r="U128" i="11"/>
  <c r="T128" i="11"/>
  <c r="S128" i="11"/>
  <c r="R128" i="11"/>
  <c r="Q128" i="11"/>
  <c r="P128" i="11"/>
  <c r="O128" i="11"/>
  <c r="N128" i="11"/>
  <c r="M128" i="11"/>
  <c r="K128" i="11"/>
  <c r="J128" i="11"/>
  <c r="I128" i="11"/>
  <c r="H128" i="11"/>
  <c r="G128" i="11"/>
  <c r="F128" i="11"/>
  <c r="E128" i="11"/>
  <c r="D128" i="11"/>
  <c r="C128" i="11"/>
  <c r="B128" i="11"/>
  <c r="A128" i="11"/>
  <c r="AF127" i="11"/>
  <c r="AE127" i="11"/>
  <c r="AD127" i="11"/>
  <c r="AC127" i="11"/>
  <c r="AB127" i="11"/>
  <c r="AA127" i="11"/>
  <c r="Z127" i="11"/>
  <c r="Y127" i="11"/>
  <c r="X127" i="11"/>
  <c r="W127" i="11"/>
  <c r="V127" i="11"/>
  <c r="U127" i="11"/>
  <c r="T127" i="11"/>
  <c r="S127" i="11"/>
  <c r="R127" i="11"/>
  <c r="Q127" i="11"/>
  <c r="P127" i="11"/>
  <c r="O127" i="11"/>
  <c r="N127" i="11"/>
  <c r="M127" i="11"/>
  <c r="K127" i="11"/>
  <c r="J127" i="11"/>
  <c r="I127" i="11"/>
  <c r="H127" i="11"/>
  <c r="G127" i="11"/>
  <c r="F127" i="11"/>
  <c r="E127" i="11"/>
  <c r="D127" i="11"/>
  <c r="C127" i="11"/>
  <c r="B127" i="11"/>
  <c r="A127" i="11"/>
  <c r="AF126" i="11"/>
  <c r="AE126" i="11"/>
  <c r="AD126" i="11"/>
  <c r="AC126" i="11"/>
  <c r="AB126" i="11"/>
  <c r="AA126" i="11"/>
  <c r="Z126" i="11"/>
  <c r="Y126" i="11"/>
  <c r="X126" i="11"/>
  <c r="W126" i="11"/>
  <c r="V126" i="11"/>
  <c r="U126" i="11"/>
  <c r="T126" i="11"/>
  <c r="S126" i="11"/>
  <c r="R126" i="11"/>
  <c r="Q126" i="11"/>
  <c r="P126" i="11"/>
  <c r="O126" i="11"/>
  <c r="N126" i="11"/>
  <c r="M126" i="11"/>
  <c r="K126" i="11"/>
  <c r="J126" i="11"/>
  <c r="I126" i="11"/>
  <c r="H126" i="11"/>
  <c r="G126" i="11"/>
  <c r="F126" i="11"/>
  <c r="E126" i="11"/>
  <c r="D126" i="11"/>
  <c r="C126" i="11"/>
  <c r="B126" i="11"/>
  <c r="A126" i="11"/>
  <c r="AF125" i="11"/>
  <c r="AE125" i="11"/>
  <c r="AD125" i="11"/>
  <c r="AC125" i="11"/>
  <c r="AB125" i="11"/>
  <c r="AA125" i="11"/>
  <c r="Z125" i="11"/>
  <c r="Y125" i="11"/>
  <c r="X125" i="11"/>
  <c r="W125" i="11"/>
  <c r="V125" i="11"/>
  <c r="U125" i="11"/>
  <c r="T125" i="11"/>
  <c r="S125" i="11"/>
  <c r="R125" i="11"/>
  <c r="Q125" i="11"/>
  <c r="P125" i="11"/>
  <c r="O125" i="11"/>
  <c r="N125" i="11"/>
  <c r="M125" i="11"/>
  <c r="K125" i="11"/>
  <c r="J125" i="11"/>
  <c r="I125" i="11"/>
  <c r="H125" i="11"/>
  <c r="G125" i="11"/>
  <c r="F125" i="11"/>
  <c r="E125" i="11"/>
  <c r="D125" i="11"/>
  <c r="C125" i="11"/>
  <c r="B125" i="11"/>
  <c r="A125" i="11"/>
  <c r="AF124" i="11"/>
  <c r="AE124" i="11"/>
  <c r="AD124" i="11"/>
  <c r="AC124" i="11"/>
  <c r="AB124" i="11"/>
  <c r="AA124" i="11"/>
  <c r="Z124" i="11"/>
  <c r="Y124" i="11"/>
  <c r="X124" i="11"/>
  <c r="W124" i="11"/>
  <c r="V124" i="11"/>
  <c r="U124" i="11"/>
  <c r="T124" i="11"/>
  <c r="S124" i="11"/>
  <c r="R124" i="11"/>
  <c r="Q124" i="11"/>
  <c r="P124" i="11"/>
  <c r="O124" i="11"/>
  <c r="N124" i="11"/>
  <c r="M124" i="11"/>
  <c r="K124" i="11"/>
  <c r="J124" i="11"/>
  <c r="I124" i="11"/>
  <c r="H124" i="11"/>
  <c r="G124" i="11"/>
  <c r="F124" i="11"/>
  <c r="E124" i="11"/>
  <c r="D124" i="11"/>
  <c r="C124" i="11"/>
  <c r="B124" i="11"/>
  <c r="A124" i="11"/>
  <c r="AF123" i="11"/>
  <c r="AE123" i="11"/>
  <c r="AD123" i="11"/>
  <c r="AC123" i="11"/>
  <c r="AB123" i="11"/>
  <c r="AA123" i="11"/>
  <c r="Z123" i="11"/>
  <c r="Y123" i="11"/>
  <c r="X123" i="11"/>
  <c r="W123" i="11"/>
  <c r="V123" i="11"/>
  <c r="U123" i="11"/>
  <c r="T123" i="11"/>
  <c r="S123" i="11"/>
  <c r="R123" i="11"/>
  <c r="Q123" i="11"/>
  <c r="P123" i="11"/>
  <c r="O123" i="11"/>
  <c r="N123" i="11"/>
  <c r="M123" i="11"/>
  <c r="K123" i="11"/>
  <c r="J123" i="11"/>
  <c r="I123" i="11"/>
  <c r="H123" i="11"/>
  <c r="G123" i="11"/>
  <c r="F123" i="11"/>
  <c r="E123" i="11"/>
  <c r="D123" i="11"/>
  <c r="C123" i="11"/>
  <c r="B123" i="11"/>
  <c r="A123" i="11"/>
  <c r="AF122" i="11"/>
  <c r="AE122" i="11"/>
  <c r="AD122" i="11"/>
  <c r="AC122" i="11"/>
  <c r="AB122" i="11"/>
  <c r="AA122" i="11"/>
  <c r="Z122" i="11"/>
  <c r="Y122" i="11"/>
  <c r="X122" i="11"/>
  <c r="W122" i="11"/>
  <c r="V122" i="11"/>
  <c r="U122" i="11"/>
  <c r="T122" i="11"/>
  <c r="S122" i="11"/>
  <c r="R122" i="11"/>
  <c r="Q122" i="11"/>
  <c r="P122" i="11"/>
  <c r="O122" i="11"/>
  <c r="N122" i="11"/>
  <c r="M122" i="11"/>
  <c r="K122" i="11"/>
  <c r="J122" i="11"/>
  <c r="I122" i="11"/>
  <c r="H122" i="11"/>
  <c r="G122" i="11"/>
  <c r="F122" i="11"/>
  <c r="E122" i="11"/>
  <c r="D122" i="11"/>
  <c r="C122" i="11"/>
  <c r="B122" i="11"/>
  <c r="A122" i="11"/>
  <c r="AF121" i="11"/>
  <c r="AE121" i="11"/>
  <c r="AD121" i="11"/>
  <c r="AC121" i="11"/>
  <c r="AB121" i="11"/>
  <c r="AA121" i="11"/>
  <c r="Z121" i="11"/>
  <c r="Y121" i="11"/>
  <c r="X121" i="11"/>
  <c r="W121" i="11"/>
  <c r="V121" i="11"/>
  <c r="U121" i="11"/>
  <c r="T121" i="11"/>
  <c r="S121" i="11"/>
  <c r="R121" i="11"/>
  <c r="Q121" i="11"/>
  <c r="P121" i="11"/>
  <c r="O121" i="11"/>
  <c r="N121" i="11"/>
  <c r="M121" i="11"/>
  <c r="K121" i="11"/>
  <c r="J121" i="11"/>
  <c r="I121" i="11"/>
  <c r="H121" i="11"/>
  <c r="G121" i="11"/>
  <c r="F121" i="11"/>
  <c r="E121" i="11"/>
  <c r="D121" i="11"/>
  <c r="C121" i="11"/>
  <c r="B121" i="11"/>
  <c r="A121" i="11"/>
  <c r="AF120" i="11"/>
  <c r="AE120" i="11"/>
  <c r="AD120" i="11"/>
  <c r="AC120" i="11"/>
  <c r="AB120" i="11"/>
  <c r="AA120" i="11"/>
  <c r="Z120" i="11"/>
  <c r="Y120" i="11"/>
  <c r="X120" i="11"/>
  <c r="W120" i="11"/>
  <c r="V120" i="11"/>
  <c r="U120" i="11"/>
  <c r="T120" i="11"/>
  <c r="S120" i="11"/>
  <c r="R120" i="11"/>
  <c r="Q120" i="11"/>
  <c r="P120" i="11"/>
  <c r="O120" i="11"/>
  <c r="N120" i="11"/>
  <c r="M120" i="11"/>
  <c r="K120" i="11"/>
  <c r="J120" i="11"/>
  <c r="I120" i="11"/>
  <c r="H120" i="11"/>
  <c r="G120" i="11"/>
  <c r="F120" i="11"/>
  <c r="E120" i="11"/>
  <c r="D120" i="11"/>
  <c r="C120" i="11"/>
  <c r="B120" i="11"/>
  <c r="A120" i="11"/>
  <c r="AF119" i="11"/>
  <c r="AE119" i="11"/>
  <c r="AD119" i="11"/>
  <c r="AC119" i="11"/>
  <c r="AB119" i="11"/>
  <c r="AA119" i="11"/>
  <c r="Z119" i="11"/>
  <c r="Y119" i="11"/>
  <c r="X119" i="11"/>
  <c r="W119" i="11"/>
  <c r="V119" i="11"/>
  <c r="U119" i="11"/>
  <c r="T119" i="11"/>
  <c r="S119" i="11"/>
  <c r="R119" i="11"/>
  <c r="Q119" i="11"/>
  <c r="P119" i="11"/>
  <c r="O119" i="11"/>
  <c r="N119" i="11"/>
  <c r="M119" i="11"/>
  <c r="K119" i="11"/>
  <c r="J119" i="11"/>
  <c r="I119" i="11"/>
  <c r="H119" i="11"/>
  <c r="G119" i="11"/>
  <c r="F119" i="11"/>
  <c r="E119" i="11"/>
  <c r="D119" i="11"/>
  <c r="C119" i="11"/>
  <c r="B119" i="11"/>
  <c r="A119" i="11"/>
  <c r="AF118" i="11"/>
  <c r="AE118" i="11"/>
  <c r="AD118" i="11"/>
  <c r="AC118" i="11"/>
  <c r="AB118" i="11"/>
  <c r="AA118" i="11"/>
  <c r="Z118" i="11"/>
  <c r="Y118" i="11"/>
  <c r="X118" i="11"/>
  <c r="W118" i="11"/>
  <c r="V118" i="11"/>
  <c r="U118" i="11"/>
  <c r="T118" i="11"/>
  <c r="S118" i="11"/>
  <c r="R118" i="11"/>
  <c r="Q118" i="11"/>
  <c r="P118" i="11"/>
  <c r="O118" i="11"/>
  <c r="N118" i="11"/>
  <c r="M118" i="11"/>
  <c r="K118" i="11"/>
  <c r="J118" i="11"/>
  <c r="I118" i="11"/>
  <c r="H118" i="11"/>
  <c r="G118" i="11"/>
  <c r="F118" i="11"/>
  <c r="E118" i="11"/>
  <c r="D118" i="11"/>
  <c r="C118" i="11"/>
  <c r="B118" i="11"/>
  <c r="A118" i="11"/>
  <c r="AF117" i="11"/>
  <c r="AE117" i="11"/>
  <c r="AD117" i="11"/>
  <c r="AC117" i="11"/>
  <c r="AB117" i="11"/>
  <c r="AA117" i="11"/>
  <c r="Z117" i="11"/>
  <c r="Y117" i="11"/>
  <c r="X117" i="11"/>
  <c r="W117" i="11"/>
  <c r="V117" i="11"/>
  <c r="U117" i="11"/>
  <c r="T117" i="11"/>
  <c r="S117" i="11"/>
  <c r="R117" i="11"/>
  <c r="Q117" i="11"/>
  <c r="P117" i="11"/>
  <c r="O117" i="11"/>
  <c r="N117" i="11"/>
  <c r="M117" i="11"/>
  <c r="K117" i="11"/>
  <c r="J117" i="11"/>
  <c r="I117" i="11"/>
  <c r="H117" i="11"/>
  <c r="G117" i="11"/>
  <c r="F117" i="11"/>
  <c r="E117" i="11"/>
  <c r="D117" i="11"/>
  <c r="C117" i="11"/>
  <c r="B117" i="11"/>
  <c r="A117" i="11"/>
  <c r="AF116" i="11"/>
  <c r="AE116" i="11"/>
  <c r="AD116" i="11"/>
  <c r="AC116" i="11"/>
  <c r="AB116" i="11"/>
  <c r="AA116" i="11"/>
  <c r="Z116" i="11"/>
  <c r="Y116" i="11"/>
  <c r="X116" i="11"/>
  <c r="W116" i="11"/>
  <c r="V116" i="11"/>
  <c r="U116" i="11"/>
  <c r="T116" i="11"/>
  <c r="S116" i="11"/>
  <c r="R116" i="11"/>
  <c r="Q116" i="11"/>
  <c r="P116" i="11"/>
  <c r="O116" i="11"/>
  <c r="N116" i="11"/>
  <c r="M116" i="11"/>
  <c r="K116" i="11"/>
  <c r="J116" i="11"/>
  <c r="I116" i="11"/>
  <c r="H116" i="11"/>
  <c r="G116" i="11"/>
  <c r="F116" i="11"/>
  <c r="E116" i="11"/>
  <c r="D116" i="11"/>
  <c r="C116" i="11"/>
  <c r="B116" i="11"/>
  <c r="A116" i="11"/>
  <c r="AF115" i="11"/>
  <c r="AE115" i="11"/>
  <c r="AD115" i="11"/>
  <c r="AC115" i="11"/>
  <c r="AB115" i="11"/>
  <c r="AA115" i="11"/>
  <c r="Z115" i="11"/>
  <c r="Y115" i="11"/>
  <c r="X115" i="11"/>
  <c r="W115" i="11"/>
  <c r="V115" i="11"/>
  <c r="U115" i="11"/>
  <c r="T115" i="11"/>
  <c r="S115" i="11"/>
  <c r="R115" i="11"/>
  <c r="Q115" i="11"/>
  <c r="P115" i="11"/>
  <c r="O115" i="11"/>
  <c r="N115" i="11"/>
  <c r="M115" i="11"/>
  <c r="K115" i="11"/>
  <c r="J115" i="11"/>
  <c r="I115" i="11"/>
  <c r="H115" i="11"/>
  <c r="G115" i="11"/>
  <c r="F115" i="11"/>
  <c r="E115" i="11"/>
  <c r="D115" i="11"/>
  <c r="C115" i="11"/>
  <c r="B115" i="11"/>
  <c r="A115" i="11"/>
  <c r="AF114" i="11"/>
  <c r="AE114" i="11"/>
  <c r="AD114" i="11"/>
  <c r="AC114" i="11"/>
  <c r="AB114" i="11"/>
  <c r="AA114" i="11"/>
  <c r="Z114" i="11"/>
  <c r="Y114" i="11"/>
  <c r="X114" i="11"/>
  <c r="W114" i="11"/>
  <c r="V114" i="11"/>
  <c r="U114" i="11"/>
  <c r="T114" i="11"/>
  <c r="S114" i="11"/>
  <c r="R114" i="11"/>
  <c r="Q114" i="11"/>
  <c r="P114" i="11"/>
  <c r="O114" i="11"/>
  <c r="N114" i="11"/>
  <c r="M114" i="11"/>
  <c r="K114" i="11"/>
  <c r="J114" i="11"/>
  <c r="I114" i="11"/>
  <c r="H114" i="11"/>
  <c r="G114" i="11"/>
  <c r="F114" i="11"/>
  <c r="E114" i="11"/>
  <c r="D114" i="11"/>
  <c r="C114" i="11"/>
  <c r="B114" i="11"/>
  <c r="A114" i="11"/>
  <c r="AF113" i="11"/>
  <c r="AE113" i="11"/>
  <c r="AD113" i="11"/>
  <c r="AC113" i="11"/>
  <c r="AB113" i="11"/>
  <c r="AA113" i="11"/>
  <c r="Z113" i="11"/>
  <c r="Y113" i="11"/>
  <c r="X113" i="11"/>
  <c r="W113" i="11"/>
  <c r="V113" i="11"/>
  <c r="U113" i="11"/>
  <c r="T113" i="11"/>
  <c r="S113" i="11"/>
  <c r="R113" i="11"/>
  <c r="Q113" i="11"/>
  <c r="P113" i="11"/>
  <c r="O113" i="11"/>
  <c r="N113" i="11"/>
  <c r="M113" i="11"/>
  <c r="K113" i="11"/>
  <c r="J113" i="11"/>
  <c r="I113" i="11"/>
  <c r="H113" i="11"/>
  <c r="G113" i="11"/>
  <c r="F113" i="11"/>
  <c r="E113" i="11"/>
  <c r="D113" i="11"/>
  <c r="C113" i="11"/>
  <c r="B113" i="11"/>
  <c r="A113" i="11"/>
  <c r="AF112" i="11"/>
  <c r="AE112" i="11"/>
  <c r="AD112" i="11"/>
  <c r="AC112" i="11"/>
  <c r="AB112" i="11"/>
  <c r="AA112" i="11"/>
  <c r="Z112" i="11"/>
  <c r="Y112" i="11"/>
  <c r="X112" i="11"/>
  <c r="W112" i="11"/>
  <c r="V112" i="11"/>
  <c r="U112" i="11"/>
  <c r="T112" i="11"/>
  <c r="S112" i="11"/>
  <c r="R112" i="11"/>
  <c r="Q112" i="11"/>
  <c r="P112" i="11"/>
  <c r="O112" i="11"/>
  <c r="N112" i="11"/>
  <c r="M112" i="11"/>
  <c r="K112" i="11"/>
  <c r="J112" i="11"/>
  <c r="I112" i="11"/>
  <c r="H112" i="11"/>
  <c r="G112" i="11"/>
  <c r="F112" i="11"/>
  <c r="E112" i="11"/>
  <c r="D112" i="11"/>
  <c r="C112" i="11"/>
  <c r="B112" i="11"/>
  <c r="A112" i="11"/>
  <c r="AF111" i="11"/>
  <c r="AE111" i="11"/>
  <c r="AD111" i="11"/>
  <c r="AC111" i="11"/>
  <c r="AB111" i="11"/>
  <c r="AA111" i="11"/>
  <c r="Z111" i="11"/>
  <c r="Y111" i="11"/>
  <c r="X111" i="11"/>
  <c r="W111" i="11"/>
  <c r="V111" i="11"/>
  <c r="U111" i="11"/>
  <c r="T111" i="11"/>
  <c r="S111" i="11"/>
  <c r="R111" i="11"/>
  <c r="Q111" i="11"/>
  <c r="P111" i="11"/>
  <c r="O111" i="11"/>
  <c r="N111" i="11"/>
  <c r="M111" i="11"/>
  <c r="K111" i="11"/>
  <c r="J111" i="11"/>
  <c r="I111" i="11"/>
  <c r="H111" i="11"/>
  <c r="G111" i="11"/>
  <c r="F111" i="11"/>
  <c r="E111" i="11"/>
  <c r="D111" i="11"/>
  <c r="C111" i="11"/>
  <c r="B111" i="11"/>
  <c r="A111" i="11"/>
  <c r="AF110" i="11"/>
  <c r="AE110" i="11"/>
  <c r="AD110" i="11"/>
  <c r="AC110" i="11"/>
  <c r="AB110" i="11"/>
  <c r="AA110" i="11"/>
  <c r="Z110" i="11"/>
  <c r="Y110" i="11"/>
  <c r="X110" i="11"/>
  <c r="W110" i="11"/>
  <c r="V110" i="11"/>
  <c r="U110" i="11"/>
  <c r="T110" i="11"/>
  <c r="S110" i="11"/>
  <c r="R110" i="11"/>
  <c r="Q110" i="11"/>
  <c r="P110" i="11"/>
  <c r="O110" i="11"/>
  <c r="N110" i="11"/>
  <c r="M110" i="11"/>
  <c r="K110" i="11"/>
  <c r="J110" i="11"/>
  <c r="I110" i="11"/>
  <c r="H110" i="11"/>
  <c r="G110" i="11"/>
  <c r="F110" i="11"/>
  <c r="E110" i="11"/>
  <c r="D110" i="11"/>
  <c r="C110" i="11"/>
  <c r="B110" i="11"/>
  <c r="A110" i="11"/>
  <c r="AF109" i="11"/>
  <c r="AE109" i="11"/>
  <c r="AD109" i="11"/>
  <c r="AC109" i="11"/>
  <c r="AB109" i="11"/>
  <c r="AA109" i="11"/>
  <c r="Z109" i="11"/>
  <c r="Y109" i="11"/>
  <c r="X109" i="11"/>
  <c r="W109" i="11"/>
  <c r="V109" i="11"/>
  <c r="U109" i="11"/>
  <c r="T109" i="11"/>
  <c r="S109" i="11"/>
  <c r="R109" i="11"/>
  <c r="Q109" i="11"/>
  <c r="P109" i="11"/>
  <c r="O109" i="11"/>
  <c r="N109" i="11"/>
  <c r="M109" i="11"/>
  <c r="K109" i="11"/>
  <c r="J109" i="11"/>
  <c r="I109" i="11"/>
  <c r="H109" i="11"/>
  <c r="G109" i="11"/>
  <c r="F109" i="11"/>
  <c r="E109" i="11"/>
  <c r="D109" i="11"/>
  <c r="C109" i="11"/>
  <c r="B109" i="11"/>
  <c r="A109" i="11"/>
  <c r="AF108" i="11"/>
  <c r="AE108" i="11"/>
  <c r="AD108" i="11"/>
  <c r="AC108" i="11"/>
  <c r="AB108" i="11"/>
  <c r="AA108" i="11"/>
  <c r="Z108" i="11"/>
  <c r="Y108" i="11"/>
  <c r="X108" i="11"/>
  <c r="W108" i="11"/>
  <c r="V108" i="11"/>
  <c r="U108" i="11"/>
  <c r="T108" i="11"/>
  <c r="S108" i="11"/>
  <c r="R108" i="11"/>
  <c r="Q108" i="11"/>
  <c r="P108" i="11"/>
  <c r="O108" i="11"/>
  <c r="N108" i="11"/>
  <c r="M108" i="11"/>
  <c r="K108" i="11"/>
  <c r="J108" i="11"/>
  <c r="I108" i="11"/>
  <c r="H108" i="11"/>
  <c r="G108" i="11"/>
  <c r="F108" i="11"/>
  <c r="E108" i="11"/>
  <c r="D108" i="11"/>
  <c r="C108" i="11"/>
  <c r="B108" i="11"/>
  <c r="A108" i="11"/>
  <c r="AF107" i="11"/>
  <c r="AE107" i="11"/>
  <c r="AD107" i="11"/>
  <c r="AC107" i="11"/>
  <c r="AB107" i="11"/>
  <c r="AA107" i="11"/>
  <c r="Z107" i="11"/>
  <c r="Y107" i="11"/>
  <c r="X107" i="11"/>
  <c r="W107" i="11"/>
  <c r="V107" i="11"/>
  <c r="U107" i="11"/>
  <c r="T107" i="11"/>
  <c r="S107" i="11"/>
  <c r="R107" i="11"/>
  <c r="Q107" i="11"/>
  <c r="P107" i="11"/>
  <c r="O107" i="11"/>
  <c r="N107" i="11"/>
  <c r="M107" i="11"/>
  <c r="K107" i="11"/>
  <c r="J107" i="11"/>
  <c r="I107" i="11"/>
  <c r="H107" i="11"/>
  <c r="G107" i="11"/>
  <c r="F107" i="11"/>
  <c r="E107" i="11"/>
  <c r="D107" i="11"/>
  <c r="C107" i="11"/>
  <c r="B107" i="11"/>
  <c r="A107" i="11"/>
  <c r="AF106" i="11"/>
  <c r="AE106" i="11"/>
  <c r="AD106" i="11"/>
  <c r="AC106" i="11"/>
  <c r="AB106" i="11"/>
  <c r="AA106" i="11"/>
  <c r="Z106" i="11"/>
  <c r="Y106" i="11"/>
  <c r="X106" i="11"/>
  <c r="W106" i="11"/>
  <c r="V106" i="11"/>
  <c r="U106" i="11"/>
  <c r="T106" i="11"/>
  <c r="S106" i="11"/>
  <c r="R106" i="11"/>
  <c r="Q106" i="11"/>
  <c r="P106" i="11"/>
  <c r="O106" i="11"/>
  <c r="N106" i="11"/>
  <c r="M106" i="11"/>
  <c r="K106" i="11"/>
  <c r="J106" i="11"/>
  <c r="I106" i="11"/>
  <c r="H106" i="11"/>
  <c r="G106" i="11"/>
  <c r="F106" i="11"/>
  <c r="E106" i="11"/>
  <c r="D106" i="11"/>
  <c r="C106" i="11"/>
  <c r="B106" i="11"/>
  <c r="A106" i="11"/>
  <c r="AF105" i="11"/>
  <c r="AE105" i="11"/>
  <c r="AD105" i="11"/>
  <c r="AC105" i="11"/>
  <c r="AB105" i="11"/>
  <c r="AA105" i="11"/>
  <c r="Z105" i="11"/>
  <c r="Y105" i="11"/>
  <c r="X105" i="11"/>
  <c r="W105" i="11"/>
  <c r="V105" i="11"/>
  <c r="U105" i="11"/>
  <c r="T105" i="11"/>
  <c r="S105" i="11"/>
  <c r="R105" i="11"/>
  <c r="Q105" i="11"/>
  <c r="P105" i="11"/>
  <c r="O105" i="11"/>
  <c r="N105" i="11"/>
  <c r="M105" i="11"/>
  <c r="K105" i="11"/>
  <c r="J105" i="11"/>
  <c r="I105" i="11"/>
  <c r="H105" i="11"/>
  <c r="G105" i="11"/>
  <c r="F105" i="11"/>
  <c r="E105" i="11"/>
  <c r="D105" i="11"/>
  <c r="C105" i="11"/>
  <c r="B105" i="11"/>
  <c r="A105" i="11"/>
  <c r="AF104" i="11"/>
  <c r="AE104" i="11"/>
  <c r="AD104" i="11"/>
  <c r="AC104" i="11"/>
  <c r="AB104" i="11"/>
  <c r="AA104" i="11"/>
  <c r="Z104" i="11"/>
  <c r="Y104" i="11"/>
  <c r="X104" i="11"/>
  <c r="W104" i="11"/>
  <c r="V104" i="11"/>
  <c r="U104" i="11"/>
  <c r="T104" i="11"/>
  <c r="S104" i="11"/>
  <c r="R104" i="11"/>
  <c r="Q104" i="11"/>
  <c r="P104" i="11"/>
  <c r="O104" i="11"/>
  <c r="N104" i="11"/>
  <c r="M104" i="11"/>
  <c r="K104" i="11"/>
  <c r="J104" i="11"/>
  <c r="I104" i="11"/>
  <c r="H104" i="11"/>
  <c r="G104" i="11"/>
  <c r="F104" i="11"/>
  <c r="E104" i="11"/>
  <c r="D104" i="11"/>
  <c r="C104" i="11"/>
  <c r="B104" i="11"/>
  <c r="A104" i="11"/>
  <c r="AF103" i="11"/>
  <c r="AE103" i="11"/>
  <c r="AD103" i="11"/>
  <c r="AC103" i="11"/>
  <c r="AB103" i="11"/>
  <c r="AA103" i="11"/>
  <c r="Z103" i="11"/>
  <c r="Y103" i="11"/>
  <c r="X103" i="11"/>
  <c r="W103" i="11"/>
  <c r="V103" i="11"/>
  <c r="U103" i="11"/>
  <c r="T103" i="11"/>
  <c r="S103" i="11"/>
  <c r="R103" i="11"/>
  <c r="Q103" i="11"/>
  <c r="P103" i="11"/>
  <c r="O103" i="11"/>
  <c r="N103" i="11"/>
  <c r="M103" i="11"/>
  <c r="K103" i="11"/>
  <c r="J103" i="11"/>
  <c r="I103" i="11"/>
  <c r="H103" i="11"/>
  <c r="G103" i="11"/>
  <c r="F103" i="11"/>
  <c r="E103" i="11"/>
  <c r="D103" i="11"/>
  <c r="C103" i="11"/>
  <c r="B103" i="11"/>
  <c r="A103" i="11"/>
  <c r="AF102" i="11"/>
  <c r="AE102" i="11"/>
  <c r="AD102" i="11"/>
  <c r="AC102" i="11"/>
  <c r="AB102" i="11"/>
  <c r="AA102" i="11"/>
  <c r="Z102" i="11"/>
  <c r="Y102" i="11"/>
  <c r="X102" i="11"/>
  <c r="W102" i="11"/>
  <c r="V102" i="11"/>
  <c r="U102" i="11"/>
  <c r="T102" i="11"/>
  <c r="S102" i="11"/>
  <c r="R102" i="11"/>
  <c r="Q102" i="11"/>
  <c r="P102" i="11"/>
  <c r="O102" i="11"/>
  <c r="N102" i="11"/>
  <c r="M102" i="11"/>
  <c r="K102" i="11"/>
  <c r="J102" i="11"/>
  <c r="I102" i="11"/>
  <c r="H102" i="11"/>
  <c r="G102" i="11"/>
  <c r="F102" i="11"/>
  <c r="E102" i="11"/>
  <c r="D102" i="11"/>
  <c r="C102" i="11"/>
  <c r="B102" i="11"/>
  <c r="A102" i="11"/>
  <c r="AF101" i="11"/>
  <c r="AE101" i="11"/>
  <c r="AD101" i="11"/>
  <c r="AC101" i="11"/>
  <c r="AB101" i="11"/>
  <c r="AA101" i="11"/>
  <c r="Z101" i="11"/>
  <c r="Y101" i="11"/>
  <c r="X101" i="11"/>
  <c r="W101" i="11"/>
  <c r="V101" i="11"/>
  <c r="U101" i="11"/>
  <c r="T101" i="11"/>
  <c r="S101" i="11"/>
  <c r="R101" i="11"/>
  <c r="Q101" i="11"/>
  <c r="P101" i="11"/>
  <c r="O101" i="11"/>
  <c r="N101" i="11"/>
  <c r="M101" i="11"/>
  <c r="K101" i="11"/>
  <c r="J101" i="11"/>
  <c r="I101" i="11"/>
  <c r="H101" i="11"/>
  <c r="G101" i="11"/>
  <c r="F101" i="11"/>
  <c r="E101" i="11"/>
  <c r="D101" i="11"/>
  <c r="C101" i="11"/>
  <c r="B101" i="11"/>
  <c r="A101" i="11"/>
  <c r="AF100" i="11"/>
  <c r="AE100" i="11"/>
  <c r="AD100" i="11"/>
  <c r="AC100" i="11"/>
  <c r="AB100" i="11"/>
  <c r="AA100" i="11"/>
  <c r="Z100" i="11"/>
  <c r="Y100" i="11"/>
  <c r="X100" i="11"/>
  <c r="W100" i="11"/>
  <c r="V100" i="11"/>
  <c r="U100" i="11"/>
  <c r="T100" i="11"/>
  <c r="S100" i="11"/>
  <c r="R100" i="11"/>
  <c r="Q100" i="11"/>
  <c r="P100" i="11"/>
  <c r="O100" i="11"/>
  <c r="N100" i="11"/>
  <c r="M100" i="11"/>
  <c r="K100" i="11"/>
  <c r="J100" i="11"/>
  <c r="I100" i="11"/>
  <c r="H100" i="11"/>
  <c r="G100" i="11"/>
  <c r="F100" i="11"/>
  <c r="E100" i="11"/>
  <c r="D100" i="11"/>
  <c r="C100" i="11"/>
  <c r="B100" i="11"/>
  <c r="A100" i="11"/>
  <c r="AF99" i="11"/>
  <c r="AE99" i="11"/>
  <c r="AD99" i="11"/>
  <c r="AC99" i="11"/>
  <c r="AB99" i="11"/>
  <c r="AA99" i="11"/>
  <c r="Z99" i="11"/>
  <c r="Y99" i="11"/>
  <c r="X99" i="11"/>
  <c r="W99" i="11"/>
  <c r="V99" i="11"/>
  <c r="U99" i="11"/>
  <c r="T99" i="11"/>
  <c r="S99" i="11"/>
  <c r="R99" i="11"/>
  <c r="Q99" i="11"/>
  <c r="P99" i="11"/>
  <c r="O99" i="11"/>
  <c r="N99" i="11"/>
  <c r="M99" i="11"/>
  <c r="K99" i="11"/>
  <c r="J99" i="11"/>
  <c r="I99" i="11"/>
  <c r="H99" i="11"/>
  <c r="G99" i="11"/>
  <c r="F99" i="11"/>
  <c r="E99" i="11"/>
  <c r="D99" i="11"/>
  <c r="C99" i="11"/>
  <c r="B99" i="11"/>
  <c r="A99" i="11"/>
  <c r="AF98" i="11"/>
  <c r="AE98" i="11"/>
  <c r="AD98" i="11"/>
  <c r="AC98" i="11"/>
  <c r="AB98" i="11"/>
  <c r="AA98" i="11"/>
  <c r="Z98" i="11"/>
  <c r="Y98" i="11"/>
  <c r="X98" i="11"/>
  <c r="W98" i="11"/>
  <c r="V98" i="11"/>
  <c r="U98" i="11"/>
  <c r="T98" i="11"/>
  <c r="S98" i="11"/>
  <c r="R98" i="11"/>
  <c r="Q98" i="11"/>
  <c r="P98" i="11"/>
  <c r="O98" i="11"/>
  <c r="N98" i="11"/>
  <c r="M98" i="11"/>
  <c r="K98" i="11"/>
  <c r="J98" i="11"/>
  <c r="I98" i="11"/>
  <c r="H98" i="11"/>
  <c r="G98" i="11"/>
  <c r="F98" i="11"/>
  <c r="E98" i="11"/>
  <c r="D98" i="11"/>
  <c r="C98" i="11"/>
  <c r="B98" i="11"/>
  <c r="A98" i="11"/>
  <c r="AF97" i="11"/>
  <c r="AE97" i="11"/>
  <c r="AD97" i="11"/>
  <c r="AC97" i="11"/>
  <c r="AB97" i="11"/>
  <c r="AA97" i="11"/>
  <c r="Z97" i="11"/>
  <c r="Y97" i="11"/>
  <c r="X97" i="11"/>
  <c r="W97" i="11"/>
  <c r="V97" i="11"/>
  <c r="U97" i="11"/>
  <c r="T97" i="11"/>
  <c r="S97" i="11"/>
  <c r="R97" i="11"/>
  <c r="Q97" i="11"/>
  <c r="P97" i="11"/>
  <c r="O97" i="11"/>
  <c r="N97" i="11"/>
  <c r="M97" i="11"/>
  <c r="K97" i="11"/>
  <c r="J97" i="11"/>
  <c r="I97" i="11"/>
  <c r="H97" i="11"/>
  <c r="G97" i="11"/>
  <c r="F97" i="11"/>
  <c r="E97" i="11"/>
  <c r="D97" i="11"/>
  <c r="C97" i="11"/>
  <c r="B97" i="11"/>
  <c r="A97" i="11"/>
  <c r="AF96" i="11"/>
  <c r="AE96" i="11"/>
  <c r="AD96" i="11"/>
  <c r="AC96" i="11"/>
  <c r="AB96" i="11"/>
  <c r="AA96" i="11"/>
  <c r="Z96" i="11"/>
  <c r="Y96" i="11"/>
  <c r="X96" i="11"/>
  <c r="W96" i="11"/>
  <c r="V96" i="11"/>
  <c r="U96" i="11"/>
  <c r="T96" i="11"/>
  <c r="S96" i="11"/>
  <c r="R96" i="11"/>
  <c r="Q96" i="11"/>
  <c r="P96" i="11"/>
  <c r="O96" i="11"/>
  <c r="N96" i="11"/>
  <c r="M96" i="11"/>
  <c r="K96" i="11"/>
  <c r="J96" i="11"/>
  <c r="I96" i="11"/>
  <c r="H96" i="11"/>
  <c r="G96" i="11"/>
  <c r="F96" i="11"/>
  <c r="E96" i="11"/>
  <c r="D96" i="11"/>
  <c r="C96" i="11"/>
  <c r="B96" i="11"/>
  <c r="A96" i="11"/>
  <c r="AF95" i="11"/>
  <c r="AE95" i="11"/>
  <c r="AD95" i="11"/>
  <c r="AC95" i="11"/>
  <c r="AB95" i="11"/>
  <c r="AA95" i="11"/>
  <c r="Z95" i="11"/>
  <c r="Y95" i="11"/>
  <c r="X95" i="11"/>
  <c r="W95" i="11"/>
  <c r="V95" i="11"/>
  <c r="U95" i="11"/>
  <c r="T95" i="11"/>
  <c r="S95" i="11"/>
  <c r="R95" i="11"/>
  <c r="Q95" i="11"/>
  <c r="P95" i="11"/>
  <c r="O95" i="11"/>
  <c r="N95" i="11"/>
  <c r="M95" i="11"/>
  <c r="K95" i="11"/>
  <c r="J95" i="11"/>
  <c r="I95" i="11"/>
  <c r="H95" i="11"/>
  <c r="G95" i="11"/>
  <c r="F95" i="11"/>
  <c r="E95" i="11"/>
  <c r="D95" i="11"/>
  <c r="C95" i="11"/>
  <c r="B95" i="11"/>
  <c r="A95" i="11"/>
  <c r="AF94" i="11"/>
  <c r="AE94" i="11"/>
  <c r="AD94" i="11"/>
  <c r="AC94" i="11"/>
  <c r="AB94" i="11"/>
  <c r="AA94" i="11"/>
  <c r="Z94" i="11"/>
  <c r="Y94" i="11"/>
  <c r="X94" i="11"/>
  <c r="W94" i="11"/>
  <c r="V94" i="11"/>
  <c r="U94" i="11"/>
  <c r="T94" i="11"/>
  <c r="S94" i="11"/>
  <c r="R94" i="11"/>
  <c r="Q94" i="11"/>
  <c r="P94" i="11"/>
  <c r="O94" i="11"/>
  <c r="N94" i="11"/>
  <c r="M94" i="11"/>
  <c r="K94" i="11"/>
  <c r="J94" i="11"/>
  <c r="I94" i="11"/>
  <c r="H94" i="11"/>
  <c r="G94" i="11"/>
  <c r="F94" i="11"/>
  <c r="E94" i="11"/>
  <c r="D94" i="11"/>
  <c r="C94" i="11"/>
  <c r="B94" i="11"/>
  <c r="A94" i="11"/>
  <c r="AF93" i="11"/>
  <c r="AE93" i="11"/>
  <c r="AD93" i="11"/>
  <c r="AC93" i="11"/>
  <c r="AB93" i="11"/>
  <c r="AA93" i="11"/>
  <c r="Z93" i="11"/>
  <c r="Y93" i="11"/>
  <c r="X93" i="11"/>
  <c r="W93" i="11"/>
  <c r="V93" i="11"/>
  <c r="U93" i="11"/>
  <c r="T93" i="11"/>
  <c r="S93" i="11"/>
  <c r="R93" i="11"/>
  <c r="Q93" i="11"/>
  <c r="P93" i="11"/>
  <c r="O93" i="11"/>
  <c r="N93" i="11"/>
  <c r="M93" i="11"/>
  <c r="K93" i="11"/>
  <c r="J93" i="11"/>
  <c r="I93" i="11"/>
  <c r="H93" i="11"/>
  <c r="G93" i="11"/>
  <c r="F93" i="11"/>
  <c r="E93" i="11"/>
  <c r="D93" i="11"/>
  <c r="C93" i="11"/>
  <c r="B93" i="11"/>
  <c r="A93" i="11"/>
  <c r="AF92" i="11"/>
  <c r="AE92" i="11"/>
  <c r="AD92" i="11"/>
  <c r="AC92" i="11"/>
  <c r="AB92" i="11"/>
  <c r="AA92" i="11"/>
  <c r="Z92" i="11"/>
  <c r="Y92" i="11"/>
  <c r="X92" i="11"/>
  <c r="W92" i="11"/>
  <c r="V92" i="11"/>
  <c r="U92" i="11"/>
  <c r="T92" i="11"/>
  <c r="S92" i="11"/>
  <c r="R92" i="11"/>
  <c r="Q92" i="11"/>
  <c r="P92" i="11"/>
  <c r="O92" i="11"/>
  <c r="N92" i="11"/>
  <c r="M92" i="11"/>
  <c r="K92" i="11"/>
  <c r="J92" i="11"/>
  <c r="I92" i="11"/>
  <c r="H92" i="11"/>
  <c r="G92" i="11"/>
  <c r="F92" i="11"/>
  <c r="E92" i="11"/>
  <c r="D92" i="11"/>
  <c r="C92" i="11"/>
  <c r="B92" i="11"/>
  <c r="A92" i="11"/>
  <c r="AF91" i="11"/>
  <c r="AE91" i="11"/>
  <c r="AD91" i="11"/>
  <c r="AC91" i="11"/>
  <c r="AB91" i="11"/>
  <c r="AA91" i="11"/>
  <c r="Z91" i="11"/>
  <c r="Y91" i="11"/>
  <c r="X91" i="11"/>
  <c r="W91" i="11"/>
  <c r="V91" i="11"/>
  <c r="U91" i="11"/>
  <c r="T91" i="11"/>
  <c r="S91" i="11"/>
  <c r="R91" i="11"/>
  <c r="Q91" i="11"/>
  <c r="P91" i="11"/>
  <c r="O91" i="11"/>
  <c r="N91" i="11"/>
  <c r="M91" i="11"/>
  <c r="K91" i="11"/>
  <c r="J91" i="11"/>
  <c r="I91" i="11"/>
  <c r="H91" i="11"/>
  <c r="G91" i="11"/>
  <c r="F91" i="11"/>
  <c r="E91" i="11"/>
  <c r="D91" i="11"/>
  <c r="C91" i="11"/>
  <c r="B91" i="11"/>
  <c r="A91" i="11"/>
  <c r="AF90" i="11"/>
  <c r="AE90" i="11"/>
  <c r="AD90" i="11"/>
  <c r="AC90" i="11"/>
  <c r="AB90" i="11"/>
  <c r="AA90" i="11"/>
  <c r="Z90" i="11"/>
  <c r="Y90" i="11"/>
  <c r="X90" i="11"/>
  <c r="W90" i="11"/>
  <c r="V90" i="11"/>
  <c r="U90" i="11"/>
  <c r="T90" i="11"/>
  <c r="S90" i="11"/>
  <c r="R90" i="11"/>
  <c r="Q90" i="11"/>
  <c r="P90" i="11"/>
  <c r="O90" i="11"/>
  <c r="N90" i="11"/>
  <c r="M90" i="11"/>
  <c r="K90" i="11"/>
  <c r="J90" i="11"/>
  <c r="I90" i="11"/>
  <c r="H90" i="11"/>
  <c r="G90" i="11"/>
  <c r="F90" i="11"/>
  <c r="E90" i="11"/>
  <c r="D90" i="11"/>
  <c r="C90" i="11"/>
  <c r="B90" i="11"/>
  <c r="A90" i="11"/>
  <c r="AF89" i="11"/>
  <c r="AE89" i="11"/>
  <c r="AD89" i="11"/>
  <c r="AC89" i="11"/>
  <c r="AB89" i="11"/>
  <c r="AA89" i="11"/>
  <c r="Z89" i="11"/>
  <c r="Y89" i="11"/>
  <c r="X89" i="11"/>
  <c r="W89" i="11"/>
  <c r="V89" i="11"/>
  <c r="U89" i="11"/>
  <c r="T89" i="11"/>
  <c r="S89" i="11"/>
  <c r="R89" i="11"/>
  <c r="Q89" i="11"/>
  <c r="P89" i="11"/>
  <c r="O89" i="11"/>
  <c r="N89" i="11"/>
  <c r="M89" i="11"/>
  <c r="K89" i="11"/>
  <c r="J89" i="11"/>
  <c r="I89" i="11"/>
  <c r="H89" i="11"/>
  <c r="G89" i="11"/>
  <c r="F89" i="11"/>
  <c r="E89" i="11"/>
  <c r="D89" i="11"/>
  <c r="C89" i="11"/>
  <c r="B89" i="11"/>
  <c r="A89" i="11"/>
  <c r="AF88" i="11"/>
  <c r="AE88" i="11"/>
  <c r="AD88" i="11"/>
  <c r="AC88" i="11"/>
  <c r="AB88" i="11"/>
  <c r="AA88" i="11"/>
  <c r="Z88" i="11"/>
  <c r="Y88" i="11"/>
  <c r="X88" i="11"/>
  <c r="W88" i="11"/>
  <c r="V88" i="11"/>
  <c r="U88" i="11"/>
  <c r="T88" i="11"/>
  <c r="S88" i="11"/>
  <c r="R88" i="11"/>
  <c r="Q88" i="11"/>
  <c r="P88" i="11"/>
  <c r="O88" i="11"/>
  <c r="N88" i="11"/>
  <c r="M88" i="11"/>
  <c r="K88" i="11"/>
  <c r="J88" i="11"/>
  <c r="I88" i="11"/>
  <c r="H88" i="11"/>
  <c r="G88" i="11"/>
  <c r="F88" i="11"/>
  <c r="E88" i="11"/>
  <c r="D88" i="11"/>
  <c r="C88" i="11"/>
  <c r="B88" i="11"/>
  <c r="A88" i="11"/>
  <c r="AF87" i="11"/>
  <c r="AE87" i="11"/>
  <c r="AD87" i="11"/>
  <c r="AC87" i="11"/>
  <c r="AB87" i="11"/>
  <c r="AA87" i="11"/>
  <c r="Z87" i="11"/>
  <c r="Y87" i="11"/>
  <c r="X87" i="11"/>
  <c r="W87" i="11"/>
  <c r="V87" i="11"/>
  <c r="U87" i="11"/>
  <c r="T87" i="11"/>
  <c r="S87" i="11"/>
  <c r="R87" i="11"/>
  <c r="Q87" i="11"/>
  <c r="P87" i="11"/>
  <c r="O87" i="11"/>
  <c r="N87" i="11"/>
  <c r="M87" i="11"/>
  <c r="K87" i="11"/>
  <c r="J87" i="11"/>
  <c r="I87" i="11"/>
  <c r="H87" i="11"/>
  <c r="G87" i="11"/>
  <c r="F87" i="11"/>
  <c r="E87" i="11"/>
  <c r="D87" i="11"/>
  <c r="C87" i="11"/>
  <c r="B87" i="11"/>
  <c r="A87" i="11"/>
  <c r="AF86" i="11"/>
  <c r="AE86" i="11"/>
  <c r="AD86" i="11"/>
  <c r="AC86" i="11"/>
  <c r="AB86" i="11"/>
  <c r="AA86" i="11"/>
  <c r="Z86" i="11"/>
  <c r="Y86" i="11"/>
  <c r="X86" i="11"/>
  <c r="W86" i="11"/>
  <c r="V86" i="11"/>
  <c r="U86" i="11"/>
  <c r="T86" i="11"/>
  <c r="S86" i="11"/>
  <c r="R86" i="11"/>
  <c r="Q86" i="11"/>
  <c r="P86" i="11"/>
  <c r="O86" i="11"/>
  <c r="N86" i="11"/>
  <c r="M86" i="11"/>
  <c r="K86" i="11"/>
  <c r="J86" i="11"/>
  <c r="I86" i="11"/>
  <c r="H86" i="11"/>
  <c r="G86" i="11"/>
  <c r="F86" i="11"/>
  <c r="E86" i="11"/>
  <c r="D86" i="11"/>
  <c r="C86" i="11"/>
  <c r="B86" i="11"/>
  <c r="A86" i="11"/>
  <c r="AF85" i="11"/>
  <c r="AE85" i="11"/>
  <c r="AD85" i="11"/>
  <c r="AC85" i="11"/>
  <c r="AB85" i="11"/>
  <c r="AA85" i="11"/>
  <c r="Z85" i="11"/>
  <c r="Y85" i="11"/>
  <c r="X85" i="11"/>
  <c r="W85" i="11"/>
  <c r="V85" i="11"/>
  <c r="U85" i="11"/>
  <c r="T85" i="11"/>
  <c r="S85" i="11"/>
  <c r="R85" i="11"/>
  <c r="Q85" i="11"/>
  <c r="P85" i="11"/>
  <c r="O85" i="11"/>
  <c r="N85" i="11"/>
  <c r="M85" i="11"/>
  <c r="K85" i="11"/>
  <c r="J85" i="11"/>
  <c r="I85" i="11"/>
  <c r="H85" i="11"/>
  <c r="G85" i="11"/>
  <c r="F85" i="11"/>
  <c r="E85" i="11"/>
  <c r="D85" i="11"/>
  <c r="C85" i="11"/>
  <c r="B85" i="11"/>
  <c r="A85" i="11"/>
  <c r="AF84" i="11"/>
  <c r="AE84" i="11"/>
  <c r="AD84" i="11"/>
  <c r="AC84" i="11"/>
  <c r="AB84" i="11"/>
  <c r="AA84" i="11"/>
  <c r="Z84" i="11"/>
  <c r="Y84" i="11"/>
  <c r="X84" i="11"/>
  <c r="W84" i="11"/>
  <c r="V84" i="11"/>
  <c r="U84" i="11"/>
  <c r="T84" i="11"/>
  <c r="S84" i="11"/>
  <c r="R84" i="11"/>
  <c r="Q84" i="11"/>
  <c r="P84" i="11"/>
  <c r="O84" i="11"/>
  <c r="N84" i="11"/>
  <c r="M84" i="11"/>
  <c r="K84" i="11"/>
  <c r="J84" i="11"/>
  <c r="I84" i="11"/>
  <c r="H84" i="11"/>
  <c r="G84" i="11"/>
  <c r="F84" i="11"/>
  <c r="E84" i="11"/>
  <c r="D84" i="11"/>
  <c r="C84" i="11"/>
  <c r="B84" i="11"/>
  <c r="A84" i="11"/>
  <c r="AF83" i="11"/>
  <c r="AE83" i="11"/>
  <c r="AD83" i="11"/>
  <c r="AC83" i="11"/>
  <c r="AB83" i="11"/>
  <c r="AA83" i="11"/>
  <c r="Z83" i="11"/>
  <c r="Y83" i="11"/>
  <c r="X83" i="11"/>
  <c r="W83" i="11"/>
  <c r="V83" i="11"/>
  <c r="U83" i="11"/>
  <c r="T83" i="11"/>
  <c r="S83" i="11"/>
  <c r="R83" i="11"/>
  <c r="Q83" i="11"/>
  <c r="P83" i="11"/>
  <c r="O83" i="11"/>
  <c r="N83" i="11"/>
  <c r="M83" i="11"/>
  <c r="K83" i="11"/>
  <c r="J83" i="11"/>
  <c r="I83" i="11"/>
  <c r="H83" i="11"/>
  <c r="G83" i="11"/>
  <c r="F83" i="11"/>
  <c r="E83" i="11"/>
  <c r="D83" i="11"/>
  <c r="C83" i="11"/>
  <c r="B83" i="11"/>
  <c r="A83" i="11"/>
  <c r="AF82" i="11"/>
  <c r="AE82" i="11"/>
  <c r="AD82" i="11"/>
  <c r="AC82" i="11"/>
  <c r="AB82" i="11"/>
  <c r="AA82" i="11"/>
  <c r="Z82" i="11"/>
  <c r="Y82" i="11"/>
  <c r="X82" i="11"/>
  <c r="W82" i="11"/>
  <c r="V82" i="11"/>
  <c r="U82" i="11"/>
  <c r="T82" i="11"/>
  <c r="S82" i="11"/>
  <c r="R82" i="11"/>
  <c r="Q82" i="11"/>
  <c r="P82" i="11"/>
  <c r="O82" i="11"/>
  <c r="N82" i="11"/>
  <c r="M82" i="11"/>
  <c r="K82" i="11"/>
  <c r="J82" i="11"/>
  <c r="I82" i="11"/>
  <c r="H82" i="11"/>
  <c r="G82" i="11"/>
  <c r="F82" i="11"/>
  <c r="E82" i="11"/>
  <c r="D82" i="11"/>
  <c r="C82" i="11"/>
  <c r="B82" i="11"/>
  <c r="A82" i="11"/>
  <c r="AF81" i="11"/>
  <c r="AE81" i="11"/>
  <c r="AD81" i="11"/>
  <c r="AC81" i="11"/>
  <c r="AB81" i="11"/>
  <c r="AA81" i="11"/>
  <c r="Z81" i="11"/>
  <c r="Y81" i="11"/>
  <c r="X81" i="11"/>
  <c r="W81" i="11"/>
  <c r="V81" i="11"/>
  <c r="U81" i="11"/>
  <c r="T81" i="11"/>
  <c r="S81" i="11"/>
  <c r="R81" i="11"/>
  <c r="Q81" i="11"/>
  <c r="P81" i="11"/>
  <c r="O81" i="11"/>
  <c r="N81" i="11"/>
  <c r="M81" i="11"/>
  <c r="K81" i="11"/>
  <c r="J81" i="11"/>
  <c r="I81" i="11"/>
  <c r="H81" i="11"/>
  <c r="G81" i="11"/>
  <c r="F81" i="11"/>
  <c r="E81" i="11"/>
  <c r="D81" i="11"/>
  <c r="C81" i="11"/>
  <c r="B81" i="11"/>
  <c r="A81" i="11"/>
  <c r="AF80" i="11"/>
  <c r="AE80" i="11"/>
  <c r="AD80" i="11"/>
  <c r="AC80" i="11"/>
  <c r="AB80" i="11"/>
  <c r="AA80" i="11"/>
  <c r="Z80" i="11"/>
  <c r="Y80" i="11"/>
  <c r="X80" i="11"/>
  <c r="W80" i="11"/>
  <c r="V80" i="11"/>
  <c r="U80" i="11"/>
  <c r="T80" i="11"/>
  <c r="S80" i="11"/>
  <c r="R80" i="11"/>
  <c r="Q80" i="11"/>
  <c r="P80" i="11"/>
  <c r="O80" i="11"/>
  <c r="N80" i="11"/>
  <c r="M80" i="11"/>
  <c r="K80" i="11"/>
  <c r="J80" i="11"/>
  <c r="I80" i="11"/>
  <c r="H80" i="11"/>
  <c r="G80" i="11"/>
  <c r="F80" i="11"/>
  <c r="E80" i="11"/>
  <c r="D80" i="11"/>
  <c r="C80" i="11"/>
  <c r="B80" i="11"/>
  <c r="A80" i="11"/>
  <c r="AF79" i="11"/>
  <c r="AE79" i="11"/>
  <c r="AD79" i="11"/>
  <c r="AC79" i="11"/>
  <c r="AB79" i="11"/>
  <c r="AA79" i="11"/>
  <c r="Z79" i="11"/>
  <c r="Y79" i="11"/>
  <c r="X79" i="11"/>
  <c r="W79" i="11"/>
  <c r="V79" i="11"/>
  <c r="U79" i="11"/>
  <c r="T79" i="11"/>
  <c r="S79" i="11"/>
  <c r="R79" i="11"/>
  <c r="Q79" i="11"/>
  <c r="P79" i="11"/>
  <c r="O79" i="11"/>
  <c r="N79" i="11"/>
  <c r="M79" i="11"/>
  <c r="K79" i="11"/>
  <c r="J79" i="11"/>
  <c r="I79" i="11"/>
  <c r="H79" i="11"/>
  <c r="G79" i="11"/>
  <c r="F79" i="11"/>
  <c r="E79" i="11"/>
  <c r="D79" i="11"/>
  <c r="C79" i="11"/>
  <c r="B79" i="11"/>
  <c r="A79" i="11"/>
  <c r="AF78" i="11"/>
  <c r="AE78" i="11"/>
  <c r="AD78" i="11"/>
  <c r="AC78" i="11"/>
  <c r="AB78" i="11"/>
  <c r="AA78" i="11"/>
  <c r="Z78" i="11"/>
  <c r="Y78" i="11"/>
  <c r="X78" i="11"/>
  <c r="W78" i="11"/>
  <c r="V78" i="11"/>
  <c r="U78" i="11"/>
  <c r="T78" i="11"/>
  <c r="S78" i="11"/>
  <c r="R78" i="11"/>
  <c r="Q78" i="11"/>
  <c r="P78" i="11"/>
  <c r="O78" i="11"/>
  <c r="N78" i="11"/>
  <c r="M78" i="11"/>
  <c r="K78" i="11"/>
  <c r="J78" i="11"/>
  <c r="I78" i="11"/>
  <c r="H78" i="11"/>
  <c r="G78" i="11"/>
  <c r="F78" i="11"/>
  <c r="E78" i="11"/>
  <c r="D78" i="11"/>
  <c r="C78" i="11"/>
  <c r="B78" i="11"/>
  <c r="A78" i="11"/>
  <c r="AF77" i="11"/>
  <c r="AE77" i="11"/>
  <c r="AD77" i="11"/>
  <c r="AC77" i="11"/>
  <c r="AB77" i="11"/>
  <c r="AA77" i="11"/>
  <c r="Z77" i="11"/>
  <c r="Y77" i="11"/>
  <c r="X77" i="11"/>
  <c r="W77" i="11"/>
  <c r="V77" i="11"/>
  <c r="U77" i="11"/>
  <c r="T77" i="11"/>
  <c r="S77" i="11"/>
  <c r="R77" i="11"/>
  <c r="Q77" i="11"/>
  <c r="P77" i="11"/>
  <c r="O77" i="11"/>
  <c r="N77" i="11"/>
  <c r="M77" i="11"/>
  <c r="K77" i="11"/>
  <c r="J77" i="11"/>
  <c r="I77" i="11"/>
  <c r="H77" i="11"/>
  <c r="G77" i="11"/>
  <c r="F77" i="11"/>
  <c r="E77" i="11"/>
  <c r="D77" i="11"/>
  <c r="C77" i="11"/>
  <c r="B77" i="11"/>
  <c r="A77" i="11"/>
  <c r="AF76" i="11"/>
  <c r="AE76" i="11"/>
  <c r="AD76" i="11"/>
  <c r="AC76" i="11"/>
  <c r="AB76" i="11"/>
  <c r="AA76" i="11"/>
  <c r="Z76" i="11"/>
  <c r="Y76" i="11"/>
  <c r="X76" i="11"/>
  <c r="W76" i="11"/>
  <c r="V76" i="11"/>
  <c r="U76" i="11"/>
  <c r="T76" i="11"/>
  <c r="S76" i="11"/>
  <c r="R76" i="11"/>
  <c r="Q76" i="11"/>
  <c r="P76" i="11"/>
  <c r="O76" i="11"/>
  <c r="N76" i="11"/>
  <c r="M76" i="11"/>
  <c r="K76" i="11"/>
  <c r="J76" i="11"/>
  <c r="I76" i="11"/>
  <c r="H76" i="11"/>
  <c r="G76" i="11"/>
  <c r="F76" i="11"/>
  <c r="E76" i="11"/>
  <c r="D76" i="11"/>
  <c r="C76" i="11"/>
  <c r="B76" i="11"/>
  <c r="A76" i="11"/>
  <c r="AF75" i="11"/>
  <c r="AE75" i="11"/>
  <c r="AD75" i="11"/>
  <c r="AC75" i="11"/>
  <c r="AB75" i="11"/>
  <c r="AA75" i="11"/>
  <c r="Z75" i="11"/>
  <c r="Y75" i="11"/>
  <c r="X75" i="11"/>
  <c r="W75" i="11"/>
  <c r="V75" i="11"/>
  <c r="U75" i="11"/>
  <c r="T75" i="11"/>
  <c r="S75" i="11"/>
  <c r="R75" i="11"/>
  <c r="Q75" i="11"/>
  <c r="P75" i="11"/>
  <c r="O75" i="11"/>
  <c r="N75" i="11"/>
  <c r="M75" i="11"/>
  <c r="K75" i="11"/>
  <c r="J75" i="11"/>
  <c r="I75" i="11"/>
  <c r="H75" i="11"/>
  <c r="G75" i="11"/>
  <c r="F75" i="11"/>
  <c r="E75" i="11"/>
  <c r="D75" i="11"/>
  <c r="C75" i="11"/>
  <c r="B75" i="11"/>
  <c r="A75" i="11"/>
  <c r="AF74" i="11"/>
  <c r="AE74" i="11"/>
  <c r="AD74" i="11"/>
  <c r="AC74" i="11"/>
  <c r="AB74" i="11"/>
  <c r="AA74" i="11"/>
  <c r="Z74" i="11"/>
  <c r="Y74" i="11"/>
  <c r="X74" i="11"/>
  <c r="W74" i="11"/>
  <c r="V74" i="11"/>
  <c r="U74" i="11"/>
  <c r="T74" i="11"/>
  <c r="S74" i="11"/>
  <c r="R74" i="11"/>
  <c r="Q74" i="11"/>
  <c r="P74" i="11"/>
  <c r="O74" i="11"/>
  <c r="N74" i="11"/>
  <c r="M74" i="11"/>
  <c r="K74" i="11"/>
  <c r="J74" i="11"/>
  <c r="I74" i="11"/>
  <c r="H74" i="11"/>
  <c r="G74" i="11"/>
  <c r="F74" i="11"/>
  <c r="E74" i="11"/>
  <c r="D74" i="11"/>
  <c r="C74" i="11"/>
  <c r="B74" i="11"/>
  <c r="A74" i="11"/>
  <c r="AF73" i="11"/>
  <c r="AE73" i="11"/>
  <c r="AD73" i="11"/>
  <c r="AC73" i="11"/>
  <c r="AB73" i="11"/>
  <c r="AA73" i="11"/>
  <c r="Z73" i="11"/>
  <c r="Y73" i="11"/>
  <c r="X73" i="11"/>
  <c r="W73" i="11"/>
  <c r="V73" i="11"/>
  <c r="U73" i="11"/>
  <c r="T73" i="11"/>
  <c r="S73" i="11"/>
  <c r="R73" i="11"/>
  <c r="Q73" i="11"/>
  <c r="P73" i="11"/>
  <c r="O73" i="11"/>
  <c r="N73" i="11"/>
  <c r="M73" i="11"/>
  <c r="K73" i="11"/>
  <c r="J73" i="11"/>
  <c r="I73" i="11"/>
  <c r="H73" i="11"/>
  <c r="G73" i="11"/>
  <c r="F73" i="11"/>
  <c r="E73" i="11"/>
  <c r="D73" i="11"/>
  <c r="C73" i="11"/>
  <c r="B73" i="11"/>
  <c r="A73" i="11"/>
  <c r="AF72" i="11"/>
  <c r="AE72" i="11"/>
  <c r="AD72" i="11"/>
  <c r="AC72" i="11"/>
  <c r="AB72" i="11"/>
  <c r="AA72" i="11"/>
  <c r="Z72" i="11"/>
  <c r="Y72" i="11"/>
  <c r="X72" i="11"/>
  <c r="W72" i="11"/>
  <c r="V72" i="11"/>
  <c r="U72" i="11"/>
  <c r="T72" i="11"/>
  <c r="S72" i="11"/>
  <c r="R72" i="11"/>
  <c r="Q72" i="11"/>
  <c r="P72" i="11"/>
  <c r="O72" i="11"/>
  <c r="N72" i="11"/>
  <c r="M72" i="11"/>
  <c r="K72" i="11"/>
  <c r="J72" i="11"/>
  <c r="I72" i="11"/>
  <c r="H72" i="11"/>
  <c r="G72" i="11"/>
  <c r="F72" i="11"/>
  <c r="E72" i="11"/>
  <c r="D72" i="11"/>
  <c r="C72" i="11"/>
  <c r="B72" i="11"/>
  <c r="A72" i="11"/>
  <c r="AF71" i="11"/>
  <c r="AE71" i="11"/>
  <c r="AD71" i="11"/>
  <c r="AC71" i="11"/>
  <c r="AB71" i="11"/>
  <c r="AA71" i="11"/>
  <c r="Z71" i="11"/>
  <c r="Y71" i="11"/>
  <c r="X71" i="11"/>
  <c r="W71" i="11"/>
  <c r="V71" i="11"/>
  <c r="U71" i="11"/>
  <c r="T71" i="11"/>
  <c r="S71" i="11"/>
  <c r="R71" i="11"/>
  <c r="Q71" i="11"/>
  <c r="P71" i="11"/>
  <c r="O71" i="11"/>
  <c r="N71" i="11"/>
  <c r="M71" i="11"/>
  <c r="K71" i="11"/>
  <c r="J71" i="11"/>
  <c r="I71" i="11"/>
  <c r="H71" i="11"/>
  <c r="G71" i="11"/>
  <c r="F71" i="11"/>
  <c r="E71" i="11"/>
  <c r="D71" i="11"/>
  <c r="C71" i="11"/>
  <c r="B71" i="11"/>
  <c r="A71" i="11"/>
  <c r="AF70" i="11"/>
  <c r="AE70" i="11"/>
  <c r="AD70" i="11"/>
  <c r="AC70" i="11"/>
  <c r="AB70" i="11"/>
  <c r="AA70" i="11"/>
  <c r="Z70" i="11"/>
  <c r="Y70" i="11"/>
  <c r="X70" i="11"/>
  <c r="W70" i="11"/>
  <c r="V70" i="11"/>
  <c r="U70" i="11"/>
  <c r="T70" i="11"/>
  <c r="S70" i="11"/>
  <c r="R70" i="11"/>
  <c r="Q70" i="11"/>
  <c r="P70" i="11"/>
  <c r="O70" i="11"/>
  <c r="N70" i="11"/>
  <c r="M70" i="11"/>
  <c r="K70" i="11"/>
  <c r="J70" i="11"/>
  <c r="I70" i="11"/>
  <c r="H70" i="11"/>
  <c r="G70" i="11"/>
  <c r="F70" i="11"/>
  <c r="E70" i="11"/>
  <c r="D70" i="11"/>
  <c r="C70" i="11"/>
  <c r="B70" i="11"/>
  <c r="A70" i="11"/>
  <c r="AF69" i="11"/>
  <c r="AE69" i="11"/>
  <c r="AD69" i="11"/>
  <c r="AC69" i="11"/>
  <c r="AB69" i="11"/>
  <c r="AA69" i="11"/>
  <c r="Z69" i="11"/>
  <c r="Y69" i="11"/>
  <c r="X69" i="11"/>
  <c r="W69" i="11"/>
  <c r="V69" i="11"/>
  <c r="U69" i="11"/>
  <c r="T69" i="11"/>
  <c r="S69" i="11"/>
  <c r="R69" i="11"/>
  <c r="Q69" i="11"/>
  <c r="P69" i="11"/>
  <c r="O69" i="11"/>
  <c r="N69" i="11"/>
  <c r="M69" i="11"/>
  <c r="K69" i="11"/>
  <c r="J69" i="11"/>
  <c r="I69" i="11"/>
  <c r="H69" i="11"/>
  <c r="G69" i="11"/>
  <c r="F69" i="11"/>
  <c r="E69" i="11"/>
  <c r="D69" i="11"/>
  <c r="C69" i="11"/>
  <c r="B69" i="11"/>
  <c r="A69" i="11"/>
  <c r="AF68" i="11"/>
  <c r="AE68" i="11"/>
  <c r="AD68" i="11"/>
  <c r="AC68" i="11"/>
  <c r="AB68" i="11"/>
  <c r="AA68" i="11"/>
  <c r="Z68" i="11"/>
  <c r="Y68" i="11"/>
  <c r="X68" i="11"/>
  <c r="W68" i="11"/>
  <c r="V68" i="11"/>
  <c r="U68" i="11"/>
  <c r="T68" i="11"/>
  <c r="S68" i="11"/>
  <c r="R68" i="11"/>
  <c r="Q68" i="11"/>
  <c r="P68" i="11"/>
  <c r="O68" i="11"/>
  <c r="N68" i="11"/>
  <c r="M68" i="11"/>
  <c r="K68" i="11"/>
  <c r="J68" i="11"/>
  <c r="I68" i="11"/>
  <c r="H68" i="11"/>
  <c r="G68" i="11"/>
  <c r="F68" i="11"/>
  <c r="E68" i="11"/>
  <c r="D68" i="11"/>
  <c r="C68" i="11"/>
  <c r="B68" i="11"/>
  <c r="A68" i="11"/>
  <c r="AF67" i="11"/>
  <c r="AE67" i="11"/>
  <c r="AD67" i="11"/>
  <c r="AC67" i="11"/>
  <c r="AB67" i="11"/>
  <c r="AA67" i="11"/>
  <c r="Z67" i="11"/>
  <c r="Y67" i="11"/>
  <c r="X67" i="11"/>
  <c r="W67" i="11"/>
  <c r="V67" i="11"/>
  <c r="U67" i="11"/>
  <c r="T67" i="11"/>
  <c r="S67" i="11"/>
  <c r="R67" i="11"/>
  <c r="Q67" i="11"/>
  <c r="P67" i="11"/>
  <c r="O67" i="11"/>
  <c r="N67" i="11"/>
  <c r="M67" i="11"/>
  <c r="K67" i="11"/>
  <c r="J67" i="11"/>
  <c r="I67" i="11"/>
  <c r="H67" i="11"/>
  <c r="G67" i="11"/>
  <c r="F67" i="11"/>
  <c r="E67" i="11"/>
  <c r="D67" i="11"/>
  <c r="C67" i="11"/>
  <c r="B67" i="11"/>
  <c r="A67" i="11"/>
  <c r="AF66" i="11"/>
  <c r="AE66" i="11"/>
  <c r="AD66" i="11"/>
  <c r="AC66" i="11"/>
  <c r="AB66" i="11"/>
  <c r="AA66" i="11"/>
  <c r="Z66" i="11"/>
  <c r="Y66" i="11"/>
  <c r="X66" i="11"/>
  <c r="W66" i="11"/>
  <c r="V66" i="11"/>
  <c r="U66" i="11"/>
  <c r="T66" i="11"/>
  <c r="S66" i="11"/>
  <c r="R66" i="11"/>
  <c r="Q66" i="11"/>
  <c r="P66" i="11"/>
  <c r="O66" i="11"/>
  <c r="N66" i="11"/>
  <c r="M66" i="11"/>
  <c r="K66" i="11"/>
  <c r="J66" i="11"/>
  <c r="I66" i="11"/>
  <c r="H66" i="11"/>
  <c r="G66" i="11"/>
  <c r="F66" i="11"/>
  <c r="E66" i="11"/>
  <c r="D66" i="11"/>
  <c r="C66" i="11"/>
  <c r="B66" i="11"/>
  <c r="A66" i="11"/>
  <c r="AF65" i="11"/>
  <c r="AE65" i="11"/>
  <c r="AD65" i="11"/>
  <c r="AC65" i="11"/>
  <c r="AB65" i="11"/>
  <c r="AA65" i="11"/>
  <c r="Z65" i="11"/>
  <c r="Y65" i="11"/>
  <c r="X65" i="11"/>
  <c r="W65" i="11"/>
  <c r="V65" i="11"/>
  <c r="U65" i="11"/>
  <c r="T65" i="11"/>
  <c r="S65" i="11"/>
  <c r="R65" i="11"/>
  <c r="Q65" i="11"/>
  <c r="P65" i="11"/>
  <c r="O65" i="11"/>
  <c r="N65" i="11"/>
  <c r="M65" i="11"/>
  <c r="K65" i="11"/>
  <c r="J65" i="11"/>
  <c r="I65" i="11"/>
  <c r="H65" i="11"/>
  <c r="G65" i="11"/>
  <c r="F65" i="11"/>
  <c r="E65" i="11"/>
  <c r="D65" i="11"/>
  <c r="C65" i="11"/>
  <c r="B65" i="11"/>
  <c r="A65" i="11"/>
  <c r="AF64" i="11"/>
  <c r="AE64" i="11"/>
  <c r="AD64" i="11"/>
  <c r="AC64" i="11"/>
  <c r="AB64" i="11"/>
  <c r="AA64" i="11"/>
  <c r="Z64" i="11"/>
  <c r="Y64" i="11"/>
  <c r="X64" i="11"/>
  <c r="W64" i="11"/>
  <c r="V64" i="11"/>
  <c r="U64" i="11"/>
  <c r="T64" i="11"/>
  <c r="S64" i="11"/>
  <c r="R64" i="11"/>
  <c r="Q64" i="11"/>
  <c r="P64" i="11"/>
  <c r="O64" i="11"/>
  <c r="N64" i="11"/>
  <c r="M64" i="11"/>
  <c r="K64" i="11"/>
  <c r="J64" i="11"/>
  <c r="I64" i="11"/>
  <c r="H64" i="11"/>
  <c r="G64" i="11"/>
  <c r="F64" i="11"/>
  <c r="E64" i="11"/>
  <c r="D64" i="11"/>
  <c r="C64" i="11"/>
  <c r="B64" i="11"/>
  <c r="A64" i="11"/>
  <c r="AF63" i="11"/>
  <c r="AE63" i="11"/>
  <c r="AD63" i="11"/>
  <c r="AC63" i="11"/>
  <c r="AB63" i="11"/>
  <c r="AA63" i="11"/>
  <c r="Z63" i="11"/>
  <c r="Y63" i="11"/>
  <c r="X63" i="11"/>
  <c r="W63" i="11"/>
  <c r="V63" i="11"/>
  <c r="U63" i="11"/>
  <c r="T63" i="11"/>
  <c r="S63" i="11"/>
  <c r="R63" i="11"/>
  <c r="Q63" i="11"/>
  <c r="P63" i="11"/>
  <c r="O63" i="11"/>
  <c r="N63" i="11"/>
  <c r="M63" i="11"/>
  <c r="K63" i="11"/>
  <c r="J63" i="11"/>
  <c r="I63" i="11"/>
  <c r="H63" i="11"/>
  <c r="G63" i="11"/>
  <c r="F63" i="11"/>
  <c r="E63" i="11"/>
  <c r="D63" i="11"/>
  <c r="C63" i="11"/>
  <c r="B63" i="11"/>
  <c r="A63" i="11"/>
  <c r="AF62" i="11"/>
  <c r="AE62" i="11"/>
  <c r="AD62" i="11"/>
  <c r="AC62" i="11"/>
  <c r="AB62" i="11"/>
  <c r="AA62" i="11"/>
  <c r="Z62" i="11"/>
  <c r="Y62" i="11"/>
  <c r="X62" i="11"/>
  <c r="W62" i="11"/>
  <c r="V62" i="11"/>
  <c r="U62" i="11"/>
  <c r="T62" i="11"/>
  <c r="S62" i="11"/>
  <c r="R62" i="11"/>
  <c r="Q62" i="11"/>
  <c r="P62" i="11"/>
  <c r="O62" i="11"/>
  <c r="N62" i="11"/>
  <c r="M62" i="11"/>
  <c r="K62" i="11"/>
  <c r="J62" i="11"/>
  <c r="I62" i="11"/>
  <c r="H62" i="11"/>
  <c r="G62" i="11"/>
  <c r="F62" i="11"/>
  <c r="E62" i="11"/>
  <c r="D62" i="11"/>
  <c r="C62" i="11"/>
  <c r="B62" i="11"/>
  <c r="A62" i="11"/>
  <c r="AF61" i="11"/>
  <c r="AE61" i="11"/>
  <c r="AD61" i="11"/>
  <c r="AC61" i="11"/>
  <c r="AB61" i="11"/>
  <c r="AA61" i="11"/>
  <c r="Z61" i="11"/>
  <c r="Y61" i="11"/>
  <c r="X61" i="11"/>
  <c r="W61" i="11"/>
  <c r="V61" i="11"/>
  <c r="U61" i="11"/>
  <c r="T61" i="11"/>
  <c r="S61" i="11"/>
  <c r="R61" i="11"/>
  <c r="Q61" i="11"/>
  <c r="P61" i="11"/>
  <c r="O61" i="11"/>
  <c r="N61" i="11"/>
  <c r="M61" i="11"/>
  <c r="K61" i="11"/>
  <c r="J61" i="11"/>
  <c r="I61" i="11"/>
  <c r="H61" i="11"/>
  <c r="G61" i="11"/>
  <c r="F61" i="11"/>
  <c r="E61" i="11"/>
  <c r="D61" i="11"/>
  <c r="C61" i="11"/>
  <c r="B61" i="11"/>
  <c r="A61" i="11"/>
  <c r="AF60" i="11"/>
  <c r="AE60" i="11"/>
  <c r="AD60" i="11"/>
  <c r="AC60" i="11"/>
  <c r="AB60" i="11"/>
  <c r="AA60" i="11"/>
  <c r="Z60" i="11"/>
  <c r="Y60" i="11"/>
  <c r="X60" i="11"/>
  <c r="W60" i="11"/>
  <c r="V60" i="11"/>
  <c r="U60" i="11"/>
  <c r="T60" i="11"/>
  <c r="S60" i="11"/>
  <c r="R60" i="11"/>
  <c r="Q60" i="11"/>
  <c r="P60" i="11"/>
  <c r="O60" i="11"/>
  <c r="N60" i="11"/>
  <c r="M60" i="11"/>
  <c r="K60" i="11"/>
  <c r="J60" i="11"/>
  <c r="I60" i="11"/>
  <c r="H60" i="11"/>
  <c r="G60" i="11"/>
  <c r="F60" i="11"/>
  <c r="E60" i="11"/>
  <c r="D60" i="11"/>
  <c r="C60" i="11"/>
  <c r="B60" i="11"/>
  <c r="A60" i="11"/>
  <c r="AF59" i="11"/>
  <c r="AE59" i="11"/>
  <c r="AD59" i="11"/>
  <c r="AC59" i="11"/>
  <c r="AB59" i="11"/>
  <c r="AA59" i="11"/>
  <c r="Z59" i="11"/>
  <c r="Y59" i="11"/>
  <c r="X59" i="11"/>
  <c r="W59" i="11"/>
  <c r="V59" i="11"/>
  <c r="U59" i="11"/>
  <c r="T59" i="11"/>
  <c r="S59" i="11"/>
  <c r="R59" i="11"/>
  <c r="Q59" i="11"/>
  <c r="P59" i="11"/>
  <c r="O59" i="11"/>
  <c r="N59" i="11"/>
  <c r="M59" i="11"/>
  <c r="K59" i="11"/>
  <c r="J59" i="11"/>
  <c r="I59" i="11"/>
  <c r="H59" i="11"/>
  <c r="G59" i="11"/>
  <c r="F59" i="11"/>
  <c r="E59" i="11"/>
  <c r="D59" i="11"/>
  <c r="C59" i="11"/>
  <c r="B59" i="11"/>
  <c r="A59" i="11"/>
  <c r="AF58" i="11"/>
  <c r="AE58" i="11"/>
  <c r="AD58" i="11"/>
  <c r="AC58" i="11"/>
  <c r="AB58" i="11"/>
  <c r="AA58" i="11"/>
  <c r="Z58" i="11"/>
  <c r="Y58" i="11"/>
  <c r="X58" i="11"/>
  <c r="W58" i="11"/>
  <c r="V58" i="11"/>
  <c r="U58" i="11"/>
  <c r="T58" i="11"/>
  <c r="S58" i="11"/>
  <c r="R58" i="11"/>
  <c r="Q58" i="11"/>
  <c r="P58" i="11"/>
  <c r="O58" i="11"/>
  <c r="N58" i="11"/>
  <c r="M58" i="11"/>
  <c r="K58" i="11"/>
  <c r="J58" i="11"/>
  <c r="I58" i="11"/>
  <c r="H58" i="11"/>
  <c r="G58" i="11"/>
  <c r="F58" i="11"/>
  <c r="E58" i="11"/>
  <c r="D58" i="11"/>
  <c r="C58" i="11"/>
  <c r="B58" i="11"/>
  <c r="A58" i="11"/>
  <c r="AF57" i="11"/>
  <c r="AE57" i="11"/>
  <c r="AD57" i="11"/>
  <c r="AC57" i="11"/>
  <c r="AB57" i="11"/>
  <c r="AA57" i="11"/>
  <c r="Z57" i="11"/>
  <c r="Y57" i="11"/>
  <c r="X57" i="11"/>
  <c r="W57" i="11"/>
  <c r="V57" i="11"/>
  <c r="U57" i="11"/>
  <c r="T57" i="11"/>
  <c r="S57" i="11"/>
  <c r="R57" i="11"/>
  <c r="Q57" i="11"/>
  <c r="P57" i="11"/>
  <c r="O57" i="11"/>
  <c r="N57" i="11"/>
  <c r="M57" i="11"/>
  <c r="K57" i="11"/>
  <c r="J57" i="11"/>
  <c r="I57" i="11"/>
  <c r="H57" i="11"/>
  <c r="G57" i="11"/>
  <c r="F57" i="11"/>
  <c r="E57" i="11"/>
  <c r="D57" i="11"/>
  <c r="C57" i="11"/>
  <c r="B57" i="11"/>
  <c r="A57" i="11"/>
  <c r="AF56" i="11"/>
  <c r="AE56" i="11"/>
  <c r="AD56" i="11"/>
  <c r="AC56" i="11"/>
  <c r="AB56" i="11"/>
  <c r="AA56" i="11"/>
  <c r="Z56" i="11"/>
  <c r="Y56" i="11"/>
  <c r="X56" i="11"/>
  <c r="W56" i="11"/>
  <c r="V56" i="11"/>
  <c r="U56" i="11"/>
  <c r="T56" i="11"/>
  <c r="S56" i="11"/>
  <c r="R56" i="11"/>
  <c r="Q56" i="11"/>
  <c r="P56" i="11"/>
  <c r="O56" i="11"/>
  <c r="N56" i="11"/>
  <c r="M56" i="11"/>
  <c r="K56" i="11"/>
  <c r="J56" i="11"/>
  <c r="I56" i="11"/>
  <c r="H56" i="11"/>
  <c r="G56" i="11"/>
  <c r="F56" i="11"/>
  <c r="E56" i="11"/>
  <c r="D56" i="11"/>
  <c r="C56" i="11"/>
  <c r="B56" i="11"/>
  <c r="A56" i="11"/>
  <c r="AF55" i="11"/>
  <c r="AE55" i="11"/>
  <c r="AD55" i="11"/>
  <c r="AC55" i="11"/>
  <c r="AB55" i="11"/>
  <c r="AA55" i="11"/>
  <c r="Z55" i="11"/>
  <c r="Y55" i="11"/>
  <c r="X55" i="11"/>
  <c r="W55" i="11"/>
  <c r="V55" i="11"/>
  <c r="U55" i="11"/>
  <c r="T55" i="11"/>
  <c r="S55" i="11"/>
  <c r="R55" i="11"/>
  <c r="Q55" i="11"/>
  <c r="P55" i="11"/>
  <c r="O55" i="11"/>
  <c r="N55" i="11"/>
  <c r="M55" i="11"/>
  <c r="K55" i="11"/>
  <c r="J55" i="11"/>
  <c r="I55" i="11"/>
  <c r="H55" i="11"/>
  <c r="G55" i="11"/>
  <c r="F55" i="11"/>
  <c r="E55" i="11"/>
  <c r="D55" i="11"/>
  <c r="C55" i="11"/>
  <c r="B55" i="11"/>
  <c r="A55" i="11"/>
  <c r="AF54" i="11"/>
  <c r="AE54" i="11"/>
  <c r="AD54" i="11"/>
  <c r="AC54" i="11"/>
  <c r="AB54" i="11"/>
  <c r="AA54" i="11"/>
  <c r="Z54" i="11"/>
  <c r="Y54" i="11"/>
  <c r="X54" i="11"/>
  <c r="W54" i="11"/>
  <c r="V54" i="11"/>
  <c r="U54" i="11"/>
  <c r="T54" i="11"/>
  <c r="S54" i="11"/>
  <c r="R54" i="11"/>
  <c r="Q54" i="11"/>
  <c r="P54" i="11"/>
  <c r="O54" i="11"/>
  <c r="N54" i="11"/>
  <c r="M54" i="11"/>
  <c r="K54" i="11"/>
  <c r="J54" i="11"/>
  <c r="I54" i="11"/>
  <c r="H54" i="11"/>
  <c r="G54" i="11"/>
  <c r="F54" i="11"/>
  <c r="E54" i="11"/>
  <c r="D54" i="11"/>
  <c r="C54" i="11"/>
  <c r="B54" i="11"/>
  <c r="A54" i="11"/>
  <c r="AF53" i="11"/>
  <c r="AE53" i="11"/>
  <c r="AD53" i="11"/>
  <c r="AC53" i="11"/>
  <c r="AB53" i="11"/>
  <c r="AA53" i="11"/>
  <c r="Z53" i="11"/>
  <c r="Y53" i="11"/>
  <c r="X53" i="11"/>
  <c r="W53" i="11"/>
  <c r="V53" i="11"/>
  <c r="U53" i="11"/>
  <c r="T53" i="11"/>
  <c r="S53" i="11"/>
  <c r="R53" i="11"/>
  <c r="Q53" i="11"/>
  <c r="P53" i="11"/>
  <c r="O53" i="11"/>
  <c r="N53" i="11"/>
  <c r="M53" i="11"/>
  <c r="K53" i="11"/>
  <c r="J53" i="11"/>
  <c r="I53" i="11"/>
  <c r="H53" i="11"/>
  <c r="G53" i="11"/>
  <c r="F53" i="11"/>
  <c r="E53" i="11"/>
  <c r="D53" i="11"/>
  <c r="C53" i="11"/>
  <c r="B53" i="11"/>
  <c r="A53" i="11"/>
  <c r="AF52" i="11"/>
  <c r="AE52" i="11"/>
  <c r="AD52" i="11"/>
  <c r="AC52" i="11"/>
  <c r="AB52" i="11"/>
  <c r="AA52" i="11"/>
  <c r="Z52" i="11"/>
  <c r="Y52" i="11"/>
  <c r="X52" i="11"/>
  <c r="W52" i="11"/>
  <c r="V52" i="11"/>
  <c r="U52" i="11"/>
  <c r="T52" i="11"/>
  <c r="S52" i="11"/>
  <c r="R52" i="11"/>
  <c r="Q52" i="11"/>
  <c r="P52" i="11"/>
  <c r="O52" i="11"/>
  <c r="N52" i="11"/>
  <c r="M52" i="11"/>
  <c r="K52" i="11"/>
  <c r="J52" i="11"/>
  <c r="I52" i="11"/>
  <c r="H52" i="11"/>
  <c r="G52" i="11"/>
  <c r="F52" i="11"/>
  <c r="E52" i="11"/>
  <c r="D52" i="11"/>
  <c r="C52" i="11"/>
  <c r="B52" i="11"/>
  <c r="A52" i="11"/>
  <c r="AF51" i="11"/>
  <c r="AE51" i="11"/>
  <c r="AD51" i="11"/>
  <c r="AC51" i="11"/>
  <c r="AB51" i="11"/>
  <c r="AA51" i="11"/>
  <c r="Z51" i="11"/>
  <c r="Y51" i="11"/>
  <c r="X51" i="11"/>
  <c r="W51" i="11"/>
  <c r="V51" i="11"/>
  <c r="U51" i="11"/>
  <c r="T51" i="11"/>
  <c r="S51" i="11"/>
  <c r="R51" i="11"/>
  <c r="Q51" i="11"/>
  <c r="P51" i="11"/>
  <c r="O51" i="11"/>
  <c r="N51" i="11"/>
  <c r="M51" i="11"/>
  <c r="K51" i="11"/>
  <c r="J51" i="11"/>
  <c r="I51" i="11"/>
  <c r="H51" i="11"/>
  <c r="G51" i="11"/>
  <c r="F51" i="11"/>
  <c r="E51" i="11"/>
  <c r="D51" i="11"/>
  <c r="C51" i="11"/>
  <c r="B51" i="11"/>
  <c r="A51" i="11"/>
  <c r="AF50" i="11"/>
  <c r="AE50" i="11"/>
  <c r="AD50" i="11"/>
  <c r="AC50" i="11"/>
  <c r="AB50" i="11"/>
  <c r="AA50" i="11"/>
  <c r="Z50" i="11"/>
  <c r="Y50" i="11"/>
  <c r="X50" i="11"/>
  <c r="W50" i="11"/>
  <c r="V50" i="11"/>
  <c r="U50" i="11"/>
  <c r="T50" i="11"/>
  <c r="S50" i="11"/>
  <c r="R50" i="11"/>
  <c r="Q50" i="11"/>
  <c r="P50" i="11"/>
  <c r="O50" i="11"/>
  <c r="N50" i="11"/>
  <c r="M50" i="11"/>
  <c r="K50" i="11"/>
  <c r="J50" i="11"/>
  <c r="I50" i="11"/>
  <c r="H50" i="11"/>
  <c r="G50" i="11"/>
  <c r="F50" i="11"/>
  <c r="E50" i="11"/>
  <c r="D50" i="11"/>
  <c r="C50" i="11"/>
  <c r="B50" i="11"/>
  <c r="A50" i="11"/>
  <c r="AF49" i="11"/>
  <c r="AE49" i="11"/>
  <c r="AD49" i="11"/>
  <c r="AC49" i="11"/>
  <c r="AB49" i="11"/>
  <c r="AA49" i="11"/>
  <c r="Z49" i="11"/>
  <c r="Y49" i="11"/>
  <c r="X49" i="11"/>
  <c r="W49" i="11"/>
  <c r="V49" i="11"/>
  <c r="U49" i="11"/>
  <c r="T49" i="11"/>
  <c r="S49" i="11"/>
  <c r="R49" i="11"/>
  <c r="Q49" i="11"/>
  <c r="P49" i="11"/>
  <c r="O49" i="11"/>
  <c r="N49" i="11"/>
  <c r="M49" i="11"/>
  <c r="K49" i="11"/>
  <c r="J49" i="11"/>
  <c r="I49" i="11"/>
  <c r="H49" i="11"/>
  <c r="G49" i="11"/>
  <c r="F49" i="11"/>
  <c r="E49" i="11"/>
  <c r="D49" i="11"/>
  <c r="C49" i="11"/>
  <c r="B49" i="11"/>
  <c r="A49" i="11"/>
  <c r="AF48" i="11"/>
  <c r="AE48" i="11"/>
  <c r="AD48" i="11"/>
  <c r="AC48" i="11"/>
  <c r="AB48" i="11"/>
  <c r="AA48" i="11"/>
  <c r="Z48" i="11"/>
  <c r="Y48" i="11"/>
  <c r="X48" i="11"/>
  <c r="W48" i="11"/>
  <c r="V48" i="11"/>
  <c r="U48" i="11"/>
  <c r="T48" i="11"/>
  <c r="S48" i="11"/>
  <c r="R48" i="11"/>
  <c r="Q48" i="11"/>
  <c r="P48" i="11"/>
  <c r="O48" i="11"/>
  <c r="N48" i="11"/>
  <c r="M48" i="11"/>
  <c r="K48" i="11"/>
  <c r="J48" i="11"/>
  <c r="I48" i="11"/>
  <c r="H48" i="11"/>
  <c r="G48" i="11"/>
  <c r="F48" i="11"/>
  <c r="E48" i="11"/>
  <c r="D48" i="11"/>
  <c r="C48" i="11"/>
  <c r="B48" i="11"/>
  <c r="A48" i="11"/>
  <c r="AF47" i="11"/>
  <c r="AE47" i="11"/>
  <c r="AD47" i="11"/>
  <c r="AC47" i="11"/>
  <c r="AB47" i="11"/>
  <c r="AA47" i="11"/>
  <c r="Z47" i="11"/>
  <c r="Y47" i="11"/>
  <c r="X47" i="11"/>
  <c r="W47" i="11"/>
  <c r="V47" i="11"/>
  <c r="U47" i="11"/>
  <c r="T47" i="11"/>
  <c r="S47" i="11"/>
  <c r="R47" i="11"/>
  <c r="Q47" i="11"/>
  <c r="P47" i="11"/>
  <c r="O47" i="11"/>
  <c r="N47" i="11"/>
  <c r="M47" i="11"/>
  <c r="K47" i="11"/>
  <c r="J47" i="11"/>
  <c r="I47" i="11"/>
  <c r="H47" i="11"/>
  <c r="G47" i="11"/>
  <c r="F47" i="11"/>
  <c r="E47" i="11"/>
  <c r="D47" i="11"/>
  <c r="C47" i="11"/>
  <c r="B47" i="11"/>
  <c r="A47" i="11"/>
  <c r="AF46" i="11"/>
  <c r="AE46" i="11"/>
  <c r="AD46" i="11"/>
  <c r="AC46" i="11"/>
  <c r="AB46" i="11"/>
  <c r="AA46" i="11"/>
  <c r="Z46" i="11"/>
  <c r="Y46" i="11"/>
  <c r="X46" i="11"/>
  <c r="W46" i="11"/>
  <c r="V46" i="11"/>
  <c r="U46" i="11"/>
  <c r="T46" i="11"/>
  <c r="S46" i="11"/>
  <c r="R46" i="11"/>
  <c r="Q46" i="11"/>
  <c r="P46" i="11"/>
  <c r="O46" i="11"/>
  <c r="N46" i="11"/>
  <c r="M46" i="11"/>
  <c r="K46" i="11"/>
  <c r="J46" i="11"/>
  <c r="I46" i="11"/>
  <c r="H46" i="11"/>
  <c r="G46" i="11"/>
  <c r="F46" i="11"/>
  <c r="E46" i="11"/>
  <c r="D46" i="11"/>
  <c r="C46" i="11"/>
  <c r="B46" i="11"/>
  <c r="A46" i="11"/>
  <c r="AF45" i="11"/>
  <c r="AE45" i="11"/>
  <c r="AD45" i="11"/>
  <c r="AC45" i="11"/>
  <c r="AB45" i="11"/>
  <c r="AA45" i="11"/>
  <c r="Z45" i="11"/>
  <c r="Y45" i="11"/>
  <c r="X45" i="11"/>
  <c r="W45" i="11"/>
  <c r="V45" i="11"/>
  <c r="U45" i="11"/>
  <c r="T45" i="11"/>
  <c r="S45" i="11"/>
  <c r="R45" i="11"/>
  <c r="Q45" i="11"/>
  <c r="P45" i="11"/>
  <c r="O45" i="11"/>
  <c r="N45" i="11"/>
  <c r="M45" i="11"/>
  <c r="K45" i="11"/>
  <c r="J45" i="11"/>
  <c r="I45" i="11"/>
  <c r="H45" i="11"/>
  <c r="G45" i="11"/>
  <c r="F45" i="11"/>
  <c r="E45" i="11"/>
  <c r="D45" i="11"/>
  <c r="C45" i="11"/>
  <c r="B45" i="11"/>
  <c r="A45" i="11"/>
  <c r="AF44" i="11"/>
  <c r="AE44" i="11"/>
  <c r="AD44" i="11"/>
  <c r="AC44" i="11"/>
  <c r="AB44" i="11"/>
  <c r="AA44" i="11"/>
  <c r="Z44" i="11"/>
  <c r="Y44" i="11"/>
  <c r="X44" i="11"/>
  <c r="W44" i="11"/>
  <c r="V44" i="11"/>
  <c r="U44" i="11"/>
  <c r="T44" i="11"/>
  <c r="S44" i="11"/>
  <c r="R44" i="11"/>
  <c r="Q44" i="11"/>
  <c r="P44" i="11"/>
  <c r="O44" i="11"/>
  <c r="N44" i="11"/>
  <c r="M44" i="11"/>
  <c r="K44" i="11"/>
  <c r="J44" i="11"/>
  <c r="I44" i="11"/>
  <c r="H44" i="11"/>
  <c r="G44" i="11"/>
  <c r="F44" i="11"/>
  <c r="E44" i="11"/>
  <c r="D44" i="11"/>
  <c r="C44" i="11"/>
  <c r="B44" i="11"/>
  <c r="A44" i="11"/>
  <c r="AF43" i="11"/>
  <c r="AE43" i="11"/>
  <c r="AD43" i="11"/>
  <c r="AC43" i="11"/>
  <c r="AB43" i="11"/>
  <c r="AA43" i="11"/>
  <c r="Z43" i="11"/>
  <c r="Y43" i="11"/>
  <c r="X43" i="11"/>
  <c r="W43" i="11"/>
  <c r="V43" i="11"/>
  <c r="U43" i="11"/>
  <c r="T43" i="11"/>
  <c r="S43" i="11"/>
  <c r="R43" i="11"/>
  <c r="Q43" i="11"/>
  <c r="P43" i="11"/>
  <c r="O43" i="11"/>
  <c r="N43" i="11"/>
  <c r="M43" i="11"/>
  <c r="K43" i="11"/>
  <c r="J43" i="11"/>
  <c r="I43" i="11"/>
  <c r="H43" i="11"/>
  <c r="G43" i="11"/>
  <c r="F43" i="11"/>
  <c r="E43" i="11"/>
  <c r="D43" i="11"/>
  <c r="C43" i="11"/>
  <c r="B43" i="11"/>
  <c r="A43" i="11"/>
  <c r="AF42" i="11"/>
  <c r="AE42" i="11"/>
  <c r="AD42" i="11"/>
  <c r="AC42" i="11"/>
  <c r="AB42" i="11"/>
  <c r="AA42" i="11"/>
  <c r="Z42" i="11"/>
  <c r="Y42" i="11"/>
  <c r="X42" i="11"/>
  <c r="W42" i="11"/>
  <c r="V42" i="11"/>
  <c r="U42" i="11"/>
  <c r="T42" i="11"/>
  <c r="S42" i="11"/>
  <c r="R42" i="11"/>
  <c r="Q42" i="11"/>
  <c r="P42" i="11"/>
  <c r="O42" i="11"/>
  <c r="N42" i="11"/>
  <c r="M42" i="11"/>
  <c r="K42" i="11"/>
  <c r="J42" i="11"/>
  <c r="I42" i="11"/>
  <c r="H42" i="11"/>
  <c r="G42" i="11"/>
  <c r="F42" i="11"/>
  <c r="E42" i="11"/>
  <c r="D42" i="11"/>
  <c r="C42" i="11"/>
  <c r="B42" i="11"/>
  <c r="A42" i="11"/>
  <c r="AF41" i="11"/>
  <c r="AE41" i="11"/>
  <c r="AD41" i="11"/>
  <c r="AC41" i="11"/>
  <c r="AB41" i="11"/>
  <c r="AA41" i="11"/>
  <c r="Z41" i="11"/>
  <c r="Y41" i="11"/>
  <c r="X41" i="11"/>
  <c r="W41" i="11"/>
  <c r="V41" i="11"/>
  <c r="U41" i="11"/>
  <c r="T41" i="11"/>
  <c r="S41" i="11"/>
  <c r="R41" i="11"/>
  <c r="Q41" i="11"/>
  <c r="P41" i="11"/>
  <c r="O41" i="11"/>
  <c r="N41" i="11"/>
  <c r="M41" i="11"/>
  <c r="K41" i="11"/>
  <c r="J41" i="11"/>
  <c r="I41" i="11"/>
  <c r="H41" i="11"/>
  <c r="G41" i="11"/>
  <c r="F41" i="11"/>
  <c r="E41" i="11"/>
  <c r="D41" i="11"/>
  <c r="C41" i="11"/>
  <c r="B41" i="11"/>
  <c r="A41" i="11"/>
  <c r="AF40" i="11"/>
  <c r="AE40" i="11"/>
  <c r="AD40" i="11"/>
  <c r="AC40" i="11"/>
  <c r="AB40" i="11"/>
  <c r="AA40" i="11"/>
  <c r="Z40" i="11"/>
  <c r="Y40" i="11"/>
  <c r="X40" i="11"/>
  <c r="W40" i="11"/>
  <c r="V40" i="11"/>
  <c r="U40" i="11"/>
  <c r="T40" i="11"/>
  <c r="S40" i="11"/>
  <c r="R40" i="11"/>
  <c r="Q40" i="11"/>
  <c r="P40" i="11"/>
  <c r="O40" i="11"/>
  <c r="N40" i="11"/>
  <c r="M40" i="11"/>
  <c r="K40" i="11"/>
  <c r="J40" i="11"/>
  <c r="I40" i="11"/>
  <c r="H40" i="11"/>
  <c r="G40" i="11"/>
  <c r="F40" i="11"/>
  <c r="E40" i="11"/>
  <c r="D40" i="11"/>
  <c r="C40" i="11"/>
  <c r="B40" i="11"/>
  <c r="A40" i="11"/>
  <c r="AF39" i="11"/>
  <c r="AE39" i="11"/>
  <c r="AD39" i="11"/>
  <c r="AC39" i="11"/>
  <c r="AB39" i="11"/>
  <c r="AA39" i="11"/>
  <c r="Z39" i="11"/>
  <c r="Y39" i="11"/>
  <c r="X39" i="11"/>
  <c r="W39" i="11"/>
  <c r="V39" i="11"/>
  <c r="U39" i="11"/>
  <c r="T39" i="11"/>
  <c r="S39" i="11"/>
  <c r="R39" i="11"/>
  <c r="Q39" i="11"/>
  <c r="P39" i="11"/>
  <c r="O39" i="11"/>
  <c r="N39" i="11"/>
  <c r="M39" i="11"/>
  <c r="K39" i="11"/>
  <c r="J39" i="11"/>
  <c r="I39" i="11"/>
  <c r="H39" i="11"/>
  <c r="G39" i="11"/>
  <c r="F39" i="11"/>
  <c r="E39" i="11"/>
  <c r="D39" i="11"/>
  <c r="C39" i="11"/>
  <c r="B39" i="11"/>
  <c r="A39" i="11"/>
  <c r="AF38" i="11"/>
  <c r="AE38" i="11"/>
  <c r="AD38" i="11"/>
  <c r="AC38" i="11"/>
  <c r="AB38" i="11"/>
  <c r="AA38" i="11"/>
  <c r="Z38" i="11"/>
  <c r="Y38" i="11"/>
  <c r="X38" i="11"/>
  <c r="W38" i="11"/>
  <c r="V38" i="11"/>
  <c r="U38" i="11"/>
  <c r="T38" i="11"/>
  <c r="S38" i="11"/>
  <c r="R38" i="11"/>
  <c r="Q38" i="11"/>
  <c r="P38" i="11"/>
  <c r="O38" i="11"/>
  <c r="N38" i="11"/>
  <c r="M38" i="11"/>
  <c r="K38" i="11"/>
  <c r="J38" i="11"/>
  <c r="I38" i="11"/>
  <c r="H38" i="11"/>
  <c r="G38" i="11"/>
  <c r="F38" i="11"/>
  <c r="E38" i="11"/>
  <c r="D38" i="11"/>
  <c r="C38" i="11"/>
  <c r="B38" i="11"/>
  <c r="A38" i="11"/>
  <c r="AF37" i="11"/>
  <c r="AE37" i="11"/>
  <c r="AD37" i="11"/>
  <c r="AC37" i="11"/>
  <c r="AB37" i="11"/>
  <c r="AA37" i="11"/>
  <c r="Z37" i="11"/>
  <c r="Y37" i="11"/>
  <c r="X37" i="11"/>
  <c r="W37" i="11"/>
  <c r="V37" i="11"/>
  <c r="U37" i="11"/>
  <c r="T37" i="11"/>
  <c r="S37" i="11"/>
  <c r="R37" i="11"/>
  <c r="Q37" i="11"/>
  <c r="P37" i="11"/>
  <c r="O37" i="11"/>
  <c r="N37" i="11"/>
  <c r="M37" i="11"/>
  <c r="K37" i="11"/>
  <c r="J37" i="11"/>
  <c r="I37" i="11"/>
  <c r="H37" i="11"/>
  <c r="G37" i="11"/>
  <c r="F37" i="11"/>
  <c r="E37" i="11"/>
  <c r="D37" i="11"/>
  <c r="C37" i="11"/>
  <c r="B37" i="11"/>
  <c r="A37" i="11"/>
  <c r="AF36" i="11"/>
  <c r="AE36" i="11"/>
  <c r="AD36" i="11"/>
  <c r="AC36" i="11"/>
  <c r="AB36" i="11"/>
  <c r="AA36" i="11"/>
  <c r="Z36" i="11"/>
  <c r="Y36" i="11"/>
  <c r="X36" i="11"/>
  <c r="W36" i="11"/>
  <c r="V36" i="11"/>
  <c r="U36" i="11"/>
  <c r="T36" i="11"/>
  <c r="S36" i="11"/>
  <c r="R36" i="11"/>
  <c r="Q36" i="11"/>
  <c r="P36" i="11"/>
  <c r="O36" i="11"/>
  <c r="N36" i="11"/>
  <c r="M36" i="11"/>
  <c r="K36" i="11"/>
  <c r="J36" i="11"/>
  <c r="I36" i="11"/>
  <c r="H36" i="11"/>
  <c r="G36" i="11"/>
  <c r="F36" i="11"/>
  <c r="E36" i="11"/>
  <c r="D36" i="11"/>
  <c r="C36" i="11"/>
  <c r="B36" i="11"/>
  <c r="A36" i="11"/>
  <c r="AF35" i="11"/>
  <c r="AE35" i="11"/>
  <c r="AD35" i="11"/>
  <c r="AC35" i="11"/>
  <c r="AB35" i="11"/>
  <c r="AA35" i="11"/>
  <c r="Z35" i="11"/>
  <c r="Y35" i="11"/>
  <c r="X35" i="11"/>
  <c r="W35" i="11"/>
  <c r="V35" i="11"/>
  <c r="U35" i="11"/>
  <c r="T35" i="11"/>
  <c r="S35" i="11"/>
  <c r="R35" i="11"/>
  <c r="Q35" i="11"/>
  <c r="P35" i="11"/>
  <c r="O35" i="11"/>
  <c r="N35" i="11"/>
  <c r="M35" i="11"/>
  <c r="K35" i="11"/>
  <c r="J35" i="11"/>
  <c r="I35" i="11"/>
  <c r="H35" i="11"/>
  <c r="G35" i="11"/>
  <c r="F35" i="11"/>
  <c r="E35" i="11"/>
  <c r="D35" i="11"/>
  <c r="C35" i="11"/>
  <c r="B35" i="11"/>
  <c r="A35" i="11"/>
  <c r="AF34" i="11"/>
  <c r="AE34" i="11"/>
  <c r="AD34" i="11"/>
  <c r="AC34" i="11"/>
  <c r="AB34" i="11"/>
  <c r="AA34" i="11"/>
  <c r="Z34" i="11"/>
  <c r="Y34" i="11"/>
  <c r="X34" i="11"/>
  <c r="W34" i="11"/>
  <c r="V34" i="11"/>
  <c r="U34" i="11"/>
  <c r="T34" i="11"/>
  <c r="S34" i="11"/>
  <c r="R34" i="11"/>
  <c r="Q34" i="11"/>
  <c r="P34" i="11"/>
  <c r="O34" i="11"/>
  <c r="N34" i="11"/>
  <c r="M34" i="11"/>
  <c r="K34" i="11"/>
  <c r="J34" i="11"/>
  <c r="I34" i="11"/>
  <c r="H34" i="11"/>
  <c r="G34" i="11"/>
  <c r="F34" i="11"/>
  <c r="E34" i="11"/>
  <c r="D34" i="11"/>
  <c r="C34" i="11"/>
  <c r="B34" i="11"/>
  <c r="A34" i="11"/>
  <c r="AF33" i="11"/>
  <c r="AE33" i="11"/>
  <c r="AD33" i="11"/>
  <c r="AC33" i="11"/>
  <c r="AB33" i="11"/>
  <c r="AA33" i="11"/>
  <c r="Z33" i="11"/>
  <c r="Y33" i="11"/>
  <c r="X33" i="11"/>
  <c r="W33" i="11"/>
  <c r="V33" i="11"/>
  <c r="U33" i="11"/>
  <c r="T33" i="11"/>
  <c r="S33" i="11"/>
  <c r="R33" i="11"/>
  <c r="Q33" i="11"/>
  <c r="P33" i="11"/>
  <c r="O33" i="11"/>
  <c r="N33" i="11"/>
  <c r="M33" i="11"/>
  <c r="K33" i="11"/>
  <c r="J33" i="11"/>
  <c r="I33" i="11"/>
  <c r="H33" i="11"/>
  <c r="G33" i="11"/>
  <c r="F33" i="11"/>
  <c r="E33" i="11"/>
  <c r="D33" i="11"/>
  <c r="C33" i="11"/>
  <c r="B33" i="11"/>
  <c r="A33" i="11"/>
  <c r="AF32" i="11"/>
  <c r="AE32" i="11"/>
  <c r="AD32" i="11"/>
  <c r="AC32" i="11"/>
  <c r="AB32" i="11"/>
  <c r="AA32" i="11"/>
  <c r="Z32" i="11"/>
  <c r="Y32" i="11"/>
  <c r="X32" i="11"/>
  <c r="W32" i="11"/>
  <c r="V32" i="11"/>
  <c r="U32" i="11"/>
  <c r="T32" i="11"/>
  <c r="S32" i="11"/>
  <c r="R32" i="11"/>
  <c r="Q32" i="11"/>
  <c r="P32" i="11"/>
  <c r="O32" i="11"/>
  <c r="N32" i="11"/>
  <c r="M32" i="11"/>
  <c r="K32" i="11"/>
  <c r="J32" i="11"/>
  <c r="I32" i="11"/>
  <c r="H32" i="11"/>
  <c r="G32" i="11"/>
  <c r="F32" i="11"/>
  <c r="E32" i="11"/>
  <c r="D32" i="11"/>
  <c r="C32" i="11"/>
  <c r="B32" i="11"/>
  <c r="A32" i="11"/>
  <c r="AF31" i="11"/>
  <c r="AE31" i="11"/>
  <c r="AD31" i="11"/>
  <c r="AC31" i="11"/>
  <c r="AB31" i="11"/>
  <c r="AA31" i="11"/>
  <c r="Z31" i="11"/>
  <c r="Y31" i="11"/>
  <c r="X31" i="11"/>
  <c r="W31" i="11"/>
  <c r="V31" i="11"/>
  <c r="U31" i="11"/>
  <c r="T31" i="11"/>
  <c r="S31" i="11"/>
  <c r="R31" i="11"/>
  <c r="Q31" i="11"/>
  <c r="P31" i="11"/>
  <c r="O31" i="11"/>
  <c r="N31" i="11"/>
  <c r="M31" i="11"/>
  <c r="K31" i="11"/>
  <c r="J31" i="11"/>
  <c r="I31" i="11"/>
  <c r="H31" i="11"/>
  <c r="G31" i="11"/>
  <c r="F31" i="11"/>
  <c r="E31" i="11"/>
  <c r="D31" i="11"/>
  <c r="C31" i="11"/>
  <c r="B31" i="11"/>
  <c r="A31" i="11"/>
  <c r="AF30" i="11"/>
  <c r="AE30" i="11"/>
  <c r="AD30" i="11"/>
  <c r="AC30" i="11"/>
  <c r="AB30" i="11"/>
  <c r="AA30" i="11"/>
  <c r="Z30" i="11"/>
  <c r="Y30" i="11"/>
  <c r="X30" i="11"/>
  <c r="W30" i="11"/>
  <c r="V30" i="11"/>
  <c r="U30" i="11"/>
  <c r="T30" i="11"/>
  <c r="S30" i="11"/>
  <c r="R30" i="11"/>
  <c r="Q30" i="11"/>
  <c r="P30" i="11"/>
  <c r="O30" i="11"/>
  <c r="N30" i="11"/>
  <c r="M30" i="11"/>
  <c r="K30" i="11"/>
  <c r="J30" i="11"/>
  <c r="I30" i="11"/>
  <c r="H30" i="11"/>
  <c r="G30" i="11"/>
  <c r="F30" i="11"/>
  <c r="E30" i="11"/>
  <c r="D30" i="11"/>
  <c r="C30" i="11"/>
  <c r="B30" i="11"/>
  <c r="A30" i="11"/>
  <c r="AF29" i="11"/>
  <c r="AE29" i="11"/>
  <c r="AD29" i="11"/>
  <c r="AC29" i="11"/>
  <c r="AB29" i="11"/>
  <c r="AA29" i="11"/>
  <c r="Z29" i="11"/>
  <c r="Y29" i="11"/>
  <c r="X29" i="11"/>
  <c r="W29" i="11"/>
  <c r="V29" i="11"/>
  <c r="U29" i="11"/>
  <c r="T29" i="11"/>
  <c r="S29" i="11"/>
  <c r="R29" i="11"/>
  <c r="Q29" i="11"/>
  <c r="P29" i="11"/>
  <c r="O29" i="11"/>
  <c r="N29" i="11"/>
  <c r="M29" i="11"/>
  <c r="K29" i="11"/>
  <c r="J29" i="11"/>
  <c r="I29" i="11"/>
  <c r="H29" i="11"/>
  <c r="G29" i="11"/>
  <c r="F29" i="11"/>
  <c r="E29" i="11"/>
  <c r="D29" i="11"/>
  <c r="C29" i="11"/>
  <c r="B29" i="11"/>
  <c r="A29" i="11"/>
  <c r="AF28" i="11"/>
  <c r="AE28" i="11"/>
  <c r="AD28" i="11"/>
  <c r="AC28" i="11"/>
  <c r="AB28" i="11"/>
  <c r="AA28" i="11"/>
  <c r="Z28" i="11"/>
  <c r="Y28" i="11"/>
  <c r="X28" i="11"/>
  <c r="W28" i="11"/>
  <c r="V28" i="11"/>
  <c r="U28" i="11"/>
  <c r="T28" i="11"/>
  <c r="S28" i="11"/>
  <c r="R28" i="11"/>
  <c r="Q28" i="11"/>
  <c r="P28" i="11"/>
  <c r="O28" i="11"/>
  <c r="N28" i="11"/>
  <c r="M28" i="11"/>
  <c r="K28" i="11"/>
  <c r="J28" i="11"/>
  <c r="I28" i="11"/>
  <c r="H28" i="11"/>
  <c r="G28" i="11"/>
  <c r="F28" i="11"/>
  <c r="E28" i="11"/>
  <c r="D28" i="11"/>
  <c r="C28" i="11"/>
  <c r="B28" i="11"/>
  <c r="A28" i="11"/>
  <c r="AF27" i="11"/>
  <c r="AE27" i="11"/>
  <c r="AD27" i="11"/>
  <c r="AC27" i="11"/>
  <c r="AB27" i="11"/>
  <c r="AA27" i="11"/>
  <c r="Z27" i="11"/>
  <c r="Y27" i="11"/>
  <c r="X27" i="11"/>
  <c r="W27" i="11"/>
  <c r="V27" i="11"/>
  <c r="U27" i="11"/>
  <c r="T27" i="11"/>
  <c r="S27" i="11"/>
  <c r="R27" i="11"/>
  <c r="Q27" i="11"/>
  <c r="P27" i="11"/>
  <c r="O27" i="11"/>
  <c r="N27" i="11"/>
  <c r="M27" i="11"/>
  <c r="K27" i="11"/>
  <c r="J27" i="11"/>
  <c r="I27" i="11"/>
  <c r="H27" i="11"/>
  <c r="G27" i="11"/>
  <c r="F27" i="11"/>
  <c r="E27" i="11"/>
  <c r="D27" i="11"/>
  <c r="C27" i="11"/>
  <c r="B27" i="11"/>
  <c r="A27" i="11"/>
  <c r="AF26" i="11"/>
  <c r="AE26" i="11"/>
  <c r="AD26" i="11"/>
  <c r="AC26" i="11"/>
  <c r="AB26" i="11"/>
  <c r="AA26" i="11"/>
  <c r="Z26" i="11"/>
  <c r="Y26" i="11"/>
  <c r="X26" i="11"/>
  <c r="W26" i="11"/>
  <c r="V26" i="11"/>
  <c r="U26" i="11"/>
  <c r="T26" i="11"/>
  <c r="S26" i="11"/>
  <c r="R26" i="11"/>
  <c r="Q26" i="11"/>
  <c r="P26" i="11"/>
  <c r="O26" i="11"/>
  <c r="N26" i="11"/>
  <c r="M26" i="11"/>
  <c r="K26" i="11"/>
  <c r="J26" i="11"/>
  <c r="I26" i="11"/>
  <c r="H26" i="11"/>
  <c r="G26" i="11"/>
  <c r="F26" i="11"/>
  <c r="E26" i="11"/>
  <c r="D26" i="11"/>
  <c r="C26" i="11"/>
  <c r="B26" i="11"/>
  <c r="A26" i="11"/>
  <c r="AF25" i="11"/>
  <c r="AE25" i="11"/>
  <c r="AD25" i="11"/>
  <c r="AC25" i="11"/>
  <c r="AB25" i="11"/>
  <c r="AA25" i="11"/>
  <c r="Z25" i="11"/>
  <c r="Y25" i="11"/>
  <c r="X25" i="11"/>
  <c r="W25" i="11"/>
  <c r="V25" i="11"/>
  <c r="U25" i="11"/>
  <c r="T25" i="11"/>
  <c r="S25" i="11"/>
  <c r="R25" i="11"/>
  <c r="Q25" i="11"/>
  <c r="P25" i="11"/>
  <c r="O25" i="11"/>
  <c r="N25" i="11"/>
  <c r="M25" i="11"/>
  <c r="K25" i="11"/>
  <c r="J25" i="11"/>
  <c r="I25" i="11"/>
  <c r="H25" i="11"/>
  <c r="G25" i="11"/>
  <c r="F25" i="11"/>
  <c r="E25" i="11"/>
  <c r="D25" i="11"/>
  <c r="C25" i="11"/>
  <c r="B25" i="11"/>
  <c r="A25" i="11"/>
  <c r="AF24" i="11"/>
  <c r="AE24" i="11"/>
  <c r="AD24" i="11"/>
  <c r="AC24" i="11"/>
  <c r="AB24" i="11"/>
  <c r="AA24" i="11"/>
  <c r="Z24" i="11"/>
  <c r="Y24" i="11"/>
  <c r="X24" i="11"/>
  <c r="W24" i="11"/>
  <c r="V24" i="11"/>
  <c r="U24" i="11"/>
  <c r="T24" i="11"/>
  <c r="S24" i="11"/>
  <c r="R24" i="11"/>
  <c r="Q24" i="11"/>
  <c r="P24" i="11"/>
  <c r="O24" i="11"/>
  <c r="N24" i="11"/>
  <c r="M24" i="11"/>
  <c r="K24" i="11"/>
  <c r="J24" i="11"/>
  <c r="I24" i="11"/>
  <c r="H24" i="11"/>
  <c r="G24" i="11"/>
  <c r="F24" i="11"/>
  <c r="E24" i="11"/>
  <c r="D24" i="11"/>
  <c r="C24" i="11"/>
  <c r="B24" i="11"/>
  <c r="A24" i="11"/>
  <c r="AF23" i="11"/>
  <c r="AE23" i="11"/>
  <c r="AD23" i="11"/>
  <c r="AC23" i="11"/>
  <c r="AB23" i="11"/>
  <c r="AA23" i="11"/>
  <c r="Z23" i="11"/>
  <c r="Y23" i="11"/>
  <c r="X23" i="11"/>
  <c r="W23" i="11"/>
  <c r="V23" i="11"/>
  <c r="U23" i="11"/>
  <c r="T23" i="11"/>
  <c r="S23" i="11"/>
  <c r="R23" i="11"/>
  <c r="Q23" i="11"/>
  <c r="P23" i="11"/>
  <c r="O23" i="11"/>
  <c r="N23" i="11"/>
  <c r="M23" i="11"/>
  <c r="K23" i="11"/>
  <c r="J23" i="11"/>
  <c r="I23" i="11"/>
  <c r="H23" i="11"/>
  <c r="G23" i="11"/>
  <c r="F23" i="11"/>
  <c r="E23" i="11"/>
  <c r="D23" i="11"/>
  <c r="C23" i="11"/>
  <c r="B23" i="11"/>
  <c r="A23" i="11"/>
  <c r="AF22" i="11"/>
  <c r="AE22" i="11"/>
  <c r="AD22" i="11"/>
  <c r="AC22" i="11"/>
  <c r="AB22" i="11"/>
  <c r="AA22" i="11"/>
  <c r="Z22" i="11"/>
  <c r="Y22" i="11"/>
  <c r="X22" i="11"/>
  <c r="W22" i="11"/>
  <c r="V22" i="11"/>
  <c r="U22" i="11"/>
  <c r="T22" i="11"/>
  <c r="S22" i="11"/>
  <c r="R22" i="11"/>
  <c r="Q22" i="11"/>
  <c r="P22" i="11"/>
  <c r="O22" i="11"/>
  <c r="N22" i="11"/>
  <c r="M22" i="11"/>
  <c r="K22" i="11"/>
  <c r="J22" i="11"/>
  <c r="I22" i="11"/>
  <c r="H22" i="11"/>
  <c r="G22" i="11"/>
  <c r="F22" i="11"/>
  <c r="E22" i="11"/>
  <c r="D22" i="11"/>
  <c r="C22" i="11"/>
  <c r="B22" i="11"/>
  <c r="A22" i="11"/>
  <c r="AF21" i="11"/>
  <c r="AE21" i="11"/>
  <c r="AD21" i="11"/>
  <c r="AC21" i="11"/>
  <c r="AB21" i="11"/>
  <c r="AA21" i="11"/>
  <c r="Z21" i="11"/>
  <c r="Y21" i="11"/>
  <c r="X21" i="11"/>
  <c r="W21" i="11"/>
  <c r="V21" i="11"/>
  <c r="U21" i="11"/>
  <c r="T21" i="11"/>
  <c r="S21" i="11"/>
  <c r="R21" i="11"/>
  <c r="Q21" i="11"/>
  <c r="P21" i="11"/>
  <c r="O21" i="11"/>
  <c r="N21" i="11"/>
  <c r="M21" i="11"/>
  <c r="K21" i="11"/>
  <c r="J21" i="11"/>
  <c r="I21" i="11"/>
  <c r="H21" i="11"/>
  <c r="G21" i="11"/>
  <c r="F21" i="11"/>
  <c r="E21" i="11"/>
  <c r="D21" i="11"/>
  <c r="C21" i="11"/>
  <c r="B21" i="11"/>
  <c r="A21" i="11"/>
  <c r="AF20" i="11"/>
  <c r="AE20" i="11"/>
  <c r="AD20" i="11"/>
  <c r="AC20" i="11"/>
  <c r="AB20" i="11"/>
  <c r="AA20" i="11"/>
  <c r="Z20" i="11"/>
  <c r="Y20" i="11"/>
  <c r="X20" i="11"/>
  <c r="W20" i="11"/>
  <c r="V20" i="11"/>
  <c r="U20" i="11"/>
  <c r="T20" i="11"/>
  <c r="S20" i="11"/>
  <c r="R20" i="11"/>
  <c r="Q20" i="11"/>
  <c r="P20" i="11"/>
  <c r="O20" i="11"/>
  <c r="N20" i="11"/>
  <c r="M20" i="11"/>
  <c r="K20" i="11"/>
  <c r="J20" i="11"/>
  <c r="I20" i="11"/>
  <c r="H20" i="11"/>
  <c r="G20" i="11"/>
  <c r="F20" i="11"/>
  <c r="E20" i="11"/>
  <c r="D20" i="11"/>
  <c r="C20" i="11"/>
  <c r="B20" i="11"/>
  <c r="A20" i="11"/>
  <c r="AF19" i="11"/>
  <c r="AE19" i="11"/>
  <c r="AD19" i="11"/>
  <c r="AC19" i="11"/>
  <c r="AB19" i="11"/>
  <c r="AA19" i="11"/>
  <c r="Z19" i="11"/>
  <c r="Y19" i="11"/>
  <c r="X19" i="11"/>
  <c r="W19" i="11"/>
  <c r="V19" i="11"/>
  <c r="U19" i="11"/>
  <c r="T19" i="11"/>
  <c r="S19" i="11"/>
  <c r="R19" i="11"/>
  <c r="Q19" i="11"/>
  <c r="P19" i="11"/>
  <c r="O19" i="11"/>
  <c r="N19" i="11"/>
  <c r="M19" i="11"/>
  <c r="K19" i="11"/>
  <c r="J19" i="11"/>
  <c r="I19" i="11"/>
  <c r="H19" i="11"/>
  <c r="G19" i="11"/>
  <c r="F19" i="11"/>
  <c r="E19" i="11"/>
  <c r="D19" i="11"/>
  <c r="C19" i="11"/>
  <c r="B19" i="11"/>
  <c r="A19" i="11"/>
  <c r="AF18" i="11"/>
  <c r="AE18" i="11"/>
  <c r="AD18" i="11"/>
  <c r="AC18" i="11"/>
  <c r="AB18" i="11"/>
  <c r="AA18" i="11"/>
  <c r="Z18" i="11"/>
  <c r="Y18" i="11"/>
  <c r="X18" i="11"/>
  <c r="W18" i="11"/>
  <c r="V18" i="11"/>
  <c r="U18" i="11"/>
  <c r="T18" i="11"/>
  <c r="S18" i="11"/>
  <c r="R18" i="11"/>
  <c r="Q18" i="11"/>
  <c r="P18" i="11"/>
  <c r="O18" i="11"/>
  <c r="N18" i="11"/>
  <c r="M18" i="11"/>
  <c r="K18" i="11"/>
  <c r="J18" i="11"/>
  <c r="I18" i="11"/>
  <c r="H18" i="11"/>
  <c r="G18" i="11"/>
  <c r="F18" i="11"/>
  <c r="E18" i="11"/>
  <c r="D18" i="11"/>
  <c r="C18" i="11"/>
  <c r="B18" i="11"/>
  <c r="A18" i="11"/>
  <c r="AF17" i="11"/>
  <c r="AE17" i="11"/>
  <c r="AD17" i="11"/>
  <c r="AC17" i="11"/>
  <c r="AB17" i="11"/>
  <c r="AA17" i="11"/>
  <c r="Z17" i="11"/>
  <c r="Y17" i="11"/>
  <c r="X17" i="11"/>
  <c r="W17" i="11"/>
  <c r="V17" i="11"/>
  <c r="U17" i="11"/>
  <c r="T17" i="11"/>
  <c r="S17" i="11"/>
  <c r="R17" i="11"/>
  <c r="Q17" i="11"/>
  <c r="P17" i="11"/>
  <c r="O17" i="11"/>
  <c r="N17" i="11"/>
  <c r="M17" i="11"/>
  <c r="K17" i="11"/>
  <c r="J17" i="11"/>
  <c r="I17" i="11"/>
  <c r="H17" i="11"/>
  <c r="G17" i="11"/>
  <c r="F17" i="11"/>
  <c r="E17" i="11"/>
  <c r="D17" i="11"/>
  <c r="C17" i="11"/>
  <c r="B17" i="11"/>
  <c r="A17" i="11"/>
  <c r="AF16" i="11"/>
  <c r="AE16" i="11"/>
  <c r="AD16" i="11"/>
  <c r="AC16" i="11"/>
  <c r="AB16" i="11"/>
  <c r="AA16" i="11"/>
  <c r="Z16" i="11"/>
  <c r="Y16" i="11"/>
  <c r="X16" i="11"/>
  <c r="W16" i="11"/>
  <c r="V16" i="11"/>
  <c r="U16" i="11"/>
  <c r="T16" i="11"/>
  <c r="S16" i="11"/>
  <c r="R16" i="11"/>
  <c r="Q16" i="11"/>
  <c r="P16" i="11"/>
  <c r="O16" i="11"/>
  <c r="N16" i="11"/>
  <c r="M16" i="11"/>
  <c r="K16" i="11"/>
  <c r="J16" i="11"/>
  <c r="I16" i="11"/>
  <c r="H16" i="11"/>
  <c r="G16" i="11"/>
  <c r="F16" i="11"/>
  <c r="E16" i="11"/>
  <c r="D16" i="11"/>
  <c r="C16" i="11"/>
  <c r="B16" i="11"/>
  <c r="A16" i="11"/>
  <c r="AF15" i="11"/>
  <c r="AE15" i="11"/>
  <c r="AD15" i="11"/>
  <c r="AC15" i="11"/>
  <c r="AB15" i="11"/>
  <c r="AA15" i="11"/>
  <c r="Z15" i="11"/>
  <c r="Y15" i="11"/>
  <c r="X15" i="11"/>
  <c r="W15" i="11"/>
  <c r="V15" i="11"/>
  <c r="U15" i="11"/>
  <c r="T15" i="11"/>
  <c r="S15" i="11"/>
  <c r="R15" i="11"/>
  <c r="Q15" i="11"/>
  <c r="P15" i="11"/>
  <c r="O15" i="11"/>
  <c r="N15" i="11"/>
  <c r="M15" i="11"/>
  <c r="K15" i="11"/>
  <c r="J15" i="11"/>
  <c r="I15" i="11"/>
  <c r="H15" i="11"/>
  <c r="G15" i="11"/>
  <c r="F15" i="11"/>
  <c r="E15" i="11"/>
  <c r="D15" i="11"/>
  <c r="C15" i="11"/>
  <c r="B15" i="11"/>
  <c r="A15" i="11"/>
  <c r="AF14" i="11"/>
  <c r="AE14" i="11"/>
  <c r="AD14" i="11"/>
  <c r="AC14" i="11"/>
  <c r="AB14" i="11"/>
  <c r="AA14" i="11"/>
  <c r="Z14" i="11"/>
  <c r="Y14" i="11"/>
  <c r="X14" i="11"/>
  <c r="W14" i="11"/>
  <c r="V14" i="11"/>
  <c r="U14" i="11"/>
  <c r="T14" i="11"/>
  <c r="S14" i="11"/>
  <c r="R14" i="11"/>
  <c r="Q14" i="11"/>
  <c r="P14" i="11"/>
  <c r="O14" i="11"/>
  <c r="N14" i="11"/>
  <c r="M14" i="11"/>
  <c r="K14" i="11"/>
  <c r="J14" i="11"/>
  <c r="I14" i="11"/>
  <c r="H14" i="11"/>
  <c r="G14" i="11"/>
  <c r="F14" i="11"/>
  <c r="E14" i="11"/>
  <c r="D14" i="11"/>
  <c r="C14" i="11"/>
  <c r="B14" i="11"/>
  <c r="A14" i="11"/>
  <c r="AF13" i="11"/>
  <c r="AE13" i="11"/>
  <c r="AD13" i="11"/>
  <c r="AC13" i="11"/>
  <c r="AB13" i="11"/>
  <c r="AA13" i="11"/>
  <c r="Z13" i="11"/>
  <c r="Y13" i="11"/>
  <c r="X13" i="11"/>
  <c r="W13" i="11"/>
  <c r="V13" i="11"/>
  <c r="U13" i="11"/>
  <c r="T13" i="11"/>
  <c r="S13" i="11"/>
  <c r="R13" i="11"/>
  <c r="Q13" i="11"/>
  <c r="P13" i="11"/>
  <c r="O13" i="11"/>
  <c r="N13" i="11"/>
  <c r="M13" i="11"/>
  <c r="K13" i="11"/>
  <c r="J13" i="11"/>
  <c r="I13" i="11"/>
  <c r="H13" i="11"/>
  <c r="G13" i="11"/>
  <c r="F13" i="11"/>
  <c r="E13" i="11"/>
  <c r="D13" i="11"/>
  <c r="C13" i="11"/>
  <c r="B13" i="11"/>
  <c r="A13" i="11"/>
  <c r="AF12" i="11"/>
  <c r="AE12" i="11"/>
  <c r="AD12" i="11"/>
  <c r="AC12" i="11"/>
  <c r="AB12" i="11"/>
  <c r="AA12" i="11"/>
  <c r="Z12" i="11"/>
  <c r="Y12" i="11"/>
  <c r="X12" i="11"/>
  <c r="W12" i="11"/>
  <c r="V12" i="11"/>
  <c r="U12" i="11"/>
  <c r="T12" i="11"/>
  <c r="S12" i="11"/>
  <c r="R12" i="11"/>
  <c r="Q12" i="11"/>
  <c r="P12" i="11"/>
  <c r="O12" i="11"/>
  <c r="N12" i="11"/>
  <c r="M12" i="11"/>
  <c r="K12" i="11"/>
  <c r="J12" i="11"/>
  <c r="I12" i="11"/>
  <c r="H12" i="11"/>
  <c r="G12" i="11"/>
  <c r="F12" i="11"/>
  <c r="E12" i="11"/>
  <c r="D12" i="11"/>
  <c r="C12" i="11"/>
  <c r="B12" i="11"/>
  <c r="A12" i="11"/>
  <c r="AF11" i="11"/>
  <c r="AE11" i="11"/>
  <c r="AD11" i="11"/>
  <c r="AC11" i="11"/>
  <c r="AB11" i="11"/>
  <c r="AA11" i="11"/>
  <c r="Z11" i="11"/>
  <c r="Y11" i="11"/>
  <c r="X11" i="11"/>
  <c r="W11" i="11"/>
  <c r="V11" i="11"/>
  <c r="U11" i="11"/>
  <c r="T11" i="11"/>
  <c r="S11" i="11"/>
  <c r="R11" i="11"/>
  <c r="Q11" i="11"/>
  <c r="P11" i="11"/>
  <c r="O11" i="11"/>
  <c r="N11" i="11"/>
  <c r="M11" i="11"/>
  <c r="K11" i="11"/>
  <c r="J11" i="11"/>
  <c r="I11" i="11"/>
  <c r="H11" i="11"/>
  <c r="G11" i="11"/>
  <c r="F11" i="11"/>
  <c r="E11" i="11"/>
  <c r="D11" i="11"/>
  <c r="C11" i="11"/>
  <c r="B11" i="11"/>
  <c r="A11" i="11"/>
  <c r="AF10" i="11"/>
  <c r="AE10" i="11"/>
  <c r="AD10" i="11"/>
  <c r="AC10" i="11"/>
  <c r="AB10" i="11"/>
  <c r="AA10" i="11"/>
  <c r="Z10" i="11"/>
  <c r="Y10" i="11"/>
  <c r="X10" i="11"/>
  <c r="W10" i="11"/>
  <c r="V10" i="11"/>
  <c r="U10" i="11"/>
  <c r="T10" i="11"/>
  <c r="S10" i="11"/>
  <c r="R10" i="11"/>
  <c r="Q10" i="11"/>
  <c r="P10" i="11"/>
  <c r="O10" i="11"/>
  <c r="N10" i="11"/>
  <c r="M10" i="11"/>
  <c r="K10" i="11"/>
  <c r="J10" i="11"/>
  <c r="I10" i="11"/>
  <c r="H10" i="11"/>
  <c r="G10" i="11"/>
  <c r="F10" i="11"/>
  <c r="E10" i="11"/>
  <c r="D10" i="11"/>
  <c r="C10" i="11"/>
  <c r="B10" i="11"/>
  <c r="A10" i="11"/>
  <c r="AF9" i="11"/>
  <c r="AE9" i="11"/>
  <c r="AD9" i="11"/>
  <c r="AC9" i="11"/>
  <c r="AB9" i="11"/>
  <c r="AA9" i="11"/>
  <c r="Z9" i="11"/>
  <c r="Y9" i="11"/>
  <c r="X9" i="11"/>
  <c r="W9" i="11"/>
  <c r="V9" i="11"/>
  <c r="U9" i="11"/>
  <c r="T9" i="11"/>
  <c r="S9" i="11"/>
  <c r="R9" i="11"/>
  <c r="Q9" i="11"/>
  <c r="P9" i="11"/>
  <c r="O9" i="11"/>
  <c r="N9" i="11"/>
  <c r="M9" i="11"/>
  <c r="K9" i="11"/>
  <c r="J9" i="11"/>
  <c r="I9" i="11"/>
  <c r="H9" i="11"/>
  <c r="G9" i="11"/>
  <c r="F9" i="11"/>
  <c r="E9" i="11"/>
  <c r="D9" i="11"/>
  <c r="C9" i="11"/>
  <c r="B9" i="11"/>
  <c r="A9" i="11"/>
  <c r="AF8" i="11"/>
  <c r="AE8" i="11"/>
  <c r="AD8" i="11"/>
  <c r="AC8" i="11"/>
  <c r="AB8" i="11"/>
  <c r="AA8" i="11"/>
  <c r="Z8" i="11"/>
  <c r="Y8" i="11"/>
  <c r="X8" i="11"/>
  <c r="W8" i="11"/>
  <c r="V8" i="11"/>
  <c r="U8" i="11"/>
  <c r="T8" i="11"/>
  <c r="S8" i="11"/>
  <c r="R8" i="11"/>
  <c r="Q8" i="11"/>
  <c r="P8" i="11"/>
  <c r="O8" i="11"/>
  <c r="N8" i="11"/>
  <c r="M8" i="11"/>
  <c r="K8" i="11"/>
  <c r="J8" i="11"/>
  <c r="I8" i="11"/>
  <c r="H8" i="11"/>
  <c r="G8" i="11"/>
  <c r="F8" i="11"/>
  <c r="E8" i="11"/>
  <c r="D8" i="11"/>
  <c r="C8" i="11"/>
  <c r="B8" i="11"/>
  <c r="A8" i="11"/>
  <c r="AF7" i="11"/>
  <c r="AE7" i="11"/>
  <c r="AD7" i="11"/>
  <c r="AC7" i="11"/>
  <c r="AB7" i="11"/>
  <c r="AA7" i="11"/>
  <c r="Z7" i="11"/>
  <c r="Y7" i="11"/>
  <c r="X7" i="11"/>
  <c r="W7" i="11"/>
  <c r="V7" i="11"/>
  <c r="U7" i="11"/>
  <c r="T7" i="11"/>
  <c r="S7" i="11"/>
  <c r="R7" i="11"/>
  <c r="Q7" i="11"/>
  <c r="P7" i="11"/>
  <c r="O7" i="11"/>
  <c r="N7" i="11"/>
  <c r="M7" i="11"/>
  <c r="K7" i="11"/>
  <c r="J7" i="11"/>
  <c r="I7" i="11"/>
  <c r="H7" i="11"/>
  <c r="G7" i="11"/>
  <c r="F7" i="11"/>
  <c r="E7" i="11"/>
  <c r="D7" i="11"/>
  <c r="C7" i="11"/>
  <c r="B7" i="11"/>
  <c r="A7" i="11"/>
  <c r="AF6" i="11"/>
  <c r="AE6" i="11"/>
  <c r="AD6" i="11"/>
  <c r="AC6" i="11"/>
  <c r="AB6" i="11"/>
  <c r="AA6" i="11"/>
  <c r="Z6" i="11"/>
  <c r="Y6" i="11"/>
  <c r="X6" i="11"/>
  <c r="W6" i="11"/>
  <c r="V6" i="11"/>
  <c r="U6" i="11"/>
  <c r="T6" i="11"/>
  <c r="S6" i="11"/>
  <c r="R6" i="11"/>
  <c r="Q6" i="11"/>
  <c r="P6" i="11"/>
  <c r="O6" i="11"/>
  <c r="N6" i="11"/>
  <c r="M6" i="11"/>
  <c r="K6" i="11"/>
  <c r="J6" i="11"/>
  <c r="I6" i="11"/>
  <c r="H6" i="11"/>
  <c r="G6" i="11"/>
  <c r="F6" i="11"/>
  <c r="E6" i="11"/>
  <c r="D6" i="11"/>
  <c r="C6" i="11"/>
  <c r="B6" i="11"/>
  <c r="A6" i="11"/>
  <c r="AF5" i="11"/>
  <c r="AE5" i="11"/>
  <c r="AD5" i="11"/>
  <c r="AC5" i="11"/>
  <c r="AB5" i="11"/>
  <c r="AA5" i="11"/>
  <c r="Z5" i="11"/>
  <c r="Y5" i="11"/>
  <c r="X5" i="11"/>
  <c r="W5" i="11"/>
  <c r="V5" i="11"/>
  <c r="U5" i="11"/>
  <c r="T5" i="11"/>
  <c r="S5" i="11"/>
  <c r="R5" i="11"/>
  <c r="Q5" i="11"/>
  <c r="P5" i="11"/>
  <c r="O5" i="11"/>
  <c r="N5" i="11"/>
  <c r="M5" i="11"/>
  <c r="K5" i="11"/>
  <c r="J5" i="11"/>
  <c r="I5" i="11"/>
  <c r="H5" i="11"/>
  <c r="G5" i="11"/>
  <c r="F5" i="11"/>
  <c r="E5" i="11"/>
  <c r="D5" i="11"/>
  <c r="C5" i="11"/>
  <c r="B5" i="11"/>
  <c r="A5" i="11"/>
  <c r="AF4" i="11"/>
  <c r="AE4" i="11"/>
  <c r="AD4" i="11"/>
  <c r="AC4" i="11"/>
  <c r="AB4" i="11"/>
  <c r="AA4" i="11"/>
  <c r="Z4" i="11"/>
  <c r="Y4" i="11"/>
  <c r="X4" i="11"/>
  <c r="W4" i="11"/>
  <c r="V4" i="11"/>
  <c r="U4" i="11"/>
  <c r="T4" i="11"/>
  <c r="S4" i="11"/>
  <c r="R4" i="11"/>
  <c r="Q4" i="11"/>
  <c r="P4" i="11"/>
  <c r="O4" i="11"/>
  <c r="N4" i="11"/>
  <c r="M4" i="11"/>
  <c r="K4" i="11"/>
  <c r="J4" i="11"/>
  <c r="I4" i="11"/>
  <c r="H4" i="11"/>
  <c r="G4" i="11"/>
  <c r="F4" i="11"/>
  <c r="E4" i="11"/>
  <c r="D4" i="11"/>
  <c r="C4" i="11"/>
  <c r="B4" i="11"/>
  <c r="A4" i="11"/>
  <c r="AF3" i="11"/>
  <c r="AE3" i="11"/>
  <c r="AD3" i="11"/>
  <c r="AC3" i="11"/>
  <c r="AB3" i="11"/>
  <c r="AA3" i="11"/>
  <c r="Z3" i="11"/>
  <c r="Y3" i="11"/>
  <c r="X3" i="11"/>
  <c r="W3" i="11"/>
  <c r="V3" i="11"/>
  <c r="U3" i="11"/>
  <c r="T3" i="11"/>
  <c r="S3" i="11"/>
  <c r="R3" i="11"/>
  <c r="Q3" i="11"/>
  <c r="P3" i="11"/>
  <c r="O3" i="11"/>
  <c r="N3" i="11"/>
  <c r="M3" i="11"/>
  <c r="K3" i="11"/>
  <c r="J3" i="11"/>
  <c r="I3" i="11"/>
  <c r="H3" i="11"/>
  <c r="G3" i="11"/>
  <c r="F3" i="11"/>
  <c r="E3" i="11"/>
  <c r="D3" i="11"/>
  <c r="C3" i="11"/>
  <c r="B3" i="11"/>
  <c r="A3" i="11"/>
  <c r="R297" i="10" l="1"/>
  <c r="R201" i="10"/>
  <c r="R56" i="10"/>
  <c r="R151" i="10"/>
  <c r="R153" i="10"/>
  <c r="R139" i="10"/>
  <c r="R218" i="10"/>
  <c r="R129" i="10"/>
  <c r="R62" i="10"/>
  <c r="R217" i="10"/>
  <c r="R128" i="10"/>
  <c r="R57" i="10"/>
  <c r="R223" i="10"/>
  <c r="R67" i="10"/>
  <c r="R278" i="10"/>
  <c r="R230" i="10"/>
  <c r="R211" i="10"/>
  <c r="R127" i="10"/>
  <c r="R296" i="10"/>
  <c r="R200" i="10"/>
  <c r="R122" i="10"/>
  <c r="R50" i="10"/>
  <c r="R295" i="10"/>
  <c r="R199" i="10"/>
  <c r="R121" i="10"/>
  <c r="R49" i="10"/>
  <c r="R290" i="10"/>
  <c r="R194" i="10"/>
  <c r="R116" i="10"/>
  <c r="R44" i="10"/>
  <c r="R283" i="10"/>
  <c r="R187" i="10"/>
  <c r="R105" i="10"/>
  <c r="R37" i="10"/>
  <c r="R273" i="10"/>
  <c r="R177" i="10"/>
  <c r="R104" i="10"/>
  <c r="R31" i="10"/>
  <c r="R272" i="10"/>
  <c r="R176" i="10"/>
  <c r="R103" i="10"/>
  <c r="R115" i="10"/>
  <c r="R266" i="10"/>
  <c r="R265" i="10"/>
  <c r="R169" i="10"/>
  <c r="R97" i="10"/>
  <c r="R21" i="10"/>
  <c r="R271" i="10"/>
  <c r="R170" i="10"/>
  <c r="R281" i="10"/>
  <c r="R275" i="10"/>
  <c r="R239" i="10"/>
  <c r="R197" i="10"/>
  <c r="R185" i="10"/>
  <c r="R95" i="10"/>
  <c r="R89" i="10"/>
  <c r="R259" i="10"/>
  <c r="R164" i="10"/>
  <c r="R92" i="10"/>
  <c r="R20" i="10"/>
  <c r="R175" i="10"/>
  <c r="R26" i="10"/>
  <c r="R249" i="10"/>
  <c r="R163" i="10"/>
  <c r="R91" i="10"/>
  <c r="R14" i="10"/>
  <c r="R98" i="10"/>
  <c r="R248" i="10"/>
  <c r="R81" i="10"/>
  <c r="R13" i="10"/>
  <c r="R193" i="10"/>
  <c r="R247" i="10"/>
  <c r="R152" i="10"/>
  <c r="R80" i="10"/>
  <c r="R238" i="10"/>
  <c r="R220" i="10"/>
  <c r="R100" i="10"/>
  <c r="R76" i="10"/>
  <c r="R242" i="10"/>
  <c r="R79" i="10"/>
  <c r="R289" i="10"/>
  <c r="R241" i="10"/>
  <c r="R235" i="10"/>
  <c r="R146" i="10"/>
  <c r="R74" i="10"/>
  <c r="R225" i="10"/>
  <c r="R145" i="10"/>
  <c r="R73" i="10"/>
  <c r="R43" i="10"/>
  <c r="R285" i="10"/>
  <c r="R237" i="10"/>
  <c r="R189" i="10"/>
  <c r="R93" i="10"/>
  <c r="R3" i="10"/>
  <c r="R224" i="10"/>
  <c r="R140" i="10"/>
  <c r="R68" i="10"/>
  <c r="R300" i="10"/>
  <c r="R294" i="10"/>
  <c r="R288" i="10"/>
  <c r="R282" i="10"/>
  <c r="R276" i="10"/>
  <c r="R270" i="10"/>
  <c r="R264" i="10"/>
  <c r="R258" i="10"/>
  <c r="R252" i="10"/>
  <c r="R246" i="10"/>
  <c r="R240" i="10"/>
  <c r="R234" i="10"/>
  <c r="R228" i="10"/>
  <c r="R222" i="10"/>
  <c r="R216" i="10"/>
  <c r="R210" i="10"/>
  <c r="R204" i="10"/>
  <c r="R198" i="10"/>
  <c r="R192" i="10"/>
  <c r="R186" i="10"/>
  <c r="R180" i="10"/>
  <c r="R174" i="10"/>
  <c r="R168" i="10"/>
  <c r="R162" i="10"/>
  <c r="R156" i="10"/>
  <c r="R150" i="10"/>
  <c r="R144" i="10"/>
  <c r="R138" i="10"/>
  <c r="R132" i="10"/>
  <c r="R126" i="10"/>
  <c r="R120" i="10"/>
  <c r="R114" i="10"/>
  <c r="R108" i="10"/>
  <c r="R102" i="10"/>
  <c r="R96" i="10"/>
  <c r="R90" i="10"/>
  <c r="R84" i="10"/>
  <c r="R78" i="10"/>
  <c r="R72" i="10"/>
  <c r="R66" i="10"/>
  <c r="R60" i="10"/>
  <c r="R54" i="10"/>
  <c r="R48" i="10"/>
  <c r="R42" i="10"/>
  <c r="R36" i="10"/>
  <c r="R30" i="10"/>
  <c r="R24" i="10"/>
  <c r="R18" i="10"/>
  <c r="R12" i="10"/>
  <c r="R6" i="10"/>
  <c r="R298" i="10"/>
  <c r="R274" i="10"/>
  <c r="R250" i="10"/>
  <c r="R226" i="10"/>
  <c r="R202" i="10"/>
  <c r="R178" i="10"/>
  <c r="R154" i="10"/>
  <c r="R130" i="10"/>
  <c r="R106" i="10"/>
  <c r="R82" i="10"/>
  <c r="R58" i="10"/>
  <c r="R32" i="10"/>
  <c r="R5" i="10"/>
  <c r="R293" i="10"/>
  <c r="R269" i="10"/>
  <c r="R245" i="10"/>
  <c r="R53" i="10"/>
  <c r="R292" i="10"/>
  <c r="R268" i="10"/>
  <c r="R244" i="10"/>
  <c r="R196" i="10"/>
  <c r="R172" i="10"/>
  <c r="R148" i="10"/>
  <c r="R124" i="10"/>
  <c r="R52" i="10"/>
  <c r="R291" i="10"/>
  <c r="R267" i="10"/>
  <c r="R243" i="10"/>
  <c r="R219" i="10"/>
  <c r="R195" i="10"/>
  <c r="R171" i="10"/>
  <c r="R147" i="10"/>
  <c r="R123" i="10"/>
  <c r="R99" i="10"/>
  <c r="R75" i="10"/>
  <c r="R51" i="10"/>
  <c r="R23" i="10"/>
  <c r="R34" i="10"/>
  <c r="R10" i="10"/>
  <c r="R19" i="10"/>
  <c r="R221" i="10"/>
  <c r="R4" i="10"/>
  <c r="R287" i="10"/>
  <c r="R263" i="10"/>
  <c r="R215" i="10"/>
  <c r="R191" i="10"/>
  <c r="R167" i="10"/>
  <c r="R143" i="10"/>
  <c r="R119" i="10"/>
  <c r="R71" i="10"/>
  <c r="R47" i="10"/>
  <c r="R286" i="10"/>
  <c r="R262" i="10"/>
  <c r="R214" i="10"/>
  <c r="R190" i="10"/>
  <c r="R166" i="10"/>
  <c r="R142" i="10"/>
  <c r="R118" i="10"/>
  <c r="R94" i="10"/>
  <c r="R70" i="10"/>
  <c r="R46" i="10"/>
  <c r="R17" i="10"/>
  <c r="R173" i="10"/>
  <c r="R22" i="10"/>
  <c r="R39" i="10"/>
  <c r="R27" i="10"/>
  <c r="R15" i="10"/>
  <c r="R9" i="10"/>
  <c r="R261" i="10"/>
  <c r="R213" i="10"/>
  <c r="R165" i="10"/>
  <c r="R141" i="10"/>
  <c r="R117" i="10"/>
  <c r="R69" i="10"/>
  <c r="R45" i="10"/>
  <c r="R16" i="10"/>
  <c r="R284" i="10"/>
  <c r="R260" i="10"/>
  <c r="R236" i="10"/>
  <c r="R212" i="10"/>
  <c r="R188" i="10"/>
  <c r="R257" i="10"/>
  <c r="R233" i="10"/>
  <c r="R209" i="10"/>
  <c r="R161" i="10"/>
  <c r="R137" i="10"/>
  <c r="R113" i="10"/>
  <c r="R65" i="10"/>
  <c r="R41" i="10"/>
  <c r="R11" i="10"/>
  <c r="R280" i="10"/>
  <c r="R256" i="10"/>
  <c r="R232" i="10"/>
  <c r="R208" i="10"/>
  <c r="R184" i="10"/>
  <c r="R160" i="10"/>
  <c r="R136" i="10"/>
  <c r="R112" i="10"/>
  <c r="R88" i="10"/>
  <c r="R64" i="10"/>
  <c r="R40" i="10"/>
  <c r="R8" i="10"/>
  <c r="R303" i="10"/>
  <c r="R279" i="10"/>
  <c r="R255" i="10"/>
  <c r="R231" i="10"/>
  <c r="R207" i="10"/>
  <c r="R183" i="10"/>
  <c r="R159" i="10"/>
  <c r="R135" i="10"/>
  <c r="R111" i="10"/>
  <c r="R87" i="10"/>
  <c r="R63" i="10"/>
  <c r="R38" i="10"/>
  <c r="R7" i="10"/>
  <c r="R302" i="10"/>
  <c r="R254" i="10"/>
  <c r="R206" i="10"/>
  <c r="R182" i="10"/>
  <c r="R158" i="10"/>
  <c r="R134" i="10"/>
  <c r="R110" i="10"/>
  <c r="R86" i="10"/>
  <c r="R25" i="10"/>
  <c r="R301" i="10"/>
  <c r="R277" i="10"/>
  <c r="R253" i="10"/>
  <c r="R229" i="10"/>
  <c r="R205" i="10"/>
  <c r="R181" i="10"/>
  <c r="R157" i="10"/>
  <c r="R133" i="10"/>
  <c r="R109" i="10"/>
  <c r="R85" i="10"/>
  <c r="R61" i="10"/>
  <c r="R35" i="10"/>
  <c r="R299" i="10"/>
  <c r="R251" i="10"/>
  <c r="R227" i="10"/>
  <c r="R203" i="10"/>
  <c r="R179" i="10"/>
  <c r="R155" i="10"/>
  <c r="R131" i="10"/>
  <c r="R107" i="10"/>
  <c r="R83" i="10"/>
  <c r="R59" i="10"/>
  <c r="R33" i="10"/>
  <c r="G3" i="10" l="1"/>
  <c r="H3" i="10"/>
  <c r="I3" i="10"/>
  <c r="J3" i="10"/>
  <c r="K3" i="10"/>
  <c r="G4" i="10"/>
  <c r="H4" i="10"/>
  <c r="I4" i="10"/>
  <c r="J4" i="10"/>
  <c r="K4" i="10"/>
  <c r="G5" i="10"/>
  <c r="H5" i="10"/>
  <c r="I5" i="10"/>
  <c r="J5" i="10"/>
  <c r="K5" i="10"/>
  <c r="G6" i="10"/>
  <c r="H6" i="10"/>
  <c r="I6" i="10"/>
  <c r="J6" i="10"/>
  <c r="K6" i="10"/>
  <c r="G7" i="10"/>
  <c r="H7" i="10"/>
  <c r="I7" i="10"/>
  <c r="J7" i="10"/>
  <c r="K7" i="10"/>
  <c r="G8" i="10"/>
  <c r="H8" i="10"/>
  <c r="I8" i="10"/>
  <c r="J8" i="10"/>
  <c r="K8" i="10"/>
  <c r="G9" i="10"/>
  <c r="H9" i="10"/>
  <c r="I9" i="10"/>
  <c r="J9" i="10"/>
  <c r="K9" i="10"/>
  <c r="G10" i="10"/>
  <c r="H10" i="10"/>
  <c r="I10" i="10"/>
  <c r="J10" i="10"/>
  <c r="K10" i="10"/>
  <c r="G11" i="10"/>
  <c r="H11" i="10"/>
  <c r="I11" i="10"/>
  <c r="J11" i="10"/>
  <c r="K11" i="10"/>
  <c r="G12" i="10"/>
  <c r="H12" i="10"/>
  <c r="I12" i="10"/>
  <c r="J12" i="10"/>
  <c r="K12" i="10"/>
  <c r="G13" i="10"/>
  <c r="H13" i="10"/>
  <c r="I13" i="10"/>
  <c r="J13" i="10"/>
  <c r="K13" i="10"/>
  <c r="G14" i="10"/>
  <c r="H14" i="10"/>
  <c r="I14" i="10"/>
  <c r="J14" i="10"/>
  <c r="K14" i="10"/>
  <c r="G15" i="10"/>
  <c r="H15" i="10"/>
  <c r="I15" i="10"/>
  <c r="J15" i="10"/>
  <c r="K15" i="10"/>
  <c r="G16" i="10"/>
  <c r="H16" i="10"/>
  <c r="I16" i="10"/>
  <c r="J16" i="10"/>
  <c r="K16" i="10"/>
  <c r="G17" i="10"/>
  <c r="H17" i="10"/>
  <c r="I17" i="10"/>
  <c r="J17" i="10"/>
  <c r="K17" i="10"/>
  <c r="G18" i="10"/>
  <c r="H18" i="10"/>
  <c r="I18" i="10"/>
  <c r="J18" i="10"/>
  <c r="K18" i="10"/>
  <c r="G19" i="10"/>
  <c r="H19" i="10"/>
  <c r="I19" i="10"/>
  <c r="J19" i="10"/>
  <c r="K19" i="10"/>
  <c r="G20" i="10"/>
  <c r="H20" i="10"/>
  <c r="I20" i="10"/>
  <c r="J20" i="10"/>
  <c r="K20" i="10"/>
  <c r="G21" i="10"/>
  <c r="H21" i="10"/>
  <c r="I21" i="10"/>
  <c r="J21" i="10"/>
  <c r="K21" i="10"/>
  <c r="G22" i="10"/>
  <c r="H22" i="10"/>
  <c r="I22" i="10"/>
  <c r="J22" i="10"/>
  <c r="K22" i="10"/>
  <c r="G23" i="10"/>
  <c r="H23" i="10"/>
  <c r="I23" i="10"/>
  <c r="J23" i="10"/>
  <c r="K23" i="10"/>
  <c r="G24" i="10"/>
  <c r="H24" i="10"/>
  <c r="I24" i="10"/>
  <c r="J24" i="10"/>
  <c r="K24" i="10"/>
  <c r="G25" i="10"/>
  <c r="H25" i="10"/>
  <c r="I25" i="10"/>
  <c r="J25" i="10"/>
  <c r="K25" i="10"/>
  <c r="G26" i="10"/>
  <c r="H26" i="10"/>
  <c r="I26" i="10"/>
  <c r="J26" i="10"/>
  <c r="K26" i="10"/>
  <c r="G27" i="10"/>
  <c r="H27" i="10"/>
  <c r="I27" i="10"/>
  <c r="J27" i="10"/>
  <c r="K27" i="10"/>
  <c r="G28" i="10"/>
  <c r="H28" i="10"/>
  <c r="I28" i="10"/>
  <c r="J28" i="10"/>
  <c r="K28" i="10"/>
  <c r="G29" i="10"/>
  <c r="H29" i="10"/>
  <c r="I29" i="10"/>
  <c r="J29" i="10"/>
  <c r="K29" i="10"/>
  <c r="G30" i="10"/>
  <c r="H30" i="10"/>
  <c r="I30" i="10"/>
  <c r="J30" i="10"/>
  <c r="K30" i="10"/>
  <c r="G31" i="10"/>
  <c r="H31" i="10"/>
  <c r="I31" i="10"/>
  <c r="J31" i="10"/>
  <c r="K31" i="10"/>
  <c r="G32" i="10"/>
  <c r="H32" i="10"/>
  <c r="I32" i="10"/>
  <c r="J32" i="10"/>
  <c r="K32" i="10"/>
  <c r="G33" i="10"/>
  <c r="H33" i="10"/>
  <c r="I33" i="10"/>
  <c r="J33" i="10"/>
  <c r="K33" i="10"/>
  <c r="G34" i="10"/>
  <c r="H34" i="10"/>
  <c r="I34" i="10"/>
  <c r="J34" i="10"/>
  <c r="K34" i="10"/>
  <c r="G35" i="10"/>
  <c r="H35" i="10"/>
  <c r="I35" i="10"/>
  <c r="J35" i="10"/>
  <c r="K35" i="10"/>
  <c r="G36" i="10"/>
  <c r="H36" i="10"/>
  <c r="I36" i="10"/>
  <c r="J36" i="10"/>
  <c r="K36" i="10"/>
  <c r="G37" i="10"/>
  <c r="H37" i="10"/>
  <c r="I37" i="10"/>
  <c r="J37" i="10"/>
  <c r="K37" i="10"/>
  <c r="G38" i="10"/>
  <c r="H38" i="10"/>
  <c r="I38" i="10"/>
  <c r="J38" i="10"/>
  <c r="K38" i="10"/>
  <c r="G39" i="10"/>
  <c r="H39" i="10"/>
  <c r="I39" i="10"/>
  <c r="J39" i="10"/>
  <c r="K39" i="10"/>
  <c r="G40" i="10"/>
  <c r="H40" i="10"/>
  <c r="I40" i="10"/>
  <c r="J40" i="10"/>
  <c r="K40" i="10"/>
  <c r="G41" i="10"/>
  <c r="H41" i="10"/>
  <c r="I41" i="10"/>
  <c r="J41" i="10"/>
  <c r="K41" i="10"/>
  <c r="G42" i="10"/>
  <c r="H42" i="10"/>
  <c r="I42" i="10"/>
  <c r="J42" i="10"/>
  <c r="K42" i="10"/>
  <c r="G43" i="10"/>
  <c r="H43" i="10"/>
  <c r="I43" i="10"/>
  <c r="J43" i="10"/>
  <c r="K43" i="10"/>
  <c r="G44" i="10"/>
  <c r="H44" i="10"/>
  <c r="I44" i="10"/>
  <c r="J44" i="10"/>
  <c r="K44" i="10"/>
  <c r="G45" i="10"/>
  <c r="H45" i="10"/>
  <c r="I45" i="10"/>
  <c r="J45" i="10"/>
  <c r="K45" i="10"/>
  <c r="G46" i="10"/>
  <c r="H46" i="10"/>
  <c r="I46" i="10"/>
  <c r="J46" i="10"/>
  <c r="K46" i="10"/>
  <c r="G47" i="10"/>
  <c r="H47" i="10"/>
  <c r="I47" i="10"/>
  <c r="J47" i="10"/>
  <c r="K47" i="10"/>
  <c r="G48" i="10"/>
  <c r="H48" i="10"/>
  <c r="I48" i="10"/>
  <c r="J48" i="10"/>
  <c r="K48" i="10"/>
  <c r="G49" i="10"/>
  <c r="H49" i="10"/>
  <c r="I49" i="10"/>
  <c r="J49" i="10"/>
  <c r="K49" i="10"/>
  <c r="G50" i="10"/>
  <c r="H50" i="10"/>
  <c r="I50" i="10"/>
  <c r="J50" i="10"/>
  <c r="K50" i="10"/>
  <c r="G51" i="10"/>
  <c r="H51" i="10"/>
  <c r="I51" i="10"/>
  <c r="J51" i="10"/>
  <c r="K51" i="10"/>
  <c r="G52" i="10"/>
  <c r="H52" i="10"/>
  <c r="I52" i="10"/>
  <c r="J52" i="10"/>
  <c r="K52" i="10"/>
  <c r="G53" i="10"/>
  <c r="H53" i="10"/>
  <c r="I53" i="10"/>
  <c r="J53" i="10"/>
  <c r="K53" i="10"/>
  <c r="G54" i="10"/>
  <c r="H54" i="10"/>
  <c r="I54" i="10"/>
  <c r="J54" i="10"/>
  <c r="K54" i="10"/>
  <c r="G55" i="10"/>
  <c r="H55" i="10"/>
  <c r="I55" i="10"/>
  <c r="J55" i="10"/>
  <c r="K55" i="10"/>
  <c r="G56" i="10"/>
  <c r="H56" i="10"/>
  <c r="I56" i="10"/>
  <c r="J56" i="10"/>
  <c r="K56" i="10"/>
  <c r="G57" i="10"/>
  <c r="H57" i="10"/>
  <c r="I57" i="10"/>
  <c r="J57" i="10"/>
  <c r="K57" i="10"/>
  <c r="G58" i="10"/>
  <c r="H58" i="10"/>
  <c r="I58" i="10"/>
  <c r="J58" i="10"/>
  <c r="K58" i="10"/>
  <c r="G59" i="10"/>
  <c r="H59" i="10"/>
  <c r="I59" i="10"/>
  <c r="J59" i="10"/>
  <c r="K59" i="10"/>
  <c r="G60" i="10"/>
  <c r="H60" i="10"/>
  <c r="I60" i="10"/>
  <c r="J60" i="10"/>
  <c r="K60" i="10"/>
  <c r="G61" i="10"/>
  <c r="H61" i="10"/>
  <c r="I61" i="10"/>
  <c r="J61" i="10"/>
  <c r="K61" i="10"/>
  <c r="G62" i="10"/>
  <c r="H62" i="10"/>
  <c r="I62" i="10"/>
  <c r="J62" i="10"/>
  <c r="K62" i="10"/>
  <c r="G63" i="10"/>
  <c r="H63" i="10"/>
  <c r="I63" i="10"/>
  <c r="J63" i="10"/>
  <c r="K63" i="10"/>
  <c r="G64" i="10"/>
  <c r="H64" i="10"/>
  <c r="I64" i="10"/>
  <c r="J64" i="10"/>
  <c r="K64" i="10"/>
  <c r="G65" i="10"/>
  <c r="H65" i="10"/>
  <c r="I65" i="10"/>
  <c r="J65" i="10"/>
  <c r="K65" i="10"/>
  <c r="G66" i="10"/>
  <c r="H66" i="10"/>
  <c r="I66" i="10"/>
  <c r="J66" i="10"/>
  <c r="K66" i="10"/>
  <c r="G67" i="10"/>
  <c r="H67" i="10"/>
  <c r="I67" i="10"/>
  <c r="J67" i="10"/>
  <c r="K67" i="10"/>
  <c r="G68" i="10"/>
  <c r="H68" i="10"/>
  <c r="I68" i="10"/>
  <c r="J68" i="10"/>
  <c r="K68" i="10"/>
  <c r="G69" i="10"/>
  <c r="H69" i="10"/>
  <c r="I69" i="10"/>
  <c r="J69" i="10"/>
  <c r="K69" i="10"/>
  <c r="G70" i="10"/>
  <c r="H70" i="10"/>
  <c r="I70" i="10"/>
  <c r="J70" i="10"/>
  <c r="K70" i="10"/>
  <c r="G71" i="10"/>
  <c r="H71" i="10"/>
  <c r="I71" i="10"/>
  <c r="J71" i="10"/>
  <c r="K71" i="10"/>
  <c r="G72" i="10"/>
  <c r="H72" i="10"/>
  <c r="I72" i="10"/>
  <c r="J72" i="10"/>
  <c r="K72" i="10"/>
  <c r="G73" i="10"/>
  <c r="H73" i="10"/>
  <c r="I73" i="10"/>
  <c r="J73" i="10"/>
  <c r="K73" i="10"/>
  <c r="G74" i="10"/>
  <c r="H74" i="10"/>
  <c r="I74" i="10"/>
  <c r="J74" i="10"/>
  <c r="K74" i="10"/>
  <c r="G75" i="10"/>
  <c r="H75" i="10"/>
  <c r="I75" i="10"/>
  <c r="J75" i="10"/>
  <c r="K75" i="10"/>
  <c r="G76" i="10"/>
  <c r="H76" i="10"/>
  <c r="I76" i="10"/>
  <c r="J76" i="10"/>
  <c r="K76" i="10"/>
  <c r="G77" i="10"/>
  <c r="H77" i="10"/>
  <c r="I77" i="10"/>
  <c r="J77" i="10"/>
  <c r="K77" i="10"/>
  <c r="G78" i="10"/>
  <c r="H78" i="10"/>
  <c r="I78" i="10"/>
  <c r="J78" i="10"/>
  <c r="K78" i="10"/>
  <c r="G79" i="10"/>
  <c r="H79" i="10"/>
  <c r="I79" i="10"/>
  <c r="J79" i="10"/>
  <c r="K79" i="10"/>
  <c r="G80" i="10"/>
  <c r="H80" i="10"/>
  <c r="I80" i="10"/>
  <c r="J80" i="10"/>
  <c r="K80" i="10"/>
  <c r="G81" i="10"/>
  <c r="H81" i="10"/>
  <c r="I81" i="10"/>
  <c r="J81" i="10"/>
  <c r="K81" i="10"/>
  <c r="G82" i="10"/>
  <c r="H82" i="10"/>
  <c r="I82" i="10"/>
  <c r="J82" i="10"/>
  <c r="K82" i="10"/>
  <c r="G83" i="10"/>
  <c r="H83" i="10"/>
  <c r="I83" i="10"/>
  <c r="J83" i="10"/>
  <c r="K83" i="10"/>
  <c r="G84" i="10"/>
  <c r="H84" i="10"/>
  <c r="I84" i="10"/>
  <c r="J84" i="10"/>
  <c r="K84" i="10"/>
  <c r="G85" i="10"/>
  <c r="H85" i="10"/>
  <c r="I85" i="10"/>
  <c r="J85" i="10"/>
  <c r="K85" i="10"/>
  <c r="G86" i="10"/>
  <c r="H86" i="10"/>
  <c r="I86" i="10"/>
  <c r="J86" i="10"/>
  <c r="K86" i="10"/>
  <c r="G87" i="10"/>
  <c r="H87" i="10"/>
  <c r="I87" i="10"/>
  <c r="J87" i="10"/>
  <c r="K87" i="10"/>
  <c r="G88" i="10"/>
  <c r="H88" i="10"/>
  <c r="I88" i="10"/>
  <c r="J88" i="10"/>
  <c r="K88" i="10"/>
  <c r="G89" i="10"/>
  <c r="H89" i="10"/>
  <c r="I89" i="10"/>
  <c r="J89" i="10"/>
  <c r="K89" i="10"/>
  <c r="G90" i="10"/>
  <c r="H90" i="10"/>
  <c r="I90" i="10"/>
  <c r="J90" i="10"/>
  <c r="K90" i="10"/>
  <c r="G91" i="10"/>
  <c r="H91" i="10"/>
  <c r="I91" i="10"/>
  <c r="J91" i="10"/>
  <c r="K91" i="10"/>
  <c r="G92" i="10"/>
  <c r="H92" i="10"/>
  <c r="I92" i="10"/>
  <c r="J92" i="10"/>
  <c r="K92" i="10"/>
  <c r="G93" i="10"/>
  <c r="H93" i="10"/>
  <c r="I93" i="10"/>
  <c r="J93" i="10"/>
  <c r="K93" i="10"/>
  <c r="G94" i="10"/>
  <c r="H94" i="10"/>
  <c r="I94" i="10"/>
  <c r="J94" i="10"/>
  <c r="K94" i="10"/>
  <c r="G95" i="10"/>
  <c r="H95" i="10"/>
  <c r="I95" i="10"/>
  <c r="J95" i="10"/>
  <c r="K95" i="10"/>
  <c r="G96" i="10"/>
  <c r="H96" i="10"/>
  <c r="I96" i="10"/>
  <c r="J96" i="10"/>
  <c r="K96" i="10"/>
  <c r="G97" i="10"/>
  <c r="H97" i="10"/>
  <c r="I97" i="10"/>
  <c r="J97" i="10"/>
  <c r="K97" i="10"/>
  <c r="G98" i="10"/>
  <c r="H98" i="10"/>
  <c r="I98" i="10"/>
  <c r="J98" i="10"/>
  <c r="K98" i="10"/>
  <c r="G99" i="10"/>
  <c r="H99" i="10"/>
  <c r="I99" i="10"/>
  <c r="J99" i="10"/>
  <c r="K99" i="10"/>
  <c r="G100" i="10"/>
  <c r="H100" i="10"/>
  <c r="I100" i="10"/>
  <c r="J100" i="10"/>
  <c r="K100" i="10"/>
  <c r="G101" i="10"/>
  <c r="H101" i="10"/>
  <c r="I101" i="10"/>
  <c r="J101" i="10"/>
  <c r="K101" i="10"/>
  <c r="G102" i="10"/>
  <c r="H102" i="10"/>
  <c r="I102" i="10"/>
  <c r="J102" i="10"/>
  <c r="K102" i="10"/>
  <c r="G103" i="10"/>
  <c r="H103" i="10"/>
  <c r="I103" i="10"/>
  <c r="J103" i="10"/>
  <c r="K103" i="10"/>
  <c r="G104" i="10"/>
  <c r="H104" i="10"/>
  <c r="I104" i="10"/>
  <c r="J104" i="10"/>
  <c r="K104" i="10"/>
  <c r="G105" i="10"/>
  <c r="H105" i="10"/>
  <c r="I105" i="10"/>
  <c r="J105" i="10"/>
  <c r="K105" i="10"/>
  <c r="G106" i="10"/>
  <c r="H106" i="10"/>
  <c r="I106" i="10"/>
  <c r="J106" i="10"/>
  <c r="K106" i="10"/>
  <c r="G107" i="10"/>
  <c r="H107" i="10"/>
  <c r="I107" i="10"/>
  <c r="J107" i="10"/>
  <c r="K107" i="10"/>
  <c r="G108" i="10"/>
  <c r="H108" i="10"/>
  <c r="I108" i="10"/>
  <c r="J108" i="10"/>
  <c r="K108" i="10"/>
  <c r="G109" i="10"/>
  <c r="H109" i="10"/>
  <c r="I109" i="10"/>
  <c r="J109" i="10"/>
  <c r="K109" i="10"/>
  <c r="G110" i="10"/>
  <c r="H110" i="10"/>
  <c r="I110" i="10"/>
  <c r="J110" i="10"/>
  <c r="K110" i="10"/>
  <c r="G111" i="10"/>
  <c r="H111" i="10"/>
  <c r="I111" i="10"/>
  <c r="J111" i="10"/>
  <c r="K111" i="10"/>
  <c r="G112" i="10"/>
  <c r="H112" i="10"/>
  <c r="I112" i="10"/>
  <c r="J112" i="10"/>
  <c r="K112" i="10"/>
  <c r="G113" i="10"/>
  <c r="H113" i="10"/>
  <c r="I113" i="10"/>
  <c r="J113" i="10"/>
  <c r="K113" i="10"/>
  <c r="G114" i="10"/>
  <c r="H114" i="10"/>
  <c r="I114" i="10"/>
  <c r="J114" i="10"/>
  <c r="K114" i="10"/>
  <c r="G115" i="10"/>
  <c r="H115" i="10"/>
  <c r="I115" i="10"/>
  <c r="J115" i="10"/>
  <c r="K115" i="10"/>
  <c r="G116" i="10"/>
  <c r="H116" i="10"/>
  <c r="I116" i="10"/>
  <c r="J116" i="10"/>
  <c r="K116" i="10"/>
  <c r="G117" i="10"/>
  <c r="H117" i="10"/>
  <c r="I117" i="10"/>
  <c r="J117" i="10"/>
  <c r="K117" i="10"/>
  <c r="G118" i="10"/>
  <c r="H118" i="10"/>
  <c r="I118" i="10"/>
  <c r="J118" i="10"/>
  <c r="K118" i="10"/>
  <c r="G119" i="10"/>
  <c r="H119" i="10"/>
  <c r="I119" i="10"/>
  <c r="J119" i="10"/>
  <c r="K119" i="10"/>
  <c r="G120" i="10"/>
  <c r="H120" i="10"/>
  <c r="I120" i="10"/>
  <c r="J120" i="10"/>
  <c r="K120" i="10"/>
  <c r="G121" i="10"/>
  <c r="H121" i="10"/>
  <c r="I121" i="10"/>
  <c r="J121" i="10"/>
  <c r="K121" i="10"/>
  <c r="G122" i="10"/>
  <c r="H122" i="10"/>
  <c r="I122" i="10"/>
  <c r="J122" i="10"/>
  <c r="K122" i="10"/>
  <c r="G123" i="10"/>
  <c r="H123" i="10"/>
  <c r="I123" i="10"/>
  <c r="J123" i="10"/>
  <c r="K123" i="10"/>
  <c r="G124" i="10"/>
  <c r="H124" i="10"/>
  <c r="I124" i="10"/>
  <c r="J124" i="10"/>
  <c r="K124" i="10"/>
  <c r="G125" i="10"/>
  <c r="H125" i="10"/>
  <c r="I125" i="10"/>
  <c r="J125" i="10"/>
  <c r="K125" i="10"/>
  <c r="G126" i="10"/>
  <c r="H126" i="10"/>
  <c r="I126" i="10"/>
  <c r="J126" i="10"/>
  <c r="K126" i="10"/>
  <c r="G127" i="10"/>
  <c r="H127" i="10"/>
  <c r="I127" i="10"/>
  <c r="J127" i="10"/>
  <c r="K127" i="10"/>
  <c r="G128" i="10"/>
  <c r="H128" i="10"/>
  <c r="I128" i="10"/>
  <c r="J128" i="10"/>
  <c r="K128" i="10"/>
  <c r="G129" i="10"/>
  <c r="H129" i="10"/>
  <c r="I129" i="10"/>
  <c r="J129" i="10"/>
  <c r="K129" i="10"/>
  <c r="G130" i="10"/>
  <c r="H130" i="10"/>
  <c r="I130" i="10"/>
  <c r="J130" i="10"/>
  <c r="K130" i="10"/>
  <c r="G131" i="10"/>
  <c r="H131" i="10"/>
  <c r="I131" i="10"/>
  <c r="J131" i="10"/>
  <c r="K131" i="10"/>
  <c r="G132" i="10"/>
  <c r="H132" i="10"/>
  <c r="I132" i="10"/>
  <c r="J132" i="10"/>
  <c r="K132" i="10"/>
  <c r="G133" i="10"/>
  <c r="H133" i="10"/>
  <c r="I133" i="10"/>
  <c r="J133" i="10"/>
  <c r="K133" i="10"/>
  <c r="G134" i="10"/>
  <c r="H134" i="10"/>
  <c r="I134" i="10"/>
  <c r="J134" i="10"/>
  <c r="K134" i="10"/>
  <c r="G135" i="10"/>
  <c r="H135" i="10"/>
  <c r="I135" i="10"/>
  <c r="J135" i="10"/>
  <c r="K135" i="10"/>
  <c r="G136" i="10"/>
  <c r="H136" i="10"/>
  <c r="I136" i="10"/>
  <c r="J136" i="10"/>
  <c r="K136" i="10"/>
  <c r="G137" i="10"/>
  <c r="H137" i="10"/>
  <c r="I137" i="10"/>
  <c r="J137" i="10"/>
  <c r="K137" i="10"/>
  <c r="G138" i="10"/>
  <c r="H138" i="10"/>
  <c r="I138" i="10"/>
  <c r="J138" i="10"/>
  <c r="K138" i="10"/>
  <c r="G139" i="10"/>
  <c r="H139" i="10"/>
  <c r="I139" i="10"/>
  <c r="J139" i="10"/>
  <c r="K139" i="10"/>
  <c r="G140" i="10"/>
  <c r="H140" i="10"/>
  <c r="I140" i="10"/>
  <c r="J140" i="10"/>
  <c r="K140" i="10"/>
  <c r="G141" i="10"/>
  <c r="H141" i="10"/>
  <c r="I141" i="10"/>
  <c r="J141" i="10"/>
  <c r="K141" i="10"/>
  <c r="G142" i="10"/>
  <c r="H142" i="10"/>
  <c r="I142" i="10"/>
  <c r="J142" i="10"/>
  <c r="K142" i="10"/>
  <c r="G143" i="10"/>
  <c r="H143" i="10"/>
  <c r="I143" i="10"/>
  <c r="J143" i="10"/>
  <c r="K143" i="10"/>
  <c r="G144" i="10"/>
  <c r="H144" i="10"/>
  <c r="I144" i="10"/>
  <c r="J144" i="10"/>
  <c r="K144" i="10"/>
  <c r="G145" i="10"/>
  <c r="H145" i="10"/>
  <c r="I145" i="10"/>
  <c r="J145" i="10"/>
  <c r="K145" i="10"/>
  <c r="G146" i="10"/>
  <c r="H146" i="10"/>
  <c r="I146" i="10"/>
  <c r="J146" i="10"/>
  <c r="K146" i="10"/>
  <c r="G147" i="10"/>
  <c r="H147" i="10"/>
  <c r="I147" i="10"/>
  <c r="J147" i="10"/>
  <c r="K147" i="10"/>
  <c r="G148" i="10"/>
  <c r="H148" i="10"/>
  <c r="I148" i="10"/>
  <c r="J148" i="10"/>
  <c r="K148" i="10"/>
  <c r="G149" i="10"/>
  <c r="H149" i="10"/>
  <c r="I149" i="10"/>
  <c r="J149" i="10"/>
  <c r="K149" i="10"/>
  <c r="G150" i="10"/>
  <c r="H150" i="10"/>
  <c r="I150" i="10"/>
  <c r="J150" i="10"/>
  <c r="K150" i="10"/>
  <c r="G151" i="10"/>
  <c r="H151" i="10"/>
  <c r="I151" i="10"/>
  <c r="J151" i="10"/>
  <c r="K151" i="10"/>
  <c r="G152" i="10"/>
  <c r="H152" i="10"/>
  <c r="I152" i="10"/>
  <c r="J152" i="10"/>
  <c r="K152" i="10"/>
  <c r="G153" i="10"/>
  <c r="H153" i="10"/>
  <c r="I153" i="10"/>
  <c r="J153" i="10"/>
  <c r="K153" i="10"/>
  <c r="G154" i="10"/>
  <c r="H154" i="10"/>
  <c r="I154" i="10"/>
  <c r="J154" i="10"/>
  <c r="K154" i="10"/>
  <c r="G155" i="10"/>
  <c r="H155" i="10"/>
  <c r="I155" i="10"/>
  <c r="J155" i="10"/>
  <c r="K155" i="10"/>
  <c r="G156" i="10"/>
  <c r="H156" i="10"/>
  <c r="I156" i="10"/>
  <c r="J156" i="10"/>
  <c r="K156" i="10"/>
  <c r="G157" i="10"/>
  <c r="H157" i="10"/>
  <c r="I157" i="10"/>
  <c r="J157" i="10"/>
  <c r="K157" i="10"/>
  <c r="G158" i="10"/>
  <c r="H158" i="10"/>
  <c r="I158" i="10"/>
  <c r="J158" i="10"/>
  <c r="K158" i="10"/>
  <c r="G159" i="10"/>
  <c r="H159" i="10"/>
  <c r="I159" i="10"/>
  <c r="J159" i="10"/>
  <c r="K159" i="10"/>
  <c r="G160" i="10"/>
  <c r="H160" i="10"/>
  <c r="I160" i="10"/>
  <c r="J160" i="10"/>
  <c r="K160" i="10"/>
  <c r="G161" i="10"/>
  <c r="H161" i="10"/>
  <c r="I161" i="10"/>
  <c r="J161" i="10"/>
  <c r="K161" i="10"/>
  <c r="G162" i="10"/>
  <c r="H162" i="10"/>
  <c r="I162" i="10"/>
  <c r="J162" i="10"/>
  <c r="K162" i="10"/>
  <c r="G163" i="10"/>
  <c r="H163" i="10"/>
  <c r="I163" i="10"/>
  <c r="J163" i="10"/>
  <c r="K163" i="10"/>
  <c r="G164" i="10"/>
  <c r="H164" i="10"/>
  <c r="I164" i="10"/>
  <c r="J164" i="10"/>
  <c r="K164" i="10"/>
  <c r="G165" i="10"/>
  <c r="H165" i="10"/>
  <c r="I165" i="10"/>
  <c r="J165" i="10"/>
  <c r="K165" i="10"/>
  <c r="G166" i="10"/>
  <c r="H166" i="10"/>
  <c r="I166" i="10"/>
  <c r="J166" i="10"/>
  <c r="K166" i="10"/>
  <c r="G167" i="10"/>
  <c r="H167" i="10"/>
  <c r="I167" i="10"/>
  <c r="J167" i="10"/>
  <c r="K167" i="10"/>
  <c r="G168" i="10"/>
  <c r="H168" i="10"/>
  <c r="I168" i="10"/>
  <c r="J168" i="10"/>
  <c r="K168" i="10"/>
  <c r="G169" i="10"/>
  <c r="H169" i="10"/>
  <c r="I169" i="10"/>
  <c r="J169" i="10"/>
  <c r="K169" i="10"/>
  <c r="G170" i="10"/>
  <c r="H170" i="10"/>
  <c r="I170" i="10"/>
  <c r="J170" i="10"/>
  <c r="K170" i="10"/>
  <c r="G171" i="10"/>
  <c r="H171" i="10"/>
  <c r="I171" i="10"/>
  <c r="J171" i="10"/>
  <c r="K171" i="10"/>
  <c r="G172" i="10"/>
  <c r="H172" i="10"/>
  <c r="I172" i="10"/>
  <c r="J172" i="10"/>
  <c r="K172" i="10"/>
  <c r="G173" i="10"/>
  <c r="H173" i="10"/>
  <c r="I173" i="10"/>
  <c r="J173" i="10"/>
  <c r="K173" i="10"/>
  <c r="G174" i="10"/>
  <c r="H174" i="10"/>
  <c r="I174" i="10"/>
  <c r="J174" i="10"/>
  <c r="K174" i="10"/>
  <c r="G175" i="10"/>
  <c r="H175" i="10"/>
  <c r="I175" i="10"/>
  <c r="J175" i="10"/>
  <c r="K175" i="10"/>
  <c r="G176" i="10"/>
  <c r="H176" i="10"/>
  <c r="I176" i="10"/>
  <c r="J176" i="10"/>
  <c r="K176" i="10"/>
  <c r="G177" i="10"/>
  <c r="H177" i="10"/>
  <c r="I177" i="10"/>
  <c r="J177" i="10"/>
  <c r="K177" i="10"/>
  <c r="G178" i="10"/>
  <c r="H178" i="10"/>
  <c r="I178" i="10"/>
  <c r="J178" i="10"/>
  <c r="K178" i="10"/>
  <c r="G179" i="10"/>
  <c r="H179" i="10"/>
  <c r="I179" i="10"/>
  <c r="J179" i="10"/>
  <c r="K179" i="10"/>
  <c r="G180" i="10"/>
  <c r="H180" i="10"/>
  <c r="I180" i="10"/>
  <c r="J180" i="10"/>
  <c r="K180" i="10"/>
  <c r="G181" i="10"/>
  <c r="H181" i="10"/>
  <c r="I181" i="10"/>
  <c r="J181" i="10"/>
  <c r="K181" i="10"/>
  <c r="G182" i="10"/>
  <c r="H182" i="10"/>
  <c r="I182" i="10"/>
  <c r="J182" i="10"/>
  <c r="K182" i="10"/>
  <c r="G183" i="10"/>
  <c r="H183" i="10"/>
  <c r="I183" i="10"/>
  <c r="J183" i="10"/>
  <c r="K183" i="10"/>
  <c r="G184" i="10"/>
  <c r="H184" i="10"/>
  <c r="I184" i="10"/>
  <c r="J184" i="10"/>
  <c r="K184" i="10"/>
  <c r="G185" i="10"/>
  <c r="H185" i="10"/>
  <c r="I185" i="10"/>
  <c r="J185" i="10"/>
  <c r="K185" i="10"/>
  <c r="G186" i="10"/>
  <c r="H186" i="10"/>
  <c r="I186" i="10"/>
  <c r="J186" i="10"/>
  <c r="K186" i="10"/>
  <c r="G187" i="10"/>
  <c r="H187" i="10"/>
  <c r="I187" i="10"/>
  <c r="J187" i="10"/>
  <c r="K187" i="10"/>
  <c r="G188" i="10"/>
  <c r="H188" i="10"/>
  <c r="I188" i="10"/>
  <c r="J188" i="10"/>
  <c r="K188" i="10"/>
  <c r="G189" i="10"/>
  <c r="H189" i="10"/>
  <c r="I189" i="10"/>
  <c r="J189" i="10"/>
  <c r="K189" i="10"/>
  <c r="G190" i="10"/>
  <c r="H190" i="10"/>
  <c r="I190" i="10"/>
  <c r="J190" i="10"/>
  <c r="K190" i="10"/>
  <c r="G191" i="10"/>
  <c r="H191" i="10"/>
  <c r="I191" i="10"/>
  <c r="J191" i="10"/>
  <c r="K191" i="10"/>
  <c r="G192" i="10"/>
  <c r="H192" i="10"/>
  <c r="I192" i="10"/>
  <c r="J192" i="10"/>
  <c r="K192" i="10"/>
  <c r="G193" i="10"/>
  <c r="H193" i="10"/>
  <c r="I193" i="10"/>
  <c r="J193" i="10"/>
  <c r="K193" i="10"/>
  <c r="G194" i="10"/>
  <c r="H194" i="10"/>
  <c r="I194" i="10"/>
  <c r="J194" i="10"/>
  <c r="K194" i="10"/>
  <c r="G195" i="10"/>
  <c r="H195" i="10"/>
  <c r="I195" i="10"/>
  <c r="J195" i="10"/>
  <c r="K195" i="10"/>
  <c r="G196" i="10"/>
  <c r="H196" i="10"/>
  <c r="I196" i="10"/>
  <c r="J196" i="10"/>
  <c r="K196" i="10"/>
  <c r="G197" i="10"/>
  <c r="H197" i="10"/>
  <c r="I197" i="10"/>
  <c r="J197" i="10"/>
  <c r="K197" i="10"/>
  <c r="G198" i="10"/>
  <c r="H198" i="10"/>
  <c r="I198" i="10"/>
  <c r="J198" i="10"/>
  <c r="K198" i="10"/>
  <c r="G199" i="10"/>
  <c r="H199" i="10"/>
  <c r="I199" i="10"/>
  <c r="J199" i="10"/>
  <c r="K199" i="10"/>
  <c r="G200" i="10"/>
  <c r="H200" i="10"/>
  <c r="I200" i="10"/>
  <c r="J200" i="10"/>
  <c r="K200" i="10"/>
  <c r="G201" i="10"/>
  <c r="H201" i="10"/>
  <c r="I201" i="10"/>
  <c r="J201" i="10"/>
  <c r="K201" i="10"/>
  <c r="G202" i="10"/>
  <c r="H202" i="10"/>
  <c r="I202" i="10"/>
  <c r="J202" i="10"/>
  <c r="K202" i="10"/>
  <c r="G203" i="10"/>
  <c r="H203" i="10"/>
  <c r="I203" i="10"/>
  <c r="J203" i="10"/>
  <c r="K203" i="10"/>
  <c r="G204" i="10"/>
  <c r="H204" i="10"/>
  <c r="I204" i="10"/>
  <c r="J204" i="10"/>
  <c r="K204" i="10"/>
  <c r="G205" i="10"/>
  <c r="H205" i="10"/>
  <c r="I205" i="10"/>
  <c r="J205" i="10"/>
  <c r="K205" i="10"/>
  <c r="G206" i="10"/>
  <c r="H206" i="10"/>
  <c r="I206" i="10"/>
  <c r="J206" i="10"/>
  <c r="K206" i="10"/>
  <c r="G207" i="10"/>
  <c r="H207" i="10"/>
  <c r="I207" i="10"/>
  <c r="J207" i="10"/>
  <c r="K207" i="10"/>
  <c r="G208" i="10"/>
  <c r="H208" i="10"/>
  <c r="I208" i="10"/>
  <c r="J208" i="10"/>
  <c r="K208" i="10"/>
  <c r="G209" i="10"/>
  <c r="H209" i="10"/>
  <c r="I209" i="10"/>
  <c r="J209" i="10"/>
  <c r="K209" i="10"/>
  <c r="G210" i="10"/>
  <c r="H210" i="10"/>
  <c r="I210" i="10"/>
  <c r="J210" i="10"/>
  <c r="K210" i="10"/>
  <c r="G211" i="10"/>
  <c r="H211" i="10"/>
  <c r="I211" i="10"/>
  <c r="J211" i="10"/>
  <c r="K211" i="10"/>
  <c r="G212" i="10"/>
  <c r="H212" i="10"/>
  <c r="I212" i="10"/>
  <c r="J212" i="10"/>
  <c r="K212" i="10"/>
  <c r="G213" i="10"/>
  <c r="H213" i="10"/>
  <c r="I213" i="10"/>
  <c r="J213" i="10"/>
  <c r="K213" i="10"/>
  <c r="G214" i="10"/>
  <c r="H214" i="10"/>
  <c r="I214" i="10"/>
  <c r="J214" i="10"/>
  <c r="K214" i="10"/>
  <c r="G215" i="10"/>
  <c r="H215" i="10"/>
  <c r="I215" i="10"/>
  <c r="J215" i="10"/>
  <c r="K215" i="10"/>
  <c r="G216" i="10"/>
  <c r="H216" i="10"/>
  <c r="I216" i="10"/>
  <c r="J216" i="10"/>
  <c r="K216" i="10"/>
  <c r="G217" i="10"/>
  <c r="H217" i="10"/>
  <c r="I217" i="10"/>
  <c r="J217" i="10"/>
  <c r="K217" i="10"/>
  <c r="G218" i="10"/>
  <c r="H218" i="10"/>
  <c r="I218" i="10"/>
  <c r="J218" i="10"/>
  <c r="K218" i="10"/>
  <c r="G219" i="10"/>
  <c r="H219" i="10"/>
  <c r="I219" i="10"/>
  <c r="J219" i="10"/>
  <c r="K219" i="10"/>
  <c r="G220" i="10"/>
  <c r="H220" i="10"/>
  <c r="I220" i="10"/>
  <c r="J220" i="10"/>
  <c r="K220" i="10"/>
  <c r="G221" i="10"/>
  <c r="H221" i="10"/>
  <c r="I221" i="10"/>
  <c r="J221" i="10"/>
  <c r="K221" i="10"/>
  <c r="G222" i="10"/>
  <c r="H222" i="10"/>
  <c r="I222" i="10"/>
  <c r="J222" i="10"/>
  <c r="K222" i="10"/>
  <c r="G223" i="10"/>
  <c r="H223" i="10"/>
  <c r="I223" i="10"/>
  <c r="J223" i="10"/>
  <c r="K223" i="10"/>
  <c r="G224" i="10"/>
  <c r="H224" i="10"/>
  <c r="I224" i="10"/>
  <c r="J224" i="10"/>
  <c r="K224" i="10"/>
  <c r="G225" i="10"/>
  <c r="H225" i="10"/>
  <c r="I225" i="10"/>
  <c r="J225" i="10"/>
  <c r="K225" i="10"/>
  <c r="G226" i="10"/>
  <c r="H226" i="10"/>
  <c r="I226" i="10"/>
  <c r="J226" i="10"/>
  <c r="K226" i="10"/>
  <c r="G227" i="10"/>
  <c r="H227" i="10"/>
  <c r="I227" i="10"/>
  <c r="J227" i="10"/>
  <c r="K227" i="10"/>
  <c r="G228" i="10"/>
  <c r="H228" i="10"/>
  <c r="I228" i="10"/>
  <c r="J228" i="10"/>
  <c r="K228" i="10"/>
  <c r="G229" i="10"/>
  <c r="H229" i="10"/>
  <c r="I229" i="10"/>
  <c r="J229" i="10"/>
  <c r="K229" i="10"/>
  <c r="G230" i="10"/>
  <c r="H230" i="10"/>
  <c r="I230" i="10"/>
  <c r="J230" i="10"/>
  <c r="K230" i="10"/>
  <c r="G231" i="10"/>
  <c r="H231" i="10"/>
  <c r="I231" i="10"/>
  <c r="J231" i="10"/>
  <c r="K231" i="10"/>
  <c r="G232" i="10"/>
  <c r="H232" i="10"/>
  <c r="I232" i="10"/>
  <c r="J232" i="10"/>
  <c r="K232" i="10"/>
  <c r="G233" i="10"/>
  <c r="H233" i="10"/>
  <c r="I233" i="10"/>
  <c r="J233" i="10"/>
  <c r="K233" i="10"/>
  <c r="G234" i="10"/>
  <c r="H234" i="10"/>
  <c r="I234" i="10"/>
  <c r="J234" i="10"/>
  <c r="K234" i="10"/>
  <c r="G235" i="10"/>
  <c r="H235" i="10"/>
  <c r="I235" i="10"/>
  <c r="J235" i="10"/>
  <c r="K235" i="10"/>
  <c r="G236" i="10"/>
  <c r="H236" i="10"/>
  <c r="I236" i="10"/>
  <c r="J236" i="10"/>
  <c r="K236" i="10"/>
  <c r="G237" i="10"/>
  <c r="H237" i="10"/>
  <c r="I237" i="10"/>
  <c r="J237" i="10"/>
  <c r="K237" i="10"/>
  <c r="G238" i="10"/>
  <c r="H238" i="10"/>
  <c r="I238" i="10"/>
  <c r="J238" i="10"/>
  <c r="K238" i="10"/>
  <c r="G239" i="10"/>
  <c r="H239" i="10"/>
  <c r="I239" i="10"/>
  <c r="J239" i="10"/>
  <c r="K239" i="10"/>
  <c r="G240" i="10"/>
  <c r="H240" i="10"/>
  <c r="I240" i="10"/>
  <c r="J240" i="10"/>
  <c r="K240" i="10"/>
  <c r="G241" i="10"/>
  <c r="H241" i="10"/>
  <c r="I241" i="10"/>
  <c r="J241" i="10"/>
  <c r="K241" i="10"/>
  <c r="G242" i="10"/>
  <c r="H242" i="10"/>
  <c r="I242" i="10"/>
  <c r="J242" i="10"/>
  <c r="K242" i="10"/>
  <c r="G243" i="10"/>
  <c r="H243" i="10"/>
  <c r="I243" i="10"/>
  <c r="J243" i="10"/>
  <c r="K243" i="10"/>
  <c r="G244" i="10"/>
  <c r="H244" i="10"/>
  <c r="I244" i="10"/>
  <c r="J244" i="10"/>
  <c r="K244" i="10"/>
  <c r="G245" i="10"/>
  <c r="H245" i="10"/>
  <c r="I245" i="10"/>
  <c r="J245" i="10"/>
  <c r="K245" i="10"/>
  <c r="G246" i="10"/>
  <c r="H246" i="10"/>
  <c r="I246" i="10"/>
  <c r="J246" i="10"/>
  <c r="K246" i="10"/>
  <c r="G247" i="10"/>
  <c r="H247" i="10"/>
  <c r="I247" i="10"/>
  <c r="J247" i="10"/>
  <c r="K247" i="10"/>
  <c r="G248" i="10"/>
  <c r="H248" i="10"/>
  <c r="I248" i="10"/>
  <c r="J248" i="10"/>
  <c r="K248" i="10"/>
  <c r="G249" i="10"/>
  <c r="H249" i="10"/>
  <c r="I249" i="10"/>
  <c r="J249" i="10"/>
  <c r="K249" i="10"/>
  <c r="G250" i="10"/>
  <c r="H250" i="10"/>
  <c r="I250" i="10"/>
  <c r="J250" i="10"/>
  <c r="K250" i="10"/>
  <c r="G251" i="10"/>
  <c r="H251" i="10"/>
  <c r="I251" i="10"/>
  <c r="J251" i="10"/>
  <c r="K251" i="10"/>
  <c r="G252" i="10"/>
  <c r="H252" i="10"/>
  <c r="I252" i="10"/>
  <c r="J252" i="10"/>
  <c r="K252" i="10"/>
  <c r="G253" i="10"/>
  <c r="H253" i="10"/>
  <c r="I253" i="10"/>
  <c r="J253" i="10"/>
  <c r="K253" i="10"/>
  <c r="G254" i="10"/>
  <c r="H254" i="10"/>
  <c r="I254" i="10"/>
  <c r="J254" i="10"/>
  <c r="K254" i="10"/>
  <c r="G255" i="10"/>
  <c r="H255" i="10"/>
  <c r="I255" i="10"/>
  <c r="J255" i="10"/>
  <c r="K255" i="10"/>
  <c r="G256" i="10"/>
  <c r="H256" i="10"/>
  <c r="I256" i="10"/>
  <c r="J256" i="10"/>
  <c r="K256" i="10"/>
  <c r="G257" i="10"/>
  <c r="H257" i="10"/>
  <c r="I257" i="10"/>
  <c r="J257" i="10"/>
  <c r="K257" i="10"/>
  <c r="G258" i="10"/>
  <c r="H258" i="10"/>
  <c r="I258" i="10"/>
  <c r="J258" i="10"/>
  <c r="K258" i="10"/>
  <c r="G259" i="10"/>
  <c r="H259" i="10"/>
  <c r="I259" i="10"/>
  <c r="J259" i="10"/>
  <c r="K259" i="10"/>
  <c r="G260" i="10"/>
  <c r="H260" i="10"/>
  <c r="I260" i="10"/>
  <c r="J260" i="10"/>
  <c r="K260" i="10"/>
  <c r="G261" i="10"/>
  <c r="H261" i="10"/>
  <c r="I261" i="10"/>
  <c r="J261" i="10"/>
  <c r="K261" i="10"/>
  <c r="G262" i="10"/>
  <c r="H262" i="10"/>
  <c r="I262" i="10"/>
  <c r="J262" i="10"/>
  <c r="K262" i="10"/>
  <c r="G263" i="10"/>
  <c r="H263" i="10"/>
  <c r="I263" i="10"/>
  <c r="J263" i="10"/>
  <c r="K263" i="10"/>
  <c r="G264" i="10"/>
  <c r="H264" i="10"/>
  <c r="I264" i="10"/>
  <c r="J264" i="10"/>
  <c r="K264" i="10"/>
  <c r="G265" i="10"/>
  <c r="H265" i="10"/>
  <c r="I265" i="10"/>
  <c r="J265" i="10"/>
  <c r="K265" i="10"/>
  <c r="G266" i="10"/>
  <c r="H266" i="10"/>
  <c r="I266" i="10"/>
  <c r="J266" i="10"/>
  <c r="K266" i="10"/>
  <c r="G267" i="10"/>
  <c r="H267" i="10"/>
  <c r="I267" i="10"/>
  <c r="J267" i="10"/>
  <c r="K267" i="10"/>
  <c r="G268" i="10"/>
  <c r="H268" i="10"/>
  <c r="I268" i="10"/>
  <c r="J268" i="10"/>
  <c r="K268" i="10"/>
  <c r="G269" i="10"/>
  <c r="H269" i="10"/>
  <c r="I269" i="10"/>
  <c r="J269" i="10"/>
  <c r="K269" i="10"/>
  <c r="G270" i="10"/>
  <c r="H270" i="10"/>
  <c r="I270" i="10"/>
  <c r="J270" i="10"/>
  <c r="K270" i="10"/>
  <c r="G271" i="10"/>
  <c r="H271" i="10"/>
  <c r="I271" i="10"/>
  <c r="J271" i="10"/>
  <c r="K271" i="10"/>
  <c r="G272" i="10"/>
  <c r="H272" i="10"/>
  <c r="I272" i="10"/>
  <c r="J272" i="10"/>
  <c r="K272" i="10"/>
  <c r="G273" i="10"/>
  <c r="H273" i="10"/>
  <c r="I273" i="10"/>
  <c r="J273" i="10"/>
  <c r="K273" i="10"/>
  <c r="G274" i="10"/>
  <c r="H274" i="10"/>
  <c r="I274" i="10"/>
  <c r="J274" i="10"/>
  <c r="K274" i="10"/>
  <c r="G275" i="10"/>
  <c r="H275" i="10"/>
  <c r="I275" i="10"/>
  <c r="J275" i="10"/>
  <c r="K275" i="10"/>
  <c r="G276" i="10"/>
  <c r="H276" i="10"/>
  <c r="I276" i="10"/>
  <c r="J276" i="10"/>
  <c r="K276" i="10"/>
  <c r="G277" i="10"/>
  <c r="H277" i="10"/>
  <c r="I277" i="10"/>
  <c r="J277" i="10"/>
  <c r="K277" i="10"/>
  <c r="G278" i="10"/>
  <c r="H278" i="10"/>
  <c r="I278" i="10"/>
  <c r="J278" i="10"/>
  <c r="K278" i="10"/>
  <c r="G279" i="10"/>
  <c r="H279" i="10"/>
  <c r="I279" i="10"/>
  <c r="J279" i="10"/>
  <c r="K279" i="10"/>
  <c r="G280" i="10"/>
  <c r="H280" i="10"/>
  <c r="I280" i="10"/>
  <c r="J280" i="10"/>
  <c r="K280" i="10"/>
  <c r="G281" i="10"/>
  <c r="H281" i="10"/>
  <c r="I281" i="10"/>
  <c r="J281" i="10"/>
  <c r="K281" i="10"/>
  <c r="G282" i="10"/>
  <c r="H282" i="10"/>
  <c r="I282" i="10"/>
  <c r="J282" i="10"/>
  <c r="K282" i="10"/>
  <c r="G283" i="10"/>
  <c r="H283" i="10"/>
  <c r="I283" i="10"/>
  <c r="J283" i="10"/>
  <c r="K283" i="10"/>
  <c r="G284" i="10"/>
  <c r="H284" i="10"/>
  <c r="I284" i="10"/>
  <c r="J284" i="10"/>
  <c r="K284" i="10"/>
  <c r="G285" i="10"/>
  <c r="H285" i="10"/>
  <c r="I285" i="10"/>
  <c r="J285" i="10"/>
  <c r="K285" i="10"/>
  <c r="G286" i="10"/>
  <c r="H286" i="10"/>
  <c r="I286" i="10"/>
  <c r="J286" i="10"/>
  <c r="K286" i="10"/>
  <c r="G287" i="10"/>
  <c r="H287" i="10"/>
  <c r="I287" i="10"/>
  <c r="J287" i="10"/>
  <c r="K287" i="10"/>
  <c r="G288" i="10"/>
  <c r="H288" i="10"/>
  <c r="I288" i="10"/>
  <c r="J288" i="10"/>
  <c r="K288" i="10"/>
  <c r="G289" i="10"/>
  <c r="H289" i="10"/>
  <c r="I289" i="10"/>
  <c r="J289" i="10"/>
  <c r="K289" i="10"/>
  <c r="G290" i="10"/>
  <c r="H290" i="10"/>
  <c r="I290" i="10"/>
  <c r="J290" i="10"/>
  <c r="K290" i="10"/>
  <c r="G291" i="10"/>
  <c r="H291" i="10"/>
  <c r="I291" i="10"/>
  <c r="J291" i="10"/>
  <c r="K291" i="10"/>
  <c r="G292" i="10"/>
  <c r="H292" i="10"/>
  <c r="I292" i="10"/>
  <c r="J292" i="10"/>
  <c r="K292" i="10"/>
  <c r="G293" i="10"/>
  <c r="H293" i="10"/>
  <c r="I293" i="10"/>
  <c r="J293" i="10"/>
  <c r="K293" i="10"/>
  <c r="G294" i="10"/>
  <c r="H294" i="10"/>
  <c r="I294" i="10"/>
  <c r="J294" i="10"/>
  <c r="K294" i="10"/>
  <c r="G295" i="10"/>
  <c r="H295" i="10"/>
  <c r="I295" i="10"/>
  <c r="J295" i="10"/>
  <c r="K295" i="10"/>
  <c r="G296" i="10"/>
  <c r="H296" i="10"/>
  <c r="I296" i="10"/>
  <c r="J296" i="10"/>
  <c r="K296" i="10"/>
  <c r="G297" i="10"/>
  <c r="H297" i="10"/>
  <c r="I297" i="10"/>
  <c r="J297" i="10"/>
  <c r="K297" i="10"/>
  <c r="G298" i="10"/>
  <c r="H298" i="10"/>
  <c r="I298" i="10"/>
  <c r="J298" i="10"/>
  <c r="K298" i="10"/>
  <c r="G299" i="10"/>
  <c r="H299" i="10"/>
  <c r="I299" i="10"/>
  <c r="J299" i="10"/>
  <c r="K299" i="10"/>
  <c r="G300" i="10"/>
  <c r="H300" i="10"/>
  <c r="I300" i="10"/>
  <c r="J300" i="10"/>
  <c r="K300" i="10"/>
  <c r="G301" i="10"/>
  <c r="H301" i="10"/>
  <c r="I301" i="10"/>
  <c r="J301" i="10"/>
  <c r="K301" i="10"/>
  <c r="G302" i="10"/>
  <c r="H302" i="10"/>
  <c r="I302" i="10"/>
  <c r="J302" i="10"/>
  <c r="K302" i="10"/>
  <c r="G303" i="10"/>
  <c r="H303" i="10"/>
  <c r="I303" i="10"/>
  <c r="J303" i="10"/>
  <c r="K303" i="10"/>
  <c r="A4" i="10"/>
  <c r="A5" i="10"/>
  <c r="A6" i="10"/>
  <c r="A7" i="10"/>
  <c r="A8" i="10"/>
  <c r="A9" i="10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A37" i="10"/>
  <c r="A38" i="10"/>
  <c r="A39" i="10"/>
  <c r="A40" i="10"/>
  <c r="A41" i="10"/>
  <c r="A42" i="10"/>
  <c r="A43" i="10"/>
  <c r="A44" i="10"/>
  <c r="A45" i="10"/>
  <c r="A46" i="10"/>
  <c r="A47" i="10"/>
  <c r="A48" i="10"/>
  <c r="A49" i="10"/>
  <c r="A50" i="10"/>
  <c r="A51" i="10"/>
  <c r="A52" i="10"/>
  <c r="A53" i="10"/>
  <c r="A54" i="10"/>
  <c r="A55" i="10"/>
  <c r="A56" i="10"/>
  <c r="A57" i="10"/>
  <c r="A58" i="10"/>
  <c r="A59" i="10"/>
  <c r="A60" i="10"/>
  <c r="A61" i="10"/>
  <c r="A62" i="10"/>
  <c r="A63" i="10"/>
  <c r="A64" i="10"/>
  <c r="A65" i="10"/>
  <c r="A66" i="10"/>
  <c r="A67" i="10"/>
  <c r="A68" i="10"/>
  <c r="A69" i="10"/>
  <c r="A70" i="10"/>
  <c r="A71" i="10"/>
  <c r="A72" i="10"/>
  <c r="A73" i="10"/>
  <c r="A74" i="10"/>
  <c r="A75" i="10"/>
  <c r="A76" i="10"/>
  <c r="A77" i="10"/>
  <c r="A78" i="10"/>
  <c r="A79" i="10"/>
  <c r="A80" i="10"/>
  <c r="A81" i="10"/>
  <c r="A82" i="10"/>
  <c r="A83" i="10"/>
  <c r="A84" i="10"/>
  <c r="A85" i="10"/>
  <c r="A86" i="10"/>
  <c r="A87" i="10"/>
  <c r="A88" i="10"/>
  <c r="A89" i="10"/>
  <c r="A90" i="10"/>
  <c r="A91" i="10"/>
  <c r="A92" i="10"/>
  <c r="A93" i="10"/>
  <c r="A94" i="10"/>
  <c r="A95" i="10"/>
  <c r="A96" i="10"/>
  <c r="A97" i="10"/>
  <c r="A98" i="10"/>
  <c r="A99" i="10"/>
  <c r="A100" i="10"/>
  <c r="A101" i="10"/>
  <c r="A102" i="10"/>
  <c r="A103" i="10"/>
  <c r="A104" i="10"/>
  <c r="A105" i="10"/>
  <c r="A106" i="10"/>
  <c r="A107" i="10"/>
  <c r="A108" i="10"/>
  <c r="A109" i="10"/>
  <c r="A110" i="10"/>
  <c r="A111" i="10"/>
  <c r="A112" i="10"/>
  <c r="A113" i="10"/>
  <c r="A114" i="10"/>
  <c r="A115" i="10"/>
  <c r="A116" i="10"/>
  <c r="A117" i="10"/>
  <c r="A118" i="10"/>
  <c r="A119" i="10"/>
  <c r="A120" i="10"/>
  <c r="A121" i="10"/>
  <c r="A122" i="10"/>
  <c r="A123" i="10"/>
  <c r="A124" i="10"/>
  <c r="A125" i="10"/>
  <c r="A126" i="10"/>
  <c r="A127" i="10"/>
  <c r="A128" i="10"/>
  <c r="A129" i="10"/>
  <c r="A130" i="10"/>
  <c r="A131" i="10"/>
  <c r="A132" i="10"/>
  <c r="A133" i="10"/>
  <c r="A134" i="10"/>
  <c r="A135" i="10"/>
  <c r="A136" i="10"/>
  <c r="A137" i="10"/>
  <c r="A138" i="10"/>
  <c r="A139" i="10"/>
  <c r="A140" i="10"/>
  <c r="A141" i="10"/>
  <c r="A142" i="10"/>
  <c r="A143" i="10"/>
  <c r="A144" i="10"/>
  <c r="A145" i="10"/>
  <c r="A146" i="10"/>
  <c r="A147" i="10"/>
  <c r="A148" i="10"/>
  <c r="A149" i="10"/>
  <c r="A150" i="10"/>
  <c r="A151" i="10"/>
  <c r="A152" i="10"/>
  <c r="A153" i="10"/>
  <c r="A154" i="10"/>
  <c r="A155" i="10"/>
  <c r="A156" i="10"/>
  <c r="A157" i="10"/>
  <c r="A158" i="10"/>
  <c r="A159" i="10"/>
  <c r="A160" i="10"/>
  <c r="A161" i="10"/>
  <c r="A162" i="10"/>
  <c r="A163" i="10"/>
  <c r="A164" i="10"/>
  <c r="A165" i="10"/>
  <c r="A166" i="10"/>
  <c r="A167" i="10"/>
  <c r="A168" i="10"/>
  <c r="A169" i="10"/>
  <c r="A170" i="10"/>
  <c r="A171" i="10"/>
  <c r="A172" i="10"/>
  <c r="A173" i="10"/>
  <c r="A174" i="10"/>
  <c r="A175" i="10"/>
  <c r="A176" i="10"/>
  <c r="A177" i="10"/>
  <c r="A178" i="10"/>
  <c r="A179" i="10"/>
  <c r="A180" i="10"/>
  <c r="A181" i="10"/>
  <c r="A182" i="10"/>
  <c r="A183" i="10"/>
  <c r="A184" i="10"/>
  <c r="A185" i="10"/>
  <c r="A186" i="10"/>
  <c r="A187" i="10"/>
  <c r="A188" i="10"/>
  <c r="A189" i="10"/>
  <c r="A190" i="10"/>
  <c r="A191" i="10"/>
  <c r="A192" i="10"/>
  <c r="A193" i="10"/>
  <c r="A194" i="10"/>
  <c r="A195" i="10"/>
  <c r="A196" i="10"/>
  <c r="A197" i="10"/>
  <c r="A198" i="10"/>
  <c r="A199" i="10"/>
  <c r="A200" i="10"/>
  <c r="A201" i="10"/>
  <c r="A202" i="10"/>
  <c r="A203" i="10"/>
  <c r="A204" i="10"/>
  <c r="A205" i="10"/>
  <c r="A206" i="10"/>
  <c r="A207" i="10"/>
  <c r="A208" i="10"/>
  <c r="A209" i="10"/>
  <c r="A210" i="10"/>
  <c r="A211" i="10"/>
  <c r="A212" i="10"/>
  <c r="A213" i="10"/>
  <c r="A214" i="10"/>
  <c r="A215" i="10"/>
  <c r="A216" i="10"/>
  <c r="A217" i="10"/>
  <c r="A218" i="10"/>
  <c r="A219" i="10"/>
  <c r="A220" i="10"/>
  <c r="A221" i="10"/>
  <c r="A222" i="10"/>
  <c r="A223" i="10"/>
  <c r="A224" i="10"/>
  <c r="A225" i="10"/>
  <c r="A226" i="10"/>
  <c r="A227" i="10"/>
  <c r="A228" i="10"/>
  <c r="A229" i="10"/>
  <c r="A230" i="10"/>
  <c r="A231" i="10"/>
  <c r="A232" i="10"/>
  <c r="A233" i="10"/>
  <c r="A234" i="10"/>
  <c r="A235" i="10"/>
  <c r="A236" i="10"/>
  <c r="A237" i="10"/>
  <c r="A238" i="10"/>
  <c r="A239" i="10"/>
  <c r="A240" i="10"/>
  <c r="A241" i="10"/>
  <c r="A242" i="10"/>
  <c r="A243" i="10"/>
  <c r="A244" i="10"/>
  <c r="A245" i="10"/>
  <c r="A246" i="10"/>
  <c r="A247" i="10"/>
  <c r="A248" i="10"/>
  <c r="A249" i="10"/>
  <c r="A250" i="10"/>
  <c r="A251" i="10"/>
  <c r="A252" i="10"/>
  <c r="A253" i="10"/>
  <c r="A254" i="10"/>
  <c r="A255" i="10"/>
  <c r="A256" i="10"/>
  <c r="A257" i="10"/>
  <c r="A258" i="10"/>
  <c r="A259" i="10"/>
  <c r="A260" i="10"/>
  <c r="A261" i="10"/>
  <c r="A262" i="10"/>
  <c r="A263" i="10"/>
  <c r="A264" i="10"/>
  <c r="A265" i="10"/>
  <c r="A266" i="10"/>
  <c r="A267" i="10"/>
  <c r="A268" i="10"/>
  <c r="A269" i="10"/>
  <c r="A270" i="10"/>
  <c r="A271" i="10"/>
  <c r="A272" i="10"/>
  <c r="A273" i="10"/>
  <c r="A274" i="10"/>
  <c r="A275" i="10"/>
  <c r="A276" i="10"/>
  <c r="A277" i="10"/>
  <c r="A278" i="10"/>
  <c r="A279" i="10"/>
  <c r="A280" i="10"/>
  <c r="A281" i="10"/>
  <c r="A282" i="10"/>
  <c r="A283" i="10"/>
  <c r="A284" i="10"/>
  <c r="A285" i="10"/>
  <c r="A286" i="10"/>
  <c r="A287" i="10"/>
  <c r="A288" i="10"/>
  <c r="A289" i="10"/>
  <c r="A290" i="10"/>
  <c r="A291" i="10"/>
  <c r="A292" i="10"/>
  <c r="A293" i="10"/>
  <c r="A294" i="10"/>
  <c r="A295" i="10"/>
  <c r="A296" i="10"/>
  <c r="A297" i="10"/>
  <c r="A298" i="10"/>
  <c r="A299" i="10"/>
  <c r="A300" i="10"/>
  <c r="A301" i="10"/>
  <c r="A302" i="10"/>
  <c r="A303" i="10"/>
  <c r="A3" i="10"/>
  <c r="T233" i="10" l="1"/>
  <c r="T209" i="10"/>
  <c r="T185" i="10"/>
  <c r="T161" i="10"/>
  <c r="T137" i="10"/>
  <c r="T113" i="10"/>
  <c r="T89" i="10"/>
  <c r="T65" i="10"/>
  <c r="T41" i="10"/>
  <c r="T17" i="10"/>
  <c r="T300" i="10"/>
  <c r="L295" i="10"/>
  <c r="T276" i="10"/>
  <c r="L271" i="10"/>
  <c r="T252" i="10"/>
  <c r="L247" i="10"/>
  <c r="T228" i="10"/>
  <c r="L223" i="10"/>
  <c r="T204" i="10"/>
  <c r="L199" i="10"/>
  <c r="T180" i="10"/>
  <c r="L175" i="10"/>
  <c r="T156" i="10"/>
  <c r="L151" i="10"/>
  <c r="T132" i="10"/>
  <c r="L127" i="10"/>
  <c r="T108" i="10"/>
  <c r="L103" i="10"/>
  <c r="T84" i="10"/>
  <c r="L79" i="10"/>
  <c r="T60" i="10"/>
  <c r="L55" i="10"/>
  <c r="T36" i="10"/>
  <c r="L31" i="10"/>
  <c r="T12" i="10"/>
  <c r="L7" i="10"/>
  <c r="T295" i="10"/>
  <c r="L290" i="10"/>
  <c r="T271" i="10"/>
  <c r="L266" i="10"/>
  <c r="T247" i="10"/>
  <c r="L242" i="10"/>
  <c r="T223" i="10"/>
  <c r="L218" i="10"/>
  <c r="T199" i="10"/>
  <c r="L194" i="10"/>
  <c r="T175" i="10"/>
  <c r="L170" i="10"/>
  <c r="T151" i="10"/>
  <c r="L146" i="10"/>
  <c r="T127" i="10"/>
  <c r="L122" i="10"/>
  <c r="T103" i="10"/>
  <c r="L98" i="10"/>
  <c r="T79" i="10"/>
  <c r="L74" i="10"/>
  <c r="T55" i="10"/>
  <c r="L50" i="10"/>
  <c r="T31" i="10"/>
  <c r="L26" i="10"/>
  <c r="T7" i="10"/>
  <c r="L285" i="10"/>
  <c r="L232" i="10"/>
  <c r="T213" i="10"/>
  <c r="T141" i="10"/>
  <c r="T117" i="10"/>
  <c r="L299" i="10"/>
  <c r="L203" i="10"/>
  <c r="T160" i="10"/>
  <c r="L107" i="10"/>
  <c r="T40" i="10"/>
  <c r="T299" i="10"/>
  <c r="T203" i="10"/>
  <c r="L198" i="10"/>
  <c r="T179" i="10"/>
  <c r="L174" i="10"/>
  <c r="T155" i="10"/>
  <c r="L150" i="10"/>
  <c r="T131" i="10"/>
  <c r="L126" i="10"/>
  <c r="T107" i="10"/>
  <c r="L102" i="10"/>
  <c r="T83" i="10"/>
  <c r="L78" i="10"/>
  <c r="T59" i="10"/>
  <c r="L54" i="10"/>
  <c r="T35" i="10"/>
  <c r="L30" i="10"/>
  <c r="T11" i="10"/>
  <c r="L6" i="10"/>
  <c r="T294" i="10"/>
  <c r="L289" i="10"/>
  <c r="T270" i="10"/>
  <c r="L265" i="10"/>
  <c r="T246" i="10"/>
  <c r="L241" i="10"/>
  <c r="T222" i="10"/>
  <c r="L217" i="10"/>
  <c r="T198" i="10"/>
  <c r="L193" i="10"/>
  <c r="T174" i="10"/>
  <c r="L169" i="10"/>
  <c r="T150" i="10"/>
  <c r="L145" i="10"/>
  <c r="T126" i="10"/>
  <c r="L121" i="10"/>
  <c r="T102" i="10"/>
  <c r="L97" i="10"/>
  <c r="T78" i="10"/>
  <c r="L73" i="10"/>
  <c r="T54" i="10"/>
  <c r="L49" i="10"/>
  <c r="T30" i="10"/>
  <c r="L25" i="10"/>
  <c r="T6" i="10"/>
  <c r="T194" i="10"/>
  <c r="L165" i="10"/>
  <c r="L141" i="10"/>
  <c r="L69" i="10"/>
  <c r="T189" i="10"/>
  <c r="L131" i="10"/>
  <c r="L59" i="10"/>
  <c r="T16" i="10"/>
  <c r="L294" i="10"/>
  <c r="T121" i="10"/>
  <c r="T97" i="10"/>
  <c r="T73" i="10"/>
  <c r="T284" i="10"/>
  <c r="T260" i="10"/>
  <c r="T236" i="10"/>
  <c r="T212" i="10"/>
  <c r="T188" i="10"/>
  <c r="T164" i="10"/>
  <c r="T140" i="10"/>
  <c r="T116" i="10"/>
  <c r="T92" i="10"/>
  <c r="T68" i="10"/>
  <c r="T44" i="10"/>
  <c r="T20" i="10"/>
  <c r="T50" i="10"/>
  <c r="T261" i="10"/>
  <c r="L251" i="10"/>
  <c r="L179" i="10"/>
  <c r="L11" i="10"/>
  <c r="T227" i="10"/>
  <c r="T193" i="10"/>
  <c r="T145" i="10"/>
  <c r="L20" i="10"/>
  <c r="L298" i="10"/>
  <c r="T279" i="10"/>
  <c r="L274" i="10"/>
  <c r="T255" i="10"/>
  <c r="L250" i="10"/>
  <c r="T231" i="10"/>
  <c r="L226" i="10"/>
  <c r="T207" i="10"/>
  <c r="L202" i="10"/>
  <c r="T183" i="10"/>
  <c r="L178" i="10"/>
  <c r="T159" i="10"/>
  <c r="L154" i="10"/>
  <c r="T135" i="10"/>
  <c r="L130" i="10"/>
  <c r="T111" i="10"/>
  <c r="L106" i="10"/>
  <c r="T87" i="10"/>
  <c r="L82" i="10"/>
  <c r="T63" i="10"/>
  <c r="L58" i="10"/>
  <c r="T39" i="10"/>
  <c r="L34" i="10"/>
  <c r="T15" i="10"/>
  <c r="L10" i="10"/>
  <c r="L261" i="10"/>
  <c r="T98" i="10"/>
  <c r="L45" i="10"/>
  <c r="T45" i="10"/>
  <c r="T256" i="10"/>
  <c r="L155" i="10"/>
  <c r="T136" i="10"/>
  <c r="T88" i="10"/>
  <c r="L270" i="10"/>
  <c r="T251" i="10"/>
  <c r="T289" i="10"/>
  <c r="T169" i="10"/>
  <c r="T298" i="10"/>
  <c r="L293" i="10"/>
  <c r="T274" i="10"/>
  <c r="L269" i="10"/>
  <c r="T250" i="10"/>
  <c r="L245" i="10"/>
  <c r="T226" i="10"/>
  <c r="L221" i="10"/>
  <c r="T202" i="10"/>
  <c r="L197" i="10"/>
  <c r="T178" i="10"/>
  <c r="L173" i="10"/>
  <c r="T154" i="10"/>
  <c r="L149" i="10"/>
  <c r="T130" i="10"/>
  <c r="L125" i="10"/>
  <c r="T106" i="10"/>
  <c r="L101" i="10"/>
  <c r="T82" i="10"/>
  <c r="L77" i="10"/>
  <c r="T58" i="10"/>
  <c r="L53" i="10"/>
  <c r="T34" i="10"/>
  <c r="L29" i="10"/>
  <c r="T10" i="10"/>
  <c r="L5" i="10"/>
  <c r="L213" i="10"/>
  <c r="L112" i="10"/>
  <c r="T280" i="10"/>
  <c r="T208" i="10"/>
  <c r="T112" i="10"/>
  <c r="T64" i="10"/>
  <c r="L35" i="10"/>
  <c r="T275" i="10"/>
  <c r="L246" i="10"/>
  <c r="L222" i="10"/>
  <c r="T265" i="10"/>
  <c r="T241" i="10"/>
  <c r="T217" i="10"/>
  <c r="T49" i="10"/>
  <c r="L44" i="10"/>
  <c r="T25" i="10"/>
  <c r="T303" i="10"/>
  <c r="T293" i="10"/>
  <c r="T269" i="10"/>
  <c r="T245" i="10"/>
  <c r="T221" i="10"/>
  <c r="T197" i="10"/>
  <c r="T173" i="10"/>
  <c r="T149" i="10"/>
  <c r="T125" i="10"/>
  <c r="T101" i="10"/>
  <c r="T77" i="10"/>
  <c r="T53" i="10"/>
  <c r="T29" i="10"/>
  <c r="T5" i="10"/>
  <c r="T257" i="10"/>
  <c r="L43" i="10"/>
  <c r="L302" i="10"/>
  <c r="T283" i="10"/>
  <c r="L278" i="10"/>
  <c r="T259" i="10"/>
  <c r="L254" i="10"/>
  <c r="T235" i="10"/>
  <c r="L230" i="10"/>
  <c r="T211" i="10"/>
  <c r="L206" i="10"/>
  <c r="T187" i="10"/>
  <c r="L182" i="10"/>
  <c r="T163" i="10"/>
  <c r="L158" i="10"/>
  <c r="T139" i="10"/>
  <c r="L134" i="10"/>
  <c r="T115" i="10"/>
  <c r="L110" i="10"/>
  <c r="T91" i="10"/>
  <c r="L86" i="10"/>
  <c r="T67" i="10"/>
  <c r="L62" i="10"/>
  <c r="T43" i="10"/>
  <c r="L38" i="10"/>
  <c r="T19" i="10"/>
  <c r="L14" i="10"/>
  <c r="T290" i="10"/>
  <c r="L189" i="10"/>
  <c r="L227" i="10"/>
  <c r="L67" i="10"/>
  <c r="T254" i="10"/>
  <c r="T230" i="10"/>
  <c r="T206" i="10"/>
  <c r="T86" i="10"/>
  <c r="T297" i="10"/>
  <c r="L292" i="10"/>
  <c r="T273" i="10"/>
  <c r="L268" i="10"/>
  <c r="T249" i="10"/>
  <c r="L244" i="10"/>
  <c r="T225" i="10"/>
  <c r="L220" i="10"/>
  <c r="T201" i="10"/>
  <c r="L196" i="10"/>
  <c r="T177" i="10"/>
  <c r="L172" i="10"/>
  <c r="T153" i="10"/>
  <c r="L148" i="10"/>
  <c r="T129" i="10"/>
  <c r="L124" i="10"/>
  <c r="T105" i="10"/>
  <c r="L100" i="10"/>
  <c r="T81" i="10"/>
  <c r="L76" i="10"/>
  <c r="T57" i="10"/>
  <c r="L52" i="10"/>
  <c r="T33" i="10"/>
  <c r="L28" i="10"/>
  <c r="T9" i="10"/>
  <c r="L4" i="10"/>
  <c r="T266" i="10"/>
  <c r="T122" i="10"/>
  <c r="L93" i="10"/>
  <c r="L21" i="10"/>
  <c r="T285" i="10"/>
  <c r="T237" i="10"/>
  <c r="L40" i="10"/>
  <c r="T232" i="10"/>
  <c r="T184" i="10"/>
  <c r="L83" i="10"/>
  <c r="T288" i="10"/>
  <c r="T264" i="10"/>
  <c r="L235" i="10"/>
  <c r="T182" i="10"/>
  <c r="T134" i="10"/>
  <c r="T292" i="10"/>
  <c r="L287" i="10"/>
  <c r="T268" i="10"/>
  <c r="L263" i="10"/>
  <c r="T244" i="10"/>
  <c r="L239" i="10"/>
  <c r="T220" i="10"/>
  <c r="L215" i="10"/>
  <c r="T196" i="10"/>
  <c r="L191" i="10"/>
  <c r="T172" i="10"/>
  <c r="L167" i="10"/>
  <c r="T148" i="10"/>
  <c r="L143" i="10"/>
  <c r="T124" i="10"/>
  <c r="L119" i="10"/>
  <c r="T100" i="10"/>
  <c r="L95" i="10"/>
  <c r="T76" i="10"/>
  <c r="L71" i="10"/>
  <c r="T52" i="10"/>
  <c r="L47" i="10"/>
  <c r="T28" i="10"/>
  <c r="L23" i="10"/>
  <c r="T4" i="10"/>
  <c r="T281" i="10"/>
  <c r="T218" i="10"/>
  <c r="T170" i="10"/>
  <c r="T26" i="10"/>
  <c r="T93" i="10"/>
  <c r="L64" i="10"/>
  <c r="T21" i="10"/>
  <c r="L283" i="10"/>
  <c r="L163" i="10"/>
  <c r="T144" i="10"/>
  <c r="L91" i="10"/>
  <c r="T287" i="10"/>
  <c r="T263" i="10"/>
  <c r="L258" i="10"/>
  <c r="T239" i="10"/>
  <c r="L234" i="10"/>
  <c r="T215" i="10"/>
  <c r="L210" i="10"/>
  <c r="T191" i="10"/>
  <c r="L186" i="10"/>
  <c r="T167" i="10"/>
  <c r="L162" i="10"/>
  <c r="T143" i="10"/>
  <c r="L138" i="10"/>
  <c r="T119" i="10"/>
  <c r="L114" i="10"/>
  <c r="T95" i="10"/>
  <c r="L90" i="10"/>
  <c r="T71" i="10"/>
  <c r="L66" i="10"/>
  <c r="T47" i="10"/>
  <c r="T23" i="10"/>
  <c r="T146" i="10"/>
  <c r="L280" i="10"/>
  <c r="L256" i="10"/>
  <c r="L184" i="10"/>
  <c r="L259" i="10"/>
  <c r="L211" i="10"/>
  <c r="L139" i="10"/>
  <c r="T120" i="10"/>
  <c r="T48" i="10"/>
  <c r="T24" i="10"/>
  <c r="T278" i="10"/>
  <c r="T158" i="10"/>
  <c r="T110" i="10"/>
  <c r="T62" i="10"/>
  <c r="T38" i="10"/>
  <c r="T14" i="10"/>
  <c r="T282" i="10"/>
  <c r="T258" i="10"/>
  <c r="T234" i="10"/>
  <c r="T210" i="10"/>
  <c r="T186" i="10"/>
  <c r="T162" i="10"/>
  <c r="T138" i="10"/>
  <c r="T114" i="10"/>
  <c r="T90" i="10"/>
  <c r="T66" i="10"/>
  <c r="T42" i="10"/>
  <c r="T18" i="10"/>
  <c r="T301" i="10"/>
  <c r="T229" i="10"/>
  <c r="L224" i="10"/>
  <c r="T205" i="10"/>
  <c r="L200" i="10"/>
  <c r="T181" i="10"/>
  <c r="L176" i="10"/>
  <c r="T157" i="10"/>
  <c r="L152" i="10"/>
  <c r="T133" i="10"/>
  <c r="L128" i="10"/>
  <c r="T109" i="10"/>
  <c r="L104" i="10"/>
  <c r="T85" i="10"/>
  <c r="L80" i="10"/>
  <c r="T61" i="10"/>
  <c r="L56" i="10"/>
  <c r="T37" i="10"/>
  <c r="L32" i="10"/>
  <c r="T13" i="10"/>
  <c r="L8" i="10"/>
  <c r="L237" i="10"/>
  <c r="L88" i="10"/>
  <c r="T272" i="10"/>
  <c r="L267" i="10"/>
  <c r="T248" i="10"/>
  <c r="L243" i="10"/>
  <c r="T224" i="10"/>
  <c r="L219" i="10"/>
  <c r="T200" i="10"/>
  <c r="L195" i="10"/>
  <c r="T176" i="10"/>
  <c r="L171" i="10"/>
  <c r="T152" i="10"/>
  <c r="L147" i="10"/>
  <c r="T128" i="10"/>
  <c r="L123" i="10"/>
  <c r="T104" i="10"/>
  <c r="L99" i="10"/>
  <c r="T80" i="10"/>
  <c r="L75" i="10"/>
  <c r="T56" i="10"/>
  <c r="L51" i="10"/>
  <c r="T32" i="10"/>
  <c r="L27" i="10"/>
  <c r="T8" i="10"/>
  <c r="L3" i="10"/>
  <c r="T242" i="10"/>
  <c r="L117" i="10"/>
  <c r="L208" i="10"/>
  <c r="T165" i="10"/>
  <c r="L136" i="10"/>
  <c r="T69" i="10"/>
  <c r="L16" i="10"/>
  <c r="L275" i="10"/>
  <c r="T240" i="10"/>
  <c r="T216" i="10"/>
  <c r="T192" i="10"/>
  <c r="L187" i="10"/>
  <c r="T168" i="10"/>
  <c r="L115" i="10"/>
  <c r="T96" i="10"/>
  <c r="T72" i="10"/>
  <c r="L19" i="10"/>
  <c r="T302" i="10"/>
  <c r="T277" i="10"/>
  <c r="T253" i="10"/>
  <c r="L248" i="10"/>
  <c r="T296" i="10"/>
  <c r="L291" i="10"/>
  <c r="T291" i="10"/>
  <c r="L286" i="10"/>
  <c r="T267" i="10"/>
  <c r="L262" i="10"/>
  <c r="T243" i="10"/>
  <c r="L238" i="10"/>
  <c r="T219" i="10"/>
  <c r="T195" i="10"/>
  <c r="T171" i="10"/>
  <c r="T147" i="10"/>
  <c r="T123" i="10"/>
  <c r="T99" i="10"/>
  <c r="T75" i="10"/>
  <c r="T51" i="10"/>
  <c r="T27" i="10"/>
  <c r="T3" i="10"/>
  <c r="T74" i="10"/>
  <c r="L160" i="10"/>
  <c r="T286" i="10"/>
  <c r="T262" i="10"/>
  <c r="T238" i="10"/>
  <c r="T214" i="10"/>
  <c r="T190" i="10"/>
  <c r="T166" i="10"/>
  <c r="T142" i="10"/>
  <c r="T118" i="10"/>
  <c r="T94" i="10"/>
  <c r="T70" i="10"/>
  <c r="T46" i="10"/>
  <c r="T22" i="10"/>
  <c r="L300" i="10"/>
  <c r="L276" i="10"/>
  <c r="L252" i="10"/>
  <c r="L228" i="10"/>
  <c r="L204" i="10"/>
  <c r="L180" i="10"/>
  <c r="L156" i="10"/>
  <c r="L132" i="10"/>
  <c r="L108" i="10"/>
  <c r="L84" i="10"/>
  <c r="L60" i="10"/>
  <c r="L36" i="10"/>
  <c r="L12" i="10"/>
  <c r="L284" i="10"/>
  <c r="L260" i="10"/>
  <c r="L236" i="10"/>
  <c r="L212" i="10"/>
  <c r="L188" i="10"/>
  <c r="L164" i="10"/>
  <c r="L140" i="10"/>
  <c r="L116" i="10"/>
  <c r="L92" i="10"/>
  <c r="L68" i="10"/>
  <c r="L303" i="10"/>
  <c r="L279" i="10"/>
  <c r="L255" i="10"/>
  <c r="L231" i="10"/>
  <c r="L207" i="10"/>
  <c r="L183" i="10"/>
  <c r="L159" i="10"/>
  <c r="L135" i="10"/>
  <c r="L111" i="10"/>
  <c r="L87" i="10"/>
  <c r="L63" i="10"/>
  <c r="L39" i="10"/>
  <c r="L15" i="10"/>
  <c r="L288" i="10"/>
  <c r="L264" i="10"/>
  <c r="L240" i="10"/>
  <c r="L216" i="10"/>
  <c r="L192" i="10"/>
  <c r="L168" i="10"/>
  <c r="L144" i="10"/>
  <c r="L120" i="10"/>
  <c r="L96" i="10"/>
  <c r="L72" i="10"/>
  <c r="L48" i="10"/>
  <c r="L24" i="10"/>
  <c r="L297" i="10"/>
  <c r="L273" i="10"/>
  <c r="L249" i="10"/>
  <c r="L225" i="10"/>
  <c r="L201" i="10"/>
  <c r="L177" i="10"/>
  <c r="L153" i="10"/>
  <c r="L129" i="10"/>
  <c r="L105" i="10"/>
  <c r="L81" i="10"/>
  <c r="L57" i="10"/>
  <c r="L33" i="10"/>
  <c r="L9" i="10"/>
  <c r="L282" i="10"/>
  <c r="L42" i="10"/>
  <c r="L18" i="10"/>
  <c r="L301" i="10"/>
  <c r="L277" i="10"/>
  <c r="L253" i="10"/>
  <c r="L229" i="10"/>
  <c r="L205" i="10"/>
  <c r="L181" i="10"/>
  <c r="L157" i="10"/>
  <c r="L133" i="10"/>
  <c r="L109" i="10"/>
  <c r="L85" i="10"/>
  <c r="L61" i="10"/>
  <c r="L37" i="10"/>
  <c r="L13" i="10"/>
  <c r="L296" i="10"/>
  <c r="L272" i="10"/>
  <c r="L214" i="10"/>
  <c r="L190" i="10"/>
  <c r="L166" i="10"/>
  <c r="L142" i="10"/>
  <c r="L118" i="10"/>
  <c r="L94" i="10"/>
  <c r="L70" i="10"/>
  <c r="L46" i="10"/>
  <c r="L22" i="10"/>
  <c r="L281" i="10"/>
  <c r="L257" i="10"/>
  <c r="L233" i="10"/>
  <c r="L209" i="10"/>
  <c r="L185" i="10"/>
  <c r="L161" i="10"/>
  <c r="L137" i="10"/>
  <c r="L113" i="10"/>
  <c r="L89" i="10"/>
  <c r="L65" i="10"/>
  <c r="L41" i="10"/>
  <c r="L17" i="10"/>
  <c r="C14" i="6"/>
  <c r="C12" i="6"/>
  <c r="C10" i="6"/>
  <c r="C8" i="5"/>
  <c r="C25" i="6" l="1"/>
  <c r="C16" i="3"/>
  <c r="C24" i="3"/>
  <c r="C6" i="5" s="1"/>
  <c r="C5" i="8"/>
  <c r="E18" i="3"/>
  <c r="C18" i="3" s="1"/>
  <c r="C6" i="8"/>
  <c r="C7" i="5"/>
  <c r="C6" i="3"/>
  <c r="E34" i="3"/>
  <c r="E32" i="3"/>
  <c r="E31" i="3"/>
  <c r="C20" i="6" l="1"/>
  <c r="C35" i="3"/>
  <c r="C23" i="6"/>
  <c r="C22" i="6"/>
  <c r="P20" i="10" l="1"/>
  <c r="P20" i="12" s="1"/>
  <c r="P44" i="10"/>
  <c r="P44" i="12" s="1"/>
  <c r="P68" i="10"/>
  <c r="P68" i="12" s="1"/>
  <c r="P92" i="10"/>
  <c r="P92" i="12" s="1"/>
  <c r="P116" i="10"/>
  <c r="P116" i="12" s="1"/>
  <c r="P140" i="10"/>
  <c r="P140" i="12" s="1"/>
  <c r="P164" i="10"/>
  <c r="P164" i="12" s="1"/>
  <c r="P188" i="10"/>
  <c r="P188" i="12" s="1"/>
  <c r="P212" i="10"/>
  <c r="P212" i="12" s="1"/>
  <c r="P236" i="10"/>
  <c r="P236" i="12" s="1"/>
  <c r="P260" i="10"/>
  <c r="P260" i="12" s="1"/>
  <c r="P284" i="10"/>
  <c r="P284" i="12" s="1"/>
  <c r="P21" i="10"/>
  <c r="P21" i="12" s="1"/>
  <c r="P45" i="10"/>
  <c r="P45" i="12" s="1"/>
  <c r="P69" i="10"/>
  <c r="P69" i="12" s="1"/>
  <c r="P93" i="10"/>
  <c r="P93" i="12" s="1"/>
  <c r="P117" i="10"/>
  <c r="P117" i="12" s="1"/>
  <c r="P141" i="10"/>
  <c r="P141" i="12" s="1"/>
  <c r="P165" i="10"/>
  <c r="P165" i="12" s="1"/>
  <c r="P189" i="10"/>
  <c r="P189" i="12" s="1"/>
  <c r="P213" i="10"/>
  <c r="P213" i="12" s="1"/>
  <c r="P237" i="10"/>
  <c r="P237" i="12" s="1"/>
  <c r="P261" i="10"/>
  <c r="P261" i="12" s="1"/>
  <c r="P285" i="10"/>
  <c r="P285" i="12" s="1"/>
  <c r="P22" i="10"/>
  <c r="P22" i="12" s="1"/>
  <c r="P46" i="10"/>
  <c r="P46" i="12" s="1"/>
  <c r="P70" i="10"/>
  <c r="P70" i="12" s="1"/>
  <c r="P94" i="10"/>
  <c r="P94" i="12" s="1"/>
  <c r="P118" i="10"/>
  <c r="P118" i="12" s="1"/>
  <c r="P142" i="10"/>
  <c r="P142" i="12" s="1"/>
  <c r="P166" i="10"/>
  <c r="P166" i="12" s="1"/>
  <c r="P190" i="10"/>
  <c r="P190" i="12" s="1"/>
  <c r="P214" i="10"/>
  <c r="P214" i="12" s="1"/>
  <c r="P238" i="10"/>
  <c r="P238" i="12" s="1"/>
  <c r="P262" i="10"/>
  <c r="P262" i="12" s="1"/>
  <c r="P286" i="10"/>
  <c r="P286" i="12" s="1"/>
  <c r="P23" i="10"/>
  <c r="P23" i="12" s="1"/>
  <c r="P47" i="10"/>
  <c r="P47" i="12" s="1"/>
  <c r="P71" i="10"/>
  <c r="P71" i="12" s="1"/>
  <c r="P95" i="10"/>
  <c r="P95" i="12" s="1"/>
  <c r="P119" i="10"/>
  <c r="P119" i="12" s="1"/>
  <c r="P143" i="10"/>
  <c r="P143" i="12" s="1"/>
  <c r="P167" i="10"/>
  <c r="P167" i="12" s="1"/>
  <c r="P191" i="10"/>
  <c r="P191" i="12" s="1"/>
  <c r="P215" i="10"/>
  <c r="P215" i="12" s="1"/>
  <c r="P239" i="10"/>
  <c r="P239" i="12" s="1"/>
  <c r="P263" i="10"/>
  <c r="P263" i="12" s="1"/>
  <c r="P287" i="10"/>
  <c r="P287" i="12" s="1"/>
  <c r="P24" i="10"/>
  <c r="P24" i="12" s="1"/>
  <c r="P48" i="10"/>
  <c r="P48" i="12" s="1"/>
  <c r="P72" i="10"/>
  <c r="P72" i="12" s="1"/>
  <c r="P96" i="10"/>
  <c r="P96" i="12" s="1"/>
  <c r="P120" i="10"/>
  <c r="P120" i="12" s="1"/>
  <c r="P144" i="10"/>
  <c r="P144" i="12" s="1"/>
  <c r="P168" i="10"/>
  <c r="P168" i="12" s="1"/>
  <c r="P192" i="10"/>
  <c r="P192" i="12" s="1"/>
  <c r="P216" i="10"/>
  <c r="P216" i="12" s="1"/>
  <c r="P240" i="10"/>
  <c r="P240" i="12" s="1"/>
  <c r="P264" i="10"/>
  <c r="P264" i="12" s="1"/>
  <c r="P288" i="10"/>
  <c r="P288" i="12" s="1"/>
  <c r="P25" i="10"/>
  <c r="P25" i="12" s="1"/>
  <c r="P49" i="10"/>
  <c r="P49" i="12" s="1"/>
  <c r="P73" i="10"/>
  <c r="P73" i="12" s="1"/>
  <c r="P97" i="10"/>
  <c r="P97" i="12" s="1"/>
  <c r="P121" i="10"/>
  <c r="P121" i="12" s="1"/>
  <c r="P145" i="10"/>
  <c r="P145" i="12" s="1"/>
  <c r="P169" i="10"/>
  <c r="P169" i="12" s="1"/>
  <c r="P193" i="10"/>
  <c r="P193" i="12" s="1"/>
  <c r="P217" i="10"/>
  <c r="P217" i="12" s="1"/>
  <c r="P241" i="10"/>
  <c r="P241" i="12" s="1"/>
  <c r="P265" i="10"/>
  <c r="P265" i="12" s="1"/>
  <c r="P289" i="10"/>
  <c r="P289" i="12" s="1"/>
  <c r="P26" i="10"/>
  <c r="P26" i="12" s="1"/>
  <c r="P50" i="10"/>
  <c r="P50" i="12" s="1"/>
  <c r="P74" i="10"/>
  <c r="P74" i="12" s="1"/>
  <c r="P98" i="10"/>
  <c r="P98" i="12" s="1"/>
  <c r="P122" i="10"/>
  <c r="P122" i="12" s="1"/>
  <c r="P146" i="10"/>
  <c r="P146" i="12" s="1"/>
  <c r="P170" i="10"/>
  <c r="P170" i="12" s="1"/>
  <c r="P194" i="10"/>
  <c r="P194" i="12" s="1"/>
  <c r="P218" i="10"/>
  <c r="P218" i="12" s="1"/>
  <c r="P242" i="10"/>
  <c r="P242" i="12" s="1"/>
  <c r="P266" i="10"/>
  <c r="P266" i="12" s="1"/>
  <c r="P290" i="10"/>
  <c r="P290" i="12" s="1"/>
  <c r="P27" i="10"/>
  <c r="P27" i="12" s="1"/>
  <c r="P51" i="10"/>
  <c r="P51" i="12" s="1"/>
  <c r="P75" i="10"/>
  <c r="P75" i="12" s="1"/>
  <c r="P99" i="10"/>
  <c r="P99" i="12" s="1"/>
  <c r="P123" i="10"/>
  <c r="P123" i="12" s="1"/>
  <c r="P147" i="10"/>
  <c r="P147" i="12" s="1"/>
  <c r="P171" i="10"/>
  <c r="P171" i="12" s="1"/>
  <c r="P195" i="10"/>
  <c r="P195" i="12" s="1"/>
  <c r="P219" i="10"/>
  <c r="P219" i="12" s="1"/>
  <c r="P243" i="10"/>
  <c r="P243" i="12" s="1"/>
  <c r="P267" i="10"/>
  <c r="P267" i="12" s="1"/>
  <c r="P291" i="10"/>
  <c r="P291" i="12" s="1"/>
  <c r="P7" i="10"/>
  <c r="P7" i="12" s="1"/>
  <c r="P31" i="10"/>
  <c r="P31" i="12" s="1"/>
  <c r="P55" i="10"/>
  <c r="P55" i="12" s="1"/>
  <c r="P79" i="10"/>
  <c r="P79" i="12" s="1"/>
  <c r="P103" i="10"/>
  <c r="P103" i="12" s="1"/>
  <c r="P127" i="10"/>
  <c r="P127" i="12" s="1"/>
  <c r="P151" i="10"/>
  <c r="P151" i="12" s="1"/>
  <c r="P175" i="10"/>
  <c r="P175" i="12" s="1"/>
  <c r="P199" i="10"/>
  <c r="P199" i="12" s="1"/>
  <c r="P223" i="10"/>
  <c r="P223" i="12" s="1"/>
  <c r="P247" i="10"/>
  <c r="P247" i="12" s="1"/>
  <c r="P271" i="10"/>
  <c r="P271" i="12" s="1"/>
  <c r="P295" i="10"/>
  <c r="P295" i="12" s="1"/>
  <c r="P8" i="10"/>
  <c r="P8" i="12" s="1"/>
  <c r="P32" i="10"/>
  <c r="P32" i="12" s="1"/>
  <c r="P56" i="10"/>
  <c r="P56" i="12" s="1"/>
  <c r="P80" i="10"/>
  <c r="P80" i="12" s="1"/>
  <c r="P104" i="10"/>
  <c r="P104" i="12" s="1"/>
  <c r="P128" i="10"/>
  <c r="P128" i="12" s="1"/>
  <c r="P152" i="10"/>
  <c r="P152" i="12" s="1"/>
  <c r="P176" i="10"/>
  <c r="P176" i="12" s="1"/>
  <c r="P200" i="10"/>
  <c r="P200" i="12" s="1"/>
  <c r="P224" i="10"/>
  <c r="P224" i="12" s="1"/>
  <c r="P248" i="10"/>
  <c r="P248" i="12" s="1"/>
  <c r="P272" i="10"/>
  <c r="P272" i="12" s="1"/>
  <c r="P296" i="10"/>
  <c r="P296" i="12" s="1"/>
  <c r="P9" i="10"/>
  <c r="P9" i="12" s="1"/>
  <c r="P33" i="10"/>
  <c r="P33" i="12" s="1"/>
  <c r="P57" i="10"/>
  <c r="P57" i="12" s="1"/>
  <c r="P81" i="10"/>
  <c r="P81" i="12" s="1"/>
  <c r="P105" i="10"/>
  <c r="P105" i="12" s="1"/>
  <c r="P129" i="10"/>
  <c r="P129" i="12" s="1"/>
  <c r="P153" i="10"/>
  <c r="P153" i="12" s="1"/>
  <c r="P177" i="10"/>
  <c r="P177" i="12" s="1"/>
  <c r="P201" i="10"/>
  <c r="P201" i="12" s="1"/>
  <c r="P225" i="10"/>
  <c r="P225" i="12" s="1"/>
  <c r="P249" i="10"/>
  <c r="P249" i="12" s="1"/>
  <c r="P273" i="10"/>
  <c r="P273" i="12" s="1"/>
  <c r="P297" i="10"/>
  <c r="P297" i="12" s="1"/>
  <c r="P10" i="10"/>
  <c r="P10" i="12" s="1"/>
  <c r="P34" i="10"/>
  <c r="P34" i="12" s="1"/>
  <c r="P58" i="10"/>
  <c r="P58" i="12" s="1"/>
  <c r="P82" i="10"/>
  <c r="P82" i="12" s="1"/>
  <c r="P106" i="10"/>
  <c r="P106" i="12" s="1"/>
  <c r="P130" i="10"/>
  <c r="P130" i="12" s="1"/>
  <c r="P154" i="10"/>
  <c r="P154" i="12" s="1"/>
  <c r="P178" i="10"/>
  <c r="P178" i="12" s="1"/>
  <c r="P202" i="10"/>
  <c r="P202" i="12" s="1"/>
  <c r="P226" i="10"/>
  <c r="P226" i="12" s="1"/>
  <c r="P250" i="10"/>
  <c r="P250" i="12" s="1"/>
  <c r="P274" i="10"/>
  <c r="P274" i="12" s="1"/>
  <c r="P298" i="10"/>
  <c r="P298" i="12" s="1"/>
  <c r="P11" i="10"/>
  <c r="P11" i="12" s="1"/>
  <c r="P35" i="10"/>
  <c r="P35" i="12" s="1"/>
  <c r="P59" i="10"/>
  <c r="P59" i="12" s="1"/>
  <c r="P83" i="10"/>
  <c r="P83" i="12" s="1"/>
  <c r="P107" i="10"/>
  <c r="P107" i="12" s="1"/>
  <c r="P131" i="10"/>
  <c r="P131" i="12" s="1"/>
  <c r="P155" i="10"/>
  <c r="P155" i="12" s="1"/>
  <c r="P179" i="10"/>
  <c r="P179" i="12" s="1"/>
  <c r="P203" i="10"/>
  <c r="P203" i="12" s="1"/>
  <c r="P227" i="10"/>
  <c r="P227" i="12" s="1"/>
  <c r="P251" i="10"/>
  <c r="P251" i="12" s="1"/>
  <c r="P275" i="10"/>
  <c r="P275" i="12" s="1"/>
  <c r="P299" i="10"/>
  <c r="P299" i="12" s="1"/>
  <c r="P14" i="10"/>
  <c r="P14" i="12" s="1"/>
  <c r="P38" i="10"/>
  <c r="P38" i="12" s="1"/>
  <c r="P62" i="10"/>
  <c r="P62" i="12" s="1"/>
  <c r="P86" i="10"/>
  <c r="P86" i="12" s="1"/>
  <c r="P110" i="10"/>
  <c r="P110" i="12" s="1"/>
  <c r="P134" i="10"/>
  <c r="P134" i="12" s="1"/>
  <c r="P158" i="10"/>
  <c r="P158" i="12" s="1"/>
  <c r="P182" i="10"/>
  <c r="P182" i="12" s="1"/>
  <c r="P206" i="10"/>
  <c r="P206" i="12" s="1"/>
  <c r="P230" i="10"/>
  <c r="P230" i="12" s="1"/>
  <c r="P254" i="10"/>
  <c r="P254" i="12" s="1"/>
  <c r="P278" i="10"/>
  <c r="P278" i="12" s="1"/>
  <c r="P302" i="10"/>
  <c r="P302" i="12" s="1"/>
  <c r="P16" i="10"/>
  <c r="P16" i="12" s="1"/>
  <c r="P40" i="10"/>
  <c r="P40" i="12" s="1"/>
  <c r="P64" i="10"/>
  <c r="P64" i="12" s="1"/>
  <c r="P88" i="10"/>
  <c r="P88" i="12" s="1"/>
  <c r="P112" i="10"/>
  <c r="P112" i="12" s="1"/>
  <c r="P136" i="10"/>
  <c r="P136" i="12" s="1"/>
  <c r="P160" i="10"/>
  <c r="P160" i="12" s="1"/>
  <c r="P184" i="10"/>
  <c r="P184" i="12" s="1"/>
  <c r="P208" i="10"/>
  <c r="P208" i="12" s="1"/>
  <c r="P232" i="10"/>
  <c r="P232" i="12" s="1"/>
  <c r="P256" i="10"/>
  <c r="P256" i="12" s="1"/>
  <c r="P280" i="10"/>
  <c r="P280" i="12" s="1"/>
  <c r="P3" i="10"/>
  <c r="P3" i="12" s="1"/>
  <c r="P17" i="10"/>
  <c r="P17" i="12" s="1"/>
  <c r="P41" i="10"/>
  <c r="P41" i="12" s="1"/>
  <c r="P65" i="10"/>
  <c r="P65" i="12" s="1"/>
  <c r="P89" i="10"/>
  <c r="P89" i="12" s="1"/>
  <c r="P113" i="10"/>
  <c r="P113" i="12" s="1"/>
  <c r="P137" i="10"/>
  <c r="P137" i="12" s="1"/>
  <c r="P161" i="10"/>
  <c r="P161" i="12" s="1"/>
  <c r="P185" i="10"/>
  <c r="P185" i="12" s="1"/>
  <c r="P209" i="10"/>
  <c r="P209" i="12" s="1"/>
  <c r="P233" i="10"/>
  <c r="P233" i="12" s="1"/>
  <c r="P257" i="10"/>
  <c r="P257" i="12" s="1"/>
  <c r="P281" i="10"/>
  <c r="P281" i="12" s="1"/>
  <c r="P18" i="10"/>
  <c r="P18" i="12" s="1"/>
  <c r="P42" i="10"/>
  <c r="P42" i="12" s="1"/>
  <c r="P66" i="10"/>
  <c r="P66" i="12" s="1"/>
  <c r="P90" i="10"/>
  <c r="P90" i="12" s="1"/>
  <c r="P114" i="10"/>
  <c r="P114" i="12" s="1"/>
  <c r="P138" i="10"/>
  <c r="P138" i="12" s="1"/>
  <c r="P162" i="10"/>
  <c r="P162" i="12" s="1"/>
  <c r="P186" i="10"/>
  <c r="P186" i="12" s="1"/>
  <c r="P210" i="10"/>
  <c r="P210" i="12" s="1"/>
  <c r="P234" i="10"/>
  <c r="P234" i="12" s="1"/>
  <c r="P258" i="10"/>
  <c r="P258" i="12" s="1"/>
  <c r="P282" i="10"/>
  <c r="P282" i="12" s="1"/>
  <c r="P36" i="10"/>
  <c r="P36" i="12" s="1"/>
  <c r="P115" i="10"/>
  <c r="P115" i="12" s="1"/>
  <c r="P198" i="10"/>
  <c r="P198" i="12" s="1"/>
  <c r="P279" i="10"/>
  <c r="P279" i="12" s="1"/>
  <c r="P37" i="10"/>
  <c r="P37" i="12" s="1"/>
  <c r="P124" i="10"/>
  <c r="P124" i="12" s="1"/>
  <c r="P204" i="10"/>
  <c r="P204" i="12" s="1"/>
  <c r="P283" i="10"/>
  <c r="P283" i="12" s="1"/>
  <c r="P39" i="10"/>
  <c r="P39" i="12" s="1"/>
  <c r="P125" i="10"/>
  <c r="P125" i="12" s="1"/>
  <c r="P205" i="10"/>
  <c r="P205" i="12" s="1"/>
  <c r="P292" i="10"/>
  <c r="P292" i="12" s="1"/>
  <c r="P43" i="10"/>
  <c r="P43" i="12" s="1"/>
  <c r="P126" i="10"/>
  <c r="P126" i="12" s="1"/>
  <c r="P207" i="10"/>
  <c r="P207" i="12" s="1"/>
  <c r="P293" i="10"/>
  <c r="P293" i="12" s="1"/>
  <c r="P52" i="10"/>
  <c r="P52" i="12" s="1"/>
  <c r="P132" i="10"/>
  <c r="P132" i="12" s="1"/>
  <c r="P211" i="10"/>
  <c r="P211" i="12" s="1"/>
  <c r="P294" i="10"/>
  <c r="P294" i="12" s="1"/>
  <c r="P53" i="10"/>
  <c r="P53" i="12" s="1"/>
  <c r="P133" i="10"/>
  <c r="P133" i="12" s="1"/>
  <c r="P220" i="10"/>
  <c r="P220" i="12" s="1"/>
  <c r="P300" i="10"/>
  <c r="P300" i="12" s="1"/>
  <c r="P54" i="10"/>
  <c r="P54" i="12" s="1"/>
  <c r="P135" i="10"/>
  <c r="P135" i="12" s="1"/>
  <c r="P221" i="10"/>
  <c r="P221" i="12" s="1"/>
  <c r="P301" i="10"/>
  <c r="P301" i="12" s="1"/>
  <c r="P61" i="10"/>
  <c r="P61" i="12" s="1"/>
  <c r="P148" i="10"/>
  <c r="P148" i="12" s="1"/>
  <c r="P228" i="10"/>
  <c r="P228" i="12" s="1"/>
  <c r="P60" i="10"/>
  <c r="P60" i="12" s="1"/>
  <c r="P139" i="10"/>
  <c r="P139" i="12" s="1"/>
  <c r="P222" i="10"/>
  <c r="P222" i="12" s="1"/>
  <c r="P303" i="10"/>
  <c r="P303" i="12" s="1"/>
  <c r="P63" i="10"/>
  <c r="P63" i="12" s="1"/>
  <c r="P149" i="10"/>
  <c r="P149" i="12" s="1"/>
  <c r="P229" i="10"/>
  <c r="P229" i="12" s="1"/>
  <c r="P67" i="10"/>
  <c r="P67" i="12" s="1"/>
  <c r="P77" i="10"/>
  <c r="P77" i="12" s="1"/>
  <c r="P157" i="10"/>
  <c r="P157" i="12" s="1"/>
  <c r="P244" i="10"/>
  <c r="P244" i="12" s="1"/>
  <c r="P78" i="10"/>
  <c r="P78" i="12" s="1"/>
  <c r="P159" i="10"/>
  <c r="P159" i="12" s="1"/>
  <c r="P245" i="10"/>
  <c r="P245" i="12" s="1"/>
  <c r="P4" i="10"/>
  <c r="P4" i="12" s="1"/>
  <c r="P84" i="10"/>
  <c r="P84" i="12" s="1"/>
  <c r="P163" i="10"/>
  <c r="P163" i="12" s="1"/>
  <c r="P246" i="10"/>
  <c r="P246" i="12" s="1"/>
  <c r="P5" i="10"/>
  <c r="P5" i="12" s="1"/>
  <c r="P85" i="10"/>
  <c r="P85" i="12" s="1"/>
  <c r="P172" i="10"/>
  <c r="P172" i="12" s="1"/>
  <c r="P252" i="10"/>
  <c r="P252" i="12" s="1"/>
  <c r="P6" i="10"/>
  <c r="P6" i="12" s="1"/>
  <c r="P87" i="10"/>
  <c r="P87" i="12" s="1"/>
  <c r="P173" i="10"/>
  <c r="P173" i="12" s="1"/>
  <c r="P253" i="10"/>
  <c r="P253" i="12" s="1"/>
  <c r="P13" i="10"/>
  <c r="P13" i="12" s="1"/>
  <c r="P100" i="10"/>
  <c r="P100" i="12" s="1"/>
  <c r="P180" i="10"/>
  <c r="P180" i="12" s="1"/>
  <c r="P259" i="10"/>
  <c r="P259" i="12" s="1"/>
  <c r="P15" i="10"/>
  <c r="P15" i="12" s="1"/>
  <c r="P101" i="10"/>
  <c r="P101" i="12" s="1"/>
  <c r="P181" i="10"/>
  <c r="P181" i="12" s="1"/>
  <c r="P268" i="10"/>
  <c r="P268" i="12" s="1"/>
  <c r="P19" i="10"/>
  <c r="P19" i="12" s="1"/>
  <c r="P102" i="10"/>
  <c r="P102" i="12" s="1"/>
  <c r="P183" i="10"/>
  <c r="P183" i="12" s="1"/>
  <c r="P269" i="10"/>
  <c r="P269" i="12" s="1"/>
  <c r="P28" i="10"/>
  <c r="P28" i="12" s="1"/>
  <c r="P108" i="10"/>
  <c r="P108" i="12" s="1"/>
  <c r="P187" i="10"/>
  <c r="P187" i="12" s="1"/>
  <c r="P270" i="10"/>
  <c r="P270" i="12" s="1"/>
  <c r="P29" i="10"/>
  <c r="P29" i="12" s="1"/>
  <c r="P109" i="10"/>
  <c r="P109" i="12" s="1"/>
  <c r="P196" i="10"/>
  <c r="P196" i="12" s="1"/>
  <c r="P276" i="10"/>
  <c r="P276" i="12" s="1"/>
  <c r="P12" i="10"/>
  <c r="P12" i="12" s="1"/>
  <c r="P30" i="10"/>
  <c r="P30" i="12" s="1"/>
  <c r="P76" i="10"/>
  <c r="P76" i="12" s="1"/>
  <c r="P150" i="10"/>
  <c r="P150" i="12" s="1"/>
  <c r="P91" i="10"/>
  <c r="P91" i="12" s="1"/>
  <c r="P111" i="10"/>
  <c r="P111" i="12" s="1"/>
  <c r="P156" i="10"/>
  <c r="P156" i="12" s="1"/>
  <c r="P174" i="10"/>
  <c r="P174" i="12" s="1"/>
  <c r="P197" i="10"/>
  <c r="P197" i="12" s="1"/>
  <c r="P231" i="10"/>
  <c r="P231" i="12" s="1"/>
  <c r="P235" i="10"/>
  <c r="P235" i="12" s="1"/>
  <c r="P255" i="10"/>
  <c r="P255" i="12" s="1"/>
  <c r="P277" i="10"/>
  <c r="P277" i="12" s="1"/>
  <c r="O223" i="10"/>
  <c r="O193" i="10"/>
  <c r="O269" i="10"/>
  <c r="O97" i="10"/>
  <c r="O274" i="10"/>
  <c r="O110" i="10"/>
  <c r="O213" i="10"/>
  <c r="O76" i="10"/>
  <c r="O176" i="10"/>
  <c r="O241" i="10"/>
  <c r="O226" i="10"/>
  <c r="O173" i="10"/>
  <c r="O197" i="10"/>
  <c r="O162" i="10"/>
  <c r="O175" i="10"/>
  <c r="O189" i="10"/>
  <c r="O7" i="10"/>
  <c r="O49" i="10"/>
  <c r="O52" i="10"/>
  <c r="O152" i="10"/>
  <c r="O25" i="10"/>
  <c r="O178" i="10"/>
  <c r="O101" i="10"/>
  <c r="O53" i="10"/>
  <c r="O30" i="10"/>
  <c r="O138" i="10"/>
  <c r="O66" i="10"/>
  <c r="O40" i="10"/>
  <c r="O90" i="10"/>
  <c r="O78" i="10"/>
  <c r="O154" i="10"/>
  <c r="O5" i="10"/>
  <c r="O278" i="10"/>
  <c r="O31" i="10"/>
  <c r="O32" i="10"/>
  <c r="O6" i="10"/>
  <c r="O82" i="10"/>
  <c r="O222" i="10"/>
  <c r="O55" i="10"/>
  <c r="O267" i="10"/>
  <c r="O151" i="10"/>
  <c r="O242" i="10"/>
  <c r="O38" i="10"/>
  <c r="O167" i="10"/>
  <c r="O258" i="10"/>
  <c r="O51" i="10"/>
  <c r="O112" i="10"/>
  <c r="O150" i="10"/>
  <c r="O147" i="10"/>
  <c r="O289" i="10"/>
  <c r="O122" i="10"/>
  <c r="O127" i="10"/>
  <c r="O292" i="10"/>
  <c r="O191" i="10"/>
  <c r="O285" i="10"/>
  <c r="O106" i="10"/>
  <c r="O136" i="10"/>
  <c r="O171" i="10"/>
  <c r="O83" i="10"/>
  <c r="O218" i="10"/>
  <c r="O287" i="10"/>
  <c r="O59" i="10"/>
  <c r="O155" i="10"/>
  <c r="O27" i="10"/>
  <c r="O259" i="10"/>
  <c r="O215" i="10"/>
  <c r="O3" i="10"/>
  <c r="O182" i="10"/>
  <c r="O169" i="10"/>
  <c r="O34" i="10"/>
  <c r="O139" i="10"/>
  <c r="O79" i="10"/>
  <c r="O232" i="10"/>
  <c r="O74" i="10"/>
  <c r="O234" i="10"/>
  <c r="O199" i="10"/>
  <c r="O294" i="10"/>
  <c r="O126" i="10"/>
  <c r="O196" i="10"/>
  <c r="O91" i="10"/>
  <c r="O210" i="10"/>
  <c r="O174" i="10"/>
  <c r="O184" i="10"/>
  <c r="O221" i="10"/>
  <c r="O67" i="10"/>
  <c r="O230" i="10"/>
  <c r="O186" i="10"/>
  <c r="O88" i="10"/>
  <c r="O286" i="10"/>
  <c r="O54" i="10"/>
  <c r="O302" i="10"/>
  <c r="O203" i="10"/>
  <c r="O86" i="10"/>
  <c r="O143" i="10"/>
  <c r="O263" i="10"/>
  <c r="O268" i="10"/>
  <c r="O98" i="10"/>
  <c r="O130" i="10"/>
  <c r="O158" i="10"/>
  <c r="O217" i="10"/>
  <c r="O172" i="10"/>
  <c r="O8" i="10"/>
  <c r="O266" i="10"/>
  <c r="O299" i="10"/>
  <c r="O73" i="10"/>
  <c r="O219" i="10"/>
  <c r="O58" i="10"/>
  <c r="O206" i="10"/>
  <c r="O280" i="10"/>
  <c r="O102" i="10"/>
  <c r="O238" i="10"/>
  <c r="O262" i="10"/>
  <c r="O188" i="10"/>
  <c r="O279" i="10"/>
  <c r="O113" i="10"/>
  <c r="O124" i="10"/>
  <c r="O29" i="10"/>
  <c r="O185" i="10"/>
  <c r="O303" i="10"/>
  <c r="O260" i="10"/>
  <c r="O296" i="10"/>
  <c r="O70" i="10"/>
  <c r="O149" i="10"/>
  <c r="O71" i="10"/>
  <c r="O144" i="10"/>
  <c r="O48" i="10"/>
  <c r="O125" i="10"/>
  <c r="O14" i="10"/>
  <c r="O250" i="10"/>
  <c r="O205" i="10"/>
  <c r="O236" i="10"/>
  <c r="O63" i="10"/>
  <c r="O140" i="10"/>
  <c r="O12" i="10"/>
  <c r="O298" i="10"/>
  <c r="O19" i="10"/>
  <c r="O44" i="10"/>
  <c r="O165" i="10"/>
  <c r="O116" i="10"/>
  <c r="O118" i="10"/>
  <c r="O46" i="10"/>
  <c r="O164" i="10"/>
  <c r="O161" i="10"/>
  <c r="O61" i="10"/>
  <c r="O300" i="10"/>
  <c r="O231" i="10"/>
  <c r="O121" i="10"/>
  <c r="O283" i="10"/>
  <c r="O57" i="10"/>
  <c r="O87" i="10"/>
  <c r="O247" i="10"/>
  <c r="O35" i="10"/>
  <c r="O295" i="10"/>
  <c r="O123" i="10"/>
  <c r="O216" i="10"/>
  <c r="O284" i="10"/>
  <c r="O190" i="10"/>
  <c r="O22" i="10"/>
  <c r="O163" i="10"/>
  <c r="O105" i="10"/>
  <c r="O270" i="10"/>
  <c r="O145" i="10"/>
  <c r="O148" i="10"/>
  <c r="O104" i="10"/>
  <c r="O95" i="10"/>
  <c r="O99" i="10"/>
  <c r="O227" i="10"/>
  <c r="O237" i="10"/>
  <c r="O233" i="10"/>
  <c r="O257" i="10"/>
  <c r="O204" i="10"/>
  <c r="O60" i="10"/>
  <c r="O201" i="10"/>
  <c r="O282" i="10"/>
  <c r="O249" i="10"/>
  <c r="O271" i="10"/>
  <c r="O47" i="10"/>
  <c r="O72" i="10"/>
  <c r="O114" i="10"/>
  <c r="O220" i="10"/>
  <c r="O180" i="10"/>
  <c r="O290" i="10"/>
  <c r="O245" i="10"/>
  <c r="O243" i="10"/>
  <c r="O261" i="10"/>
  <c r="O141" i="10"/>
  <c r="O168" i="10"/>
  <c r="O264" i="10"/>
  <c r="O207" i="10"/>
  <c r="O275" i="10"/>
  <c r="O103" i="10"/>
  <c r="O80" i="10"/>
  <c r="O4" i="10"/>
  <c r="O128" i="10"/>
  <c r="O187" i="10"/>
  <c r="O133" i="10"/>
  <c r="O132" i="10"/>
  <c r="O156" i="10"/>
  <c r="O157" i="10"/>
  <c r="O108" i="10"/>
  <c r="O16" i="10"/>
  <c r="O224" i="10"/>
  <c r="O142" i="10"/>
  <c r="O200" i="10"/>
  <c r="O297" i="10"/>
  <c r="O120" i="10"/>
  <c r="O131" i="10"/>
  <c r="O181" i="10"/>
  <c r="O17" i="10"/>
  <c r="O41" i="10"/>
  <c r="O253" i="10"/>
  <c r="O273" i="10"/>
  <c r="O85" i="10"/>
  <c r="O135" i="10"/>
  <c r="O134" i="10"/>
  <c r="O198" i="10"/>
  <c r="O115" i="10"/>
  <c r="O117" i="10"/>
  <c r="O94" i="10"/>
  <c r="O214" i="10"/>
  <c r="O68" i="10"/>
  <c r="O56" i="10"/>
  <c r="O119" i="10"/>
  <c r="O208" i="10"/>
  <c r="O137" i="10"/>
  <c r="O277" i="10"/>
  <c r="O228" i="10"/>
  <c r="O209" i="10"/>
  <c r="O239" i="10"/>
  <c r="O256" i="10"/>
  <c r="O109" i="10"/>
  <c r="O229" i="10"/>
  <c r="O281" i="10"/>
  <c r="O13" i="10"/>
  <c r="O18" i="10"/>
  <c r="O65" i="10"/>
  <c r="O33" i="10"/>
  <c r="O225" i="10"/>
  <c r="O179" i="10"/>
  <c r="O50" i="10"/>
  <c r="O291" i="10"/>
  <c r="O100" i="10"/>
  <c r="O81" i="10"/>
  <c r="O301" i="10"/>
  <c r="O42" i="10"/>
  <c r="O251" i="10"/>
  <c r="O293" i="10"/>
  <c r="O107" i="10"/>
  <c r="O235" i="10"/>
  <c r="O96" i="10"/>
  <c r="O45" i="10"/>
  <c r="O288" i="10"/>
  <c r="O15" i="10"/>
  <c r="O84" i="10"/>
  <c r="O11" i="10"/>
  <c r="O254" i="10"/>
  <c r="O244" i="10"/>
  <c r="O77" i="10"/>
  <c r="O194" i="10"/>
  <c r="O265" i="10"/>
  <c r="O272" i="10"/>
  <c r="O129" i="10"/>
  <c r="O153" i="10"/>
  <c r="O252" i="10"/>
  <c r="O111" i="10"/>
  <c r="O202" i="10"/>
  <c r="O195" i="10"/>
  <c r="O146" i="10"/>
  <c r="O276" i="10"/>
  <c r="O62" i="10"/>
  <c r="O20" i="10"/>
  <c r="O211" i="10"/>
  <c r="O240" i="10"/>
  <c r="O166" i="10"/>
  <c r="O212" i="10"/>
  <c r="O248" i="10"/>
  <c r="O246" i="10"/>
  <c r="O192" i="10"/>
  <c r="O64" i="10"/>
  <c r="O75" i="10"/>
  <c r="O39" i="10"/>
  <c r="O37" i="10"/>
  <c r="O92" i="10"/>
  <c r="O43" i="10"/>
  <c r="O26" i="10"/>
  <c r="O23" i="10"/>
  <c r="O21" i="10"/>
  <c r="O93" i="10"/>
  <c r="O10" i="10"/>
  <c r="O36" i="10"/>
  <c r="O255" i="10"/>
  <c r="O183" i="10"/>
  <c r="O89" i="10"/>
  <c r="O159" i="10"/>
  <c r="O170" i="10"/>
  <c r="O69" i="10"/>
  <c r="O24" i="10"/>
  <c r="O160" i="10"/>
  <c r="O9" i="10"/>
  <c r="O177" i="10"/>
  <c r="O28" i="10"/>
  <c r="E35" i="3"/>
  <c r="C15" i="3"/>
  <c r="C29" i="3" l="1"/>
  <c r="C30" i="3"/>
  <c r="O268" i="12"/>
  <c r="Q268" i="10"/>
  <c r="O212" i="12"/>
  <c r="Q212" i="10"/>
  <c r="O142" i="12"/>
  <c r="Q142" i="10"/>
  <c r="Q236" i="10"/>
  <c r="O236" i="12"/>
  <c r="O83" i="12"/>
  <c r="Q83" i="10"/>
  <c r="O160" i="12"/>
  <c r="Q160" i="10"/>
  <c r="Q277" i="10"/>
  <c r="O277" i="12"/>
  <c r="O123" i="12"/>
  <c r="Q123" i="10"/>
  <c r="O174" i="12"/>
  <c r="Q174" i="10"/>
  <c r="Q24" i="10"/>
  <c r="O24" i="12"/>
  <c r="Q240" i="10"/>
  <c r="O240" i="12"/>
  <c r="Q235" i="10"/>
  <c r="S235" i="10" s="1"/>
  <c r="S235" i="12" s="1"/>
  <c r="O235" i="12"/>
  <c r="O137" i="12"/>
  <c r="Q137" i="10"/>
  <c r="O16" i="12"/>
  <c r="Q16" i="10"/>
  <c r="O47" i="12"/>
  <c r="Q47" i="10"/>
  <c r="Q295" i="10"/>
  <c r="O295" i="12"/>
  <c r="Q250" i="10"/>
  <c r="O250" i="12"/>
  <c r="O73" i="12"/>
  <c r="Q73" i="10"/>
  <c r="O210" i="12"/>
  <c r="Q210" i="10"/>
  <c r="Q136" i="10"/>
  <c r="O136" i="12"/>
  <c r="O278" i="12"/>
  <c r="Q278" i="10"/>
  <c r="O176" i="12"/>
  <c r="Q176" i="10"/>
  <c r="Q191" i="10"/>
  <c r="O191" i="12"/>
  <c r="O150" i="12"/>
  <c r="Q150" i="10"/>
  <c r="Q9" i="10"/>
  <c r="O9" i="12"/>
  <c r="Q228" i="10"/>
  <c r="O228" i="12"/>
  <c r="Q216" i="10"/>
  <c r="O216" i="12"/>
  <c r="Q184" i="10"/>
  <c r="O184" i="12"/>
  <c r="O226" i="12"/>
  <c r="Q226" i="10"/>
  <c r="Q96" i="10"/>
  <c r="O96" i="12"/>
  <c r="Q72" i="10"/>
  <c r="O72" i="12"/>
  <c r="Q219" i="10"/>
  <c r="O219" i="12"/>
  <c r="Q31" i="10"/>
  <c r="O31" i="12"/>
  <c r="O241" i="12"/>
  <c r="Q241" i="10"/>
  <c r="O69" i="12"/>
  <c r="Q69" i="10"/>
  <c r="Q211" i="10"/>
  <c r="S211" i="10" s="1"/>
  <c r="S211" i="12" s="1"/>
  <c r="O211" i="12"/>
  <c r="O107" i="12"/>
  <c r="Q107" i="10"/>
  <c r="Q208" i="10"/>
  <c r="O208" i="12"/>
  <c r="Q108" i="10"/>
  <c r="O108" i="12"/>
  <c r="Q271" i="10"/>
  <c r="O271" i="12"/>
  <c r="O35" i="12"/>
  <c r="Q35" i="10"/>
  <c r="Q14" i="10"/>
  <c r="O14" i="12"/>
  <c r="O299" i="12"/>
  <c r="Q299" i="10"/>
  <c r="O91" i="12"/>
  <c r="Q91" i="10"/>
  <c r="Q106" i="10"/>
  <c r="O106" i="12"/>
  <c r="O5" i="12"/>
  <c r="Q5" i="10"/>
  <c r="Q76" i="10"/>
  <c r="O76" i="12"/>
  <c r="O8" i="12"/>
  <c r="Q8" i="10"/>
  <c r="Q53" i="10"/>
  <c r="O53" i="12"/>
  <c r="Q45" i="10"/>
  <c r="O45" i="12"/>
  <c r="Q114" i="10"/>
  <c r="O114" i="12"/>
  <c r="Q58" i="10"/>
  <c r="O58" i="12"/>
  <c r="O32" i="12"/>
  <c r="Q32" i="10"/>
  <c r="Q166" i="10"/>
  <c r="O166" i="12"/>
  <c r="Q224" i="10"/>
  <c r="O224" i="12"/>
  <c r="Q205" i="10"/>
  <c r="O205" i="12"/>
  <c r="O171" i="12"/>
  <c r="Q171" i="10"/>
  <c r="Q170" i="10"/>
  <c r="O170" i="12"/>
  <c r="O20" i="12"/>
  <c r="Q20" i="10"/>
  <c r="Q293" i="10"/>
  <c r="S293" i="10" s="1"/>
  <c r="S293" i="12" s="1"/>
  <c r="O293" i="12"/>
  <c r="O119" i="12"/>
  <c r="Q119" i="10"/>
  <c r="Q157" i="10"/>
  <c r="O157" i="12"/>
  <c r="Q249" i="10"/>
  <c r="O249" i="12"/>
  <c r="O247" i="12"/>
  <c r="Q247" i="10"/>
  <c r="Q125" i="10"/>
  <c r="O125" i="12"/>
  <c r="O266" i="12"/>
  <c r="Q266" i="10"/>
  <c r="Q196" i="10"/>
  <c r="O196" i="12"/>
  <c r="O285" i="12"/>
  <c r="Q285" i="10"/>
  <c r="Q154" i="10"/>
  <c r="O154" i="12"/>
  <c r="O213" i="12"/>
  <c r="Q213" i="10"/>
  <c r="Q159" i="10"/>
  <c r="O159" i="12"/>
  <c r="O251" i="12"/>
  <c r="Q251" i="10"/>
  <c r="Q87" i="10"/>
  <c r="O87" i="12"/>
  <c r="Q276" i="10"/>
  <c r="O276" i="12"/>
  <c r="O68" i="12"/>
  <c r="Q68" i="10"/>
  <c r="Q201" i="10"/>
  <c r="O201" i="12"/>
  <c r="Q144" i="10"/>
  <c r="O144" i="12"/>
  <c r="Q172" i="10"/>
  <c r="O172" i="12"/>
  <c r="O292" i="12"/>
  <c r="Q292" i="10"/>
  <c r="Q274" i="10"/>
  <c r="O274" i="12"/>
  <c r="Q183" i="10"/>
  <c r="O183" i="12"/>
  <c r="Q146" i="10"/>
  <c r="O146" i="12"/>
  <c r="Q214" i="10"/>
  <c r="O214" i="12"/>
  <c r="Q133" i="10"/>
  <c r="S133" i="10" s="1"/>
  <c r="S133" i="12" s="1"/>
  <c r="O133" i="12"/>
  <c r="Q283" i="10"/>
  <c r="O283" i="12"/>
  <c r="Q71" i="10"/>
  <c r="O71" i="12"/>
  <c r="O217" i="12"/>
  <c r="Q217" i="10"/>
  <c r="O199" i="12"/>
  <c r="Q199" i="10"/>
  <c r="O127" i="12"/>
  <c r="Q127" i="10"/>
  <c r="Q40" i="10"/>
  <c r="O40" i="12"/>
  <c r="O97" i="12"/>
  <c r="Q97" i="10"/>
  <c r="Q255" i="10"/>
  <c r="O255" i="12"/>
  <c r="O195" i="12"/>
  <c r="Q195" i="10"/>
  <c r="Q81" i="10"/>
  <c r="O81" i="12"/>
  <c r="Q94" i="10"/>
  <c r="O94" i="12"/>
  <c r="O187" i="12"/>
  <c r="Q187" i="10"/>
  <c r="Q204" i="10"/>
  <c r="O204" i="12"/>
  <c r="O121" i="12"/>
  <c r="Q121" i="10"/>
  <c r="Q149" i="10"/>
  <c r="O149" i="12"/>
  <c r="Q158" i="10"/>
  <c r="O158" i="12"/>
  <c r="Q234" i="10"/>
  <c r="O234" i="12"/>
  <c r="Q122" i="10"/>
  <c r="O122" i="12"/>
  <c r="O66" i="12"/>
  <c r="Q66" i="10"/>
  <c r="Q269" i="10"/>
  <c r="O269" i="12"/>
  <c r="O100" i="12"/>
  <c r="Q100" i="10"/>
  <c r="Q128" i="10"/>
  <c r="O128" i="12"/>
  <c r="Q257" i="10"/>
  <c r="O257" i="12"/>
  <c r="Q231" i="10"/>
  <c r="S231" i="10" s="1"/>
  <c r="S231" i="12" s="1"/>
  <c r="O231" i="12"/>
  <c r="Q130" i="10"/>
  <c r="O130" i="12"/>
  <c r="O74" i="12"/>
  <c r="Q74" i="10"/>
  <c r="O289" i="12"/>
  <c r="Q289" i="10"/>
  <c r="Q138" i="10"/>
  <c r="O138" i="12"/>
  <c r="O193" i="12"/>
  <c r="Q193" i="10"/>
  <c r="Q62" i="10"/>
  <c r="O62" i="12"/>
  <c r="Q56" i="10"/>
  <c r="O56" i="12"/>
  <c r="O282" i="12"/>
  <c r="Q282" i="10"/>
  <c r="O126" i="12"/>
  <c r="Q126" i="10"/>
  <c r="Q89" i="10"/>
  <c r="O89" i="12"/>
  <c r="Q42" i="10"/>
  <c r="O42" i="12"/>
  <c r="Q132" i="10"/>
  <c r="S132" i="10" s="1"/>
  <c r="S132" i="12" s="1"/>
  <c r="O132" i="12"/>
  <c r="Q57" i="10"/>
  <c r="O57" i="12"/>
  <c r="Q294" i="10"/>
  <c r="O294" i="12"/>
  <c r="O90" i="12"/>
  <c r="Q90" i="10"/>
  <c r="O301" i="12"/>
  <c r="Q301" i="10"/>
  <c r="Q60" i="10"/>
  <c r="O60" i="12"/>
  <c r="O36" i="12"/>
  <c r="Q36" i="10"/>
  <c r="Q202" i="10"/>
  <c r="O202" i="12"/>
  <c r="O117" i="12"/>
  <c r="Q117" i="10"/>
  <c r="O70" i="12"/>
  <c r="Q70" i="10"/>
  <c r="Q10" i="10"/>
  <c r="O10" i="12"/>
  <c r="Q111" i="10"/>
  <c r="O111" i="12"/>
  <c r="O291" i="12"/>
  <c r="Q291" i="10"/>
  <c r="Q115" i="10"/>
  <c r="O115" i="12"/>
  <c r="O4" i="12"/>
  <c r="Q4" i="10"/>
  <c r="O233" i="12"/>
  <c r="Q233" i="10"/>
  <c r="Q300" i="10"/>
  <c r="O300" i="12"/>
  <c r="O296" i="12"/>
  <c r="Q296" i="10"/>
  <c r="O98" i="12"/>
  <c r="Q98" i="10"/>
  <c r="O232" i="12"/>
  <c r="Q232" i="10"/>
  <c r="Q147" i="10"/>
  <c r="O147" i="12"/>
  <c r="O30" i="12"/>
  <c r="Q30" i="10"/>
  <c r="O223" i="12"/>
  <c r="Q223" i="10"/>
  <c r="O110" i="12"/>
  <c r="Q110" i="10"/>
  <c r="Q80" i="10"/>
  <c r="S80" i="10" s="1"/>
  <c r="S80" i="12" s="1"/>
  <c r="O80" i="12"/>
  <c r="Q134" i="10"/>
  <c r="O134" i="12"/>
  <c r="Q263" i="10"/>
  <c r="O263" i="12"/>
  <c r="O112" i="12"/>
  <c r="Q112" i="10"/>
  <c r="Q23" i="10"/>
  <c r="O23" i="12"/>
  <c r="O99" i="12"/>
  <c r="Q99" i="10"/>
  <c r="O26" i="12"/>
  <c r="Q26" i="10"/>
  <c r="Q272" i="10"/>
  <c r="O272" i="12"/>
  <c r="Q33" i="10"/>
  <c r="O33" i="12"/>
  <c r="Q85" i="10"/>
  <c r="O85" i="12"/>
  <c r="Q207" i="10"/>
  <c r="O207" i="12"/>
  <c r="Q95" i="10"/>
  <c r="O95" i="12"/>
  <c r="O46" i="12"/>
  <c r="Q46" i="10"/>
  <c r="Q29" i="10"/>
  <c r="O29" i="12"/>
  <c r="Q86" i="10"/>
  <c r="O86" i="12"/>
  <c r="O169" i="12"/>
  <c r="Q169" i="10"/>
  <c r="O258" i="12"/>
  <c r="Q258" i="10"/>
  <c r="O25" i="12"/>
  <c r="Q25" i="10"/>
  <c r="Q78" i="10"/>
  <c r="O78" i="12"/>
  <c r="O93" i="12"/>
  <c r="Q93" i="10"/>
  <c r="O79" i="12"/>
  <c r="Q79" i="10"/>
  <c r="Q161" i="10"/>
  <c r="O161" i="12"/>
  <c r="O275" i="12"/>
  <c r="Q275" i="10"/>
  <c r="Q51" i="10"/>
  <c r="O51" i="12"/>
  <c r="O43" i="12"/>
  <c r="Q43" i="10"/>
  <c r="Q265" i="10"/>
  <c r="O265" i="12"/>
  <c r="Q65" i="10"/>
  <c r="O65" i="12"/>
  <c r="Q273" i="10"/>
  <c r="O273" i="12"/>
  <c r="O264" i="12"/>
  <c r="Q264" i="10"/>
  <c r="O104" i="12"/>
  <c r="Q104" i="10"/>
  <c r="Q118" i="10"/>
  <c r="O118" i="12"/>
  <c r="Q124" i="10"/>
  <c r="O124" i="12"/>
  <c r="Q203" i="10"/>
  <c r="O203" i="12"/>
  <c r="Q182" i="10"/>
  <c r="O182" i="12"/>
  <c r="O167" i="12"/>
  <c r="Q167" i="10"/>
  <c r="O152" i="12"/>
  <c r="Q152" i="10"/>
  <c r="O198" i="12"/>
  <c r="Q198" i="10"/>
  <c r="Q103" i="10"/>
  <c r="O103" i="12"/>
  <c r="O139" i="12"/>
  <c r="Q139" i="10"/>
  <c r="Q101" i="10"/>
  <c r="O101" i="12"/>
  <c r="Q135" i="10"/>
  <c r="O135" i="12"/>
  <c r="O143" i="12"/>
  <c r="Q143" i="10"/>
  <c r="Q92" i="10"/>
  <c r="O92" i="12"/>
  <c r="Q194" i="10"/>
  <c r="O194" i="12"/>
  <c r="Q18" i="10"/>
  <c r="O18" i="12"/>
  <c r="Q253" i="10"/>
  <c r="O253" i="12"/>
  <c r="Q168" i="10"/>
  <c r="O168" i="12"/>
  <c r="Q148" i="10"/>
  <c r="O148" i="12"/>
  <c r="Q116" i="10"/>
  <c r="S116" i="10" s="1"/>
  <c r="S116" i="12" s="1"/>
  <c r="O116" i="12"/>
  <c r="Q113" i="10"/>
  <c r="O113" i="12"/>
  <c r="O302" i="12"/>
  <c r="Q302" i="10"/>
  <c r="Q3" i="10"/>
  <c r="O3" i="12"/>
  <c r="Q38" i="10"/>
  <c r="O38" i="12"/>
  <c r="O52" i="12"/>
  <c r="Q52" i="10"/>
  <c r="Q61" i="10"/>
  <c r="O61" i="12"/>
  <c r="O21" i="12"/>
  <c r="Q21" i="10"/>
  <c r="Q227" i="10"/>
  <c r="O227" i="12"/>
  <c r="O129" i="12"/>
  <c r="Q129" i="10"/>
  <c r="Q164" i="10"/>
  <c r="O164" i="12"/>
  <c r="Q34" i="10"/>
  <c r="O34" i="12"/>
  <c r="O178" i="12"/>
  <c r="Q178" i="10"/>
  <c r="O37" i="12"/>
  <c r="Q37" i="10"/>
  <c r="Q77" i="10"/>
  <c r="O77" i="12"/>
  <c r="O13" i="12"/>
  <c r="Q13" i="10"/>
  <c r="Q41" i="10"/>
  <c r="O41" i="12"/>
  <c r="Q141" i="10"/>
  <c r="O141" i="12"/>
  <c r="O145" i="12"/>
  <c r="Q145" i="10"/>
  <c r="O165" i="12"/>
  <c r="Q165" i="10"/>
  <c r="O279" i="12"/>
  <c r="Q279" i="10"/>
  <c r="Q54" i="10"/>
  <c r="O54" i="12"/>
  <c r="O215" i="12"/>
  <c r="Q215" i="10"/>
  <c r="Q242" i="10"/>
  <c r="O242" i="12"/>
  <c r="O49" i="12"/>
  <c r="Q49" i="10"/>
  <c r="Q50" i="10"/>
  <c r="O50" i="12"/>
  <c r="O260" i="12"/>
  <c r="Q260" i="10"/>
  <c r="O153" i="12"/>
  <c r="Q153" i="10"/>
  <c r="Q303" i="10"/>
  <c r="O303" i="12"/>
  <c r="Q225" i="10"/>
  <c r="O225" i="12"/>
  <c r="Q185" i="10"/>
  <c r="O185" i="12"/>
  <c r="Q39" i="10"/>
  <c r="O39" i="12"/>
  <c r="Q244" i="10"/>
  <c r="O244" i="12"/>
  <c r="O281" i="12"/>
  <c r="Q281" i="10"/>
  <c r="Q17" i="10"/>
  <c r="S17" i="10" s="1"/>
  <c r="S17" i="12" s="1"/>
  <c r="O17" i="12"/>
  <c r="O261" i="12"/>
  <c r="Q261" i="10"/>
  <c r="O270" i="12"/>
  <c r="Q270" i="10"/>
  <c r="Q44" i="10"/>
  <c r="O44" i="12"/>
  <c r="O188" i="12"/>
  <c r="Q188" i="10"/>
  <c r="O286" i="12"/>
  <c r="Q286" i="10"/>
  <c r="O259" i="12"/>
  <c r="Q259" i="10"/>
  <c r="Q151" i="10"/>
  <c r="O151" i="12"/>
  <c r="Q7" i="10"/>
  <c r="O7" i="12"/>
  <c r="Q156" i="10"/>
  <c r="O156" i="12"/>
  <c r="O237" i="12"/>
  <c r="Q237" i="10"/>
  <c r="Q179" i="10"/>
  <c r="O179" i="12"/>
  <c r="Q75" i="10"/>
  <c r="S75" i="10" s="1"/>
  <c r="S75" i="12" s="1"/>
  <c r="O75" i="12"/>
  <c r="Q254" i="10"/>
  <c r="O254" i="12"/>
  <c r="Q229" i="10"/>
  <c r="S229" i="10" s="1"/>
  <c r="S229" i="12" s="1"/>
  <c r="O229" i="12"/>
  <c r="Q181" i="10"/>
  <c r="O181" i="12"/>
  <c r="Q243" i="10"/>
  <c r="O243" i="12"/>
  <c r="Q105" i="10"/>
  <c r="O105" i="12"/>
  <c r="Q19" i="10"/>
  <c r="O19" i="12"/>
  <c r="Q262" i="10"/>
  <c r="O262" i="12"/>
  <c r="Q88" i="10"/>
  <c r="O88" i="12"/>
  <c r="Q27" i="10"/>
  <c r="O27" i="12"/>
  <c r="O267" i="12"/>
  <c r="Q267" i="10"/>
  <c r="O189" i="12"/>
  <c r="Q189" i="10"/>
  <c r="O64" i="12"/>
  <c r="Q64" i="10"/>
  <c r="Q11" i="10"/>
  <c r="O11" i="12"/>
  <c r="Q109" i="10"/>
  <c r="S109" i="10" s="1"/>
  <c r="S109" i="12" s="1"/>
  <c r="O109" i="12"/>
  <c r="Q131" i="10"/>
  <c r="O131" i="12"/>
  <c r="Q245" i="10"/>
  <c r="O245" i="12"/>
  <c r="O163" i="12"/>
  <c r="Q163" i="10"/>
  <c r="Q298" i="10"/>
  <c r="O298" i="12"/>
  <c r="O238" i="12"/>
  <c r="Q238" i="10"/>
  <c r="O186" i="12"/>
  <c r="Q186" i="10"/>
  <c r="O155" i="12"/>
  <c r="Q155" i="10"/>
  <c r="O55" i="12"/>
  <c r="Q55" i="10"/>
  <c r="O175" i="12"/>
  <c r="Q175" i="10"/>
  <c r="Q192" i="10"/>
  <c r="S192" i="10" s="1"/>
  <c r="S192" i="12" s="1"/>
  <c r="O192" i="12"/>
  <c r="Q84" i="10"/>
  <c r="O84" i="12"/>
  <c r="O256" i="12"/>
  <c r="Q256" i="10"/>
  <c r="Q120" i="10"/>
  <c r="O120" i="12"/>
  <c r="O290" i="12"/>
  <c r="Q290" i="10"/>
  <c r="Q22" i="10"/>
  <c r="O22" i="12"/>
  <c r="Q12" i="10"/>
  <c r="O12" i="12"/>
  <c r="O102" i="12"/>
  <c r="Q102" i="10"/>
  <c r="Q230" i="10"/>
  <c r="O230" i="12"/>
  <c r="Q59" i="10"/>
  <c r="O59" i="12"/>
  <c r="Q222" i="10"/>
  <c r="O222" i="12"/>
  <c r="O162" i="12"/>
  <c r="Q162" i="10"/>
  <c r="Q48" i="10"/>
  <c r="S48" i="10" s="1"/>
  <c r="S48" i="12" s="1"/>
  <c r="O48" i="12"/>
  <c r="O28" i="12"/>
  <c r="Q28" i="10"/>
  <c r="O246" i="12"/>
  <c r="Q246" i="10"/>
  <c r="Q15" i="10"/>
  <c r="O15" i="12"/>
  <c r="Q239" i="10"/>
  <c r="O239" i="12"/>
  <c r="Q297" i="10"/>
  <c r="O297" i="12"/>
  <c r="Q180" i="10"/>
  <c r="O180" i="12"/>
  <c r="Q190" i="10"/>
  <c r="O190" i="12"/>
  <c r="Q140" i="10"/>
  <c r="O140" i="12"/>
  <c r="O280" i="12"/>
  <c r="Q280" i="10"/>
  <c r="Q67" i="10"/>
  <c r="O67" i="12"/>
  <c r="Q287" i="10"/>
  <c r="O287" i="12"/>
  <c r="Q82" i="10"/>
  <c r="S82" i="10" s="1"/>
  <c r="S82" i="12" s="1"/>
  <c r="O82" i="12"/>
  <c r="O197" i="12"/>
  <c r="Q197" i="10"/>
  <c r="Q252" i="10"/>
  <c r="S252" i="10" s="1"/>
  <c r="S252" i="12" s="1"/>
  <c r="O252" i="12"/>
  <c r="Q177" i="10"/>
  <c r="O177" i="12"/>
  <c r="O248" i="12"/>
  <c r="Q248" i="10"/>
  <c r="Q288" i="10"/>
  <c r="O288" i="12"/>
  <c r="Q209" i="10"/>
  <c r="O209" i="12"/>
  <c r="O200" i="12"/>
  <c r="Q200" i="10"/>
  <c r="Q220" i="10"/>
  <c r="O220" i="12"/>
  <c r="Q284" i="10"/>
  <c r="S284" i="10" s="1"/>
  <c r="S284" i="12" s="1"/>
  <c r="O284" i="12"/>
  <c r="Q63" i="10"/>
  <c r="O63" i="12"/>
  <c r="Q206" i="10"/>
  <c r="O206" i="12"/>
  <c r="O221" i="12"/>
  <c r="Q221" i="10"/>
  <c r="O218" i="12"/>
  <c r="Q218" i="10"/>
  <c r="O6" i="12"/>
  <c r="Q6" i="10"/>
  <c r="S6" i="10" s="1"/>
  <c r="S6" i="12" s="1"/>
  <c r="Q173" i="10"/>
  <c r="O173" i="12"/>
  <c r="S246" i="10" l="1"/>
  <c r="S246" i="12" s="1"/>
  <c r="S162" i="10"/>
  <c r="S162" i="12" s="1"/>
  <c r="S175" i="10"/>
  <c r="S175" i="12" s="1"/>
  <c r="S189" i="10"/>
  <c r="S189" i="12" s="1"/>
  <c r="S281" i="10"/>
  <c r="S281" i="12" s="1"/>
  <c r="S206" i="10"/>
  <c r="S206" i="12" s="1"/>
  <c r="S287" i="10"/>
  <c r="S287" i="12" s="1"/>
  <c r="S179" i="10"/>
  <c r="S179" i="12" s="1"/>
  <c r="S63" i="10"/>
  <c r="S63" i="12" s="1"/>
  <c r="S67" i="10"/>
  <c r="S67" i="12" s="1"/>
  <c r="S222" i="10"/>
  <c r="S222" i="12" s="1"/>
  <c r="S186" i="10"/>
  <c r="S186" i="12" s="1"/>
  <c r="S145" i="10"/>
  <c r="S145" i="12" s="1"/>
  <c r="S26" i="10"/>
  <c r="S26" i="12" s="1"/>
  <c r="S98" i="10"/>
  <c r="S98" i="12" s="1"/>
  <c r="S36" i="10"/>
  <c r="S36" i="12" s="1"/>
  <c r="S266" i="10"/>
  <c r="S266" i="12" s="1"/>
  <c r="S73" i="10"/>
  <c r="S73" i="12" s="1"/>
  <c r="S160" i="10"/>
  <c r="S160" i="12" s="1"/>
  <c r="S220" i="10"/>
  <c r="S220" i="12" s="1"/>
  <c r="S59" i="10"/>
  <c r="S59" i="12" s="1"/>
  <c r="S27" i="10"/>
  <c r="S27" i="12" s="1"/>
  <c r="S156" i="10"/>
  <c r="S156" i="12" s="1"/>
  <c r="S39" i="10"/>
  <c r="S39" i="12" s="1"/>
  <c r="S194" i="10"/>
  <c r="S194" i="12" s="1"/>
  <c r="S124" i="10"/>
  <c r="S124" i="12" s="1"/>
  <c r="S272" i="10"/>
  <c r="S272" i="12" s="1"/>
  <c r="S202" i="10"/>
  <c r="S202" i="12" s="1"/>
  <c r="S56" i="10"/>
  <c r="S56" i="12" s="1"/>
  <c r="S54" i="10"/>
  <c r="S54" i="12" s="1"/>
  <c r="S196" i="10"/>
  <c r="S196" i="12" s="1"/>
  <c r="S224" i="10"/>
  <c r="S224" i="12" s="1"/>
  <c r="S72" i="10"/>
  <c r="S72" i="12" s="1"/>
  <c r="S277" i="10"/>
  <c r="S277" i="12" s="1"/>
  <c r="S140" i="10"/>
  <c r="S140" i="12" s="1"/>
  <c r="S230" i="10"/>
  <c r="S230" i="12" s="1"/>
  <c r="S88" i="10"/>
  <c r="S88" i="12" s="1"/>
  <c r="S7" i="10"/>
  <c r="S7" i="12" s="1"/>
  <c r="S256" i="10"/>
  <c r="S256" i="12" s="1"/>
  <c r="S270" i="10"/>
  <c r="S270" i="12" s="1"/>
  <c r="S49" i="10"/>
  <c r="S49" i="12" s="1"/>
  <c r="S178" i="10"/>
  <c r="S178" i="12" s="1"/>
  <c r="S198" i="10"/>
  <c r="S198" i="12" s="1"/>
  <c r="S43" i="10"/>
  <c r="S43" i="12" s="1"/>
  <c r="S46" i="10"/>
  <c r="S46" i="12" s="1"/>
  <c r="S291" i="10"/>
  <c r="S291" i="12" s="1"/>
  <c r="S187" i="10"/>
  <c r="S187" i="12" s="1"/>
  <c r="S251" i="10"/>
  <c r="S251" i="12" s="1"/>
  <c r="S8" i="10"/>
  <c r="S8" i="12" s="1"/>
  <c r="S150" i="10"/>
  <c r="S150" i="12" s="1"/>
  <c r="S164" i="10"/>
  <c r="S164" i="12" s="1"/>
  <c r="S168" i="10"/>
  <c r="S168" i="12" s="1"/>
  <c r="S207" i="10"/>
  <c r="S207" i="12" s="1"/>
  <c r="S10" i="10"/>
  <c r="S10" i="12" s="1"/>
  <c r="S89" i="10"/>
  <c r="S89" i="12" s="1"/>
  <c r="S128" i="10"/>
  <c r="S128" i="12" s="1"/>
  <c r="S81" i="10"/>
  <c r="S81" i="12" s="1"/>
  <c r="S146" i="10"/>
  <c r="S146" i="12" s="1"/>
  <c r="S170" i="10"/>
  <c r="S170" i="12" s="1"/>
  <c r="S24" i="10"/>
  <c r="S24" i="12" s="1"/>
  <c r="S129" i="10"/>
  <c r="S129" i="12" s="1"/>
  <c r="S30" i="10"/>
  <c r="S30" i="12" s="1"/>
  <c r="S70" i="10"/>
  <c r="S70" i="12" s="1"/>
  <c r="S126" i="10"/>
  <c r="S126" i="12" s="1"/>
  <c r="S100" i="10"/>
  <c r="S100" i="12" s="1"/>
  <c r="S195" i="10"/>
  <c r="S195" i="12" s="1"/>
  <c r="S171" i="10"/>
  <c r="S171" i="12" s="1"/>
  <c r="S278" i="10"/>
  <c r="S278" i="12" s="1"/>
  <c r="S174" i="10"/>
  <c r="S174" i="12" s="1"/>
  <c r="S253" i="10"/>
  <c r="S253" i="12" s="1"/>
  <c r="S182" i="10"/>
  <c r="S182" i="12" s="1"/>
  <c r="S161" i="10"/>
  <c r="S161" i="12" s="1"/>
  <c r="S85" i="10"/>
  <c r="S85" i="12" s="1"/>
  <c r="S183" i="10"/>
  <c r="S183" i="12" s="1"/>
  <c r="S154" i="10"/>
  <c r="S154" i="12" s="1"/>
  <c r="S227" i="10"/>
  <c r="S227" i="12" s="1"/>
  <c r="S248" i="10"/>
  <c r="S248" i="12" s="1"/>
  <c r="S197" i="10"/>
  <c r="S197" i="12" s="1"/>
  <c r="S28" i="10"/>
  <c r="S28" i="12" s="1"/>
  <c r="S261" i="10"/>
  <c r="S261" i="12" s="1"/>
  <c r="S152" i="10"/>
  <c r="S152" i="12" s="1"/>
  <c r="S110" i="10"/>
  <c r="S110" i="12" s="1"/>
  <c r="S20" i="10"/>
  <c r="S20" i="12" s="1"/>
  <c r="S69" i="10"/>
  <c r="S69" i="12" s="1"/>
  <c r="S84" i="10"/>
  <c r="S84" i="12" s="1"/>
  <c r="S11" i="10"/>
  <c r="S11" i="12" s="1"/>
  <c r="S254" i="10"/>
  <c r="S254" i="12" s="1"/>
  <c r="S242" i="10"/>
  <c r="S242" i="12" s="1"/>
  <c r="S34" i="10"/>
  <c r="S34" i="12" s="1"/>
  <c r="S148" i="10"/>
  <c r="S148" i="12" s="1"/>
  <c r="S51" i="10"/>
  <c r="S51" i="12" s="1"/>
  <c r="S95" i="10"/>
  <c r="S95" i="12" s="1"/>
  <c r="S111" i="10"/>
  <c r="S111" i="12" s="1"/>
  <c r="S42" i="10"/>
  <c r="S42" i="12" s="1"/>
  <c r="S257" i="10"/>
  <c r="S257" i="12" s="1"/>
  <c r="S94" i="10"/>
  <c r="S94" i="12" s="1"/>
  <c r="S214" i="10"/>
  <c r="S214" i="12" s="1"/>
  <c r="S159" i="10"/>
  <c r="S159" i="12" s="1"/>
  <c r="S76" i="10"/>
  <c r="S76" i="12" s="1"/>
  <c r="S191" i="10"/>
  <c r="S191" i="12" s="1"/>
  <c r="S240" i="10"/>
  <c r="S240" i="12" s="1"/>
  <c r="S218" i="10"/>
  <c r="S218" i="12" s="1"/>
  <c r="S221" i="10"/>
  <c r="S221" i="12" s="1"/>
  <c r="S64" i="10"/>
  <c r="S64" i="12" s="1"/>
  <c r="S215" i="10"/>
  <c r="S215" i="12" s="1"/>
  <c r="S167" i="10"/>
  <c r="S167" i="12" s="1"/>
  <c r="S275" i="10"/>
  <c r="S275" i="12" s="1"/>
  <c r="S223" i="10"/>
  <c r="S223" i="12" s="1"/>
  <c r="S213" i="10"/>
  <c r="S213" i="12" s="1"/>
  <c r="S5" i="10"/>
  <c r="S5" i="12" s="1"/>
  <c r="S241" i="10"/>
  <c r="S241" i="12" s="1"/>
  <c r="S176" i="10"/>
  <c r="S176" i="12" s="1"/>
  <c r="S106" i="10"/>
  <c r="S106" i="12" s="1"/>
  <c r="S31" i="10"/>
  <c r="S31" i="12" s="1"/>
  <c r="S55" i="10"/>
  <c r="S55" i="12" s="1"/>
  <c r="S267" i="10"/>
  <c r="S267" i="12" s="1"/>
  <c r="S237" i="10"/>
  <c r="S237" i="12" s="1"/>
  <c r="S279" i="10"/>
  <c r="S279" i="12" s="1"/>
  <c r="S79" i="10"/>
  <c r="S79" i="12" s="1"/>
  <c r="S117" i="10"/>
  <c r="S117" i="12" s="1"/>
  <c r="S282" i="10"/>
  <c r="S282" i="12" s="1"/>
  <c r="S285" i="10"/>
  <c r="S285" i="12" s="1"/>
  <c r="S91" i="10"/>
  <c r="S91" i="12" s="1"/>
  <c r="S123" i="10"/>
  <c r="S123" i="12" s="1"/>
  <c r="S147" i="10"/>
  <c r="S147" i="12" s="1"/>
  <c r="S269" i="10"/>
  <c r="S269" i="12" s="1"/>
  <c r="S274" i="10"/>
  <c r="S274" i="12" s="1"/>
  <c r="S205" i="10"/>
  <c r="S205" i="12" s="1"/>
  <c r="S219" i="10"/>
  <c r="S219" i="12" s="1"/>
  <c r="S136" i="10"/>
  <c r="S136" i="12" s="1"/>
  <c r="S244" i="10"/>
  <c r="S244" i="12" s="1"/>
  <c r="S18" i="10"/>
  <c r="S18" i="12" s="1"/>
  <c r="S203" i="10"/>
  <c r="S203" i="12" s="1"/>
  <c r="S33" i="10"/>
  <c r="S33" i="12" s="1"/>
  <c r="S255" i="10"/>
  <c r="S255" i="12" s="1"/>
  <c r="S280" i="10"/>
  <c r="S280" i="12" s="1"/>
  <c r="S155" i="10"/>
  <c r="S155" i="12" s="1"/>
  <c r="S165" i="10"/>
  <c r="S165" i="12" s="1"/>
  <c r="S21" i="10"/>
  <c r="S21" i="12" s="1"/>
  <c r="S93" i="10"/>
  <c r="S93" i="12" s="1"/>
  <c r="S232" i="10"/>
  <c r="S232" i="12" s="1"/>
  <c r="S66" i="10"/>
  <c r="S66" i="12" s="1"/>
  <c r="S97" i="10"/>
  <c r="S97" i="12" s="1"/>
  <c r="S292" i="10"/>
  <c r="S292" i="12" s="1"/>
  <c r="S299" i="10"/>
  <c r="S299" i="12" s="1"/>
  <c r="S210" i="10"/>
  <c r="S210" i="12" s="1"/>
  <c r="S92" i="10"/>
  <c r="S92" i="12" s="1"/>
  <c r="S40" i="10"/>
  <c r="S40" i="12" s="1"/>
  <c r="S166" i="10"/>
  <c r="S166" i="12" s="1"/>
  <c r="S102" i="10"/>
  <c r="S102" i="12" s="1"/>
  <c r="S238" i="10"/>
  <c r="S238" i="12" s="1"/>
  <c r="S52" i="10"/>
  <c r="S52" i="12" s="1"/>
  <c r="S143" i="10"/>
  <c r="S143" i="12" s="1"/>
  <c r="S104" i="10"/>
  <c r="S104" i="12" s="1"/>
  <c r="S25" i="10"/>
  <c r="S25" i="12" s="1"/>
  <c r="S99" i="10"/>
  <c r="S99" i="12" s="1"/>
  <c r="S296" i="10"/>
  <c r="S296" i="12" s="1"/>
  <c r="S193" i="10"/>
  <c r="S193" i="12" s="1"/>
  <c r="S127" i="10"/>
  <c r="S127" i="12" s="1"/>
  <c r="S32" i="10"/>
  <c r="S32" i="12" s="1"/>
  <c r="S35" i="10"/>
  <c r="S35" i="12" s="1"/>
  <c r="S226" i="10"/>
  <c r="S226" i="12" s="1"/>
  <c r="S83" i="10"/>
  <c r="S83" i="12" s="1"/>
  <c r="S185" i="10"/>
  <c r="S185" i="12" s="1"/>
  <c r="S118" i="10"/>
  <c r="S118" i="12" s="1"/>
  <c r="S62" i="10"/>
  <c r="S62" i="12" s="1"/>
  <c r="S172" i="10"/>
  <c r="S172" i="12" s="1"/>
  <c r="S262" i="10"/>
  <c r="S262" i="12" s="1"/>
  <c r="S151" i="10"/>
  <c r="S151" i="12" s="1"/>
  <c r="S225" i="10"/>
  <c r="S225" i="12" s="1"/>
  <c r="S141" i="10"/>
  <c r="S141" i="12" s="1"/>
  <c r="S60" i="10"/>
  <c r="S60" i="12" s="1"/>
  <c r="S234" i="10"/>
  <c r="S234" i="12" s="1"/>
  <c r="S144" i="10"/>
  <c r="S144" i="12" s="1"/>
  <c r="S125" i="10"/>
  <c r="S125" i="12" s="1"/>
  <c r="S250" i="10"/>
  <c r="S250" i="12" s="1"/>
  <c r="S122" i="10"/>
  <c r="S122" i="12" s="1"/>
  <c r="S14" i="10"/>
  <c r="S14" i="12" s="1"/>
  <c r="S259" i="10"/>
  <c r="S259" i="12" s="1"/>
  <c r="S264" i="10"/>
  <c r="S264" i="12" s="1"/>
  <c r="S258" i="10"/>
  <c r="S258" i="12" s="1"/>
  <c r="S301" i="10"/>
  <c r="S301" i="12" s="1"/>
  <c r="S199" i="10"/>
  <c r="S199" i="12" s="1"/>
  <c r="S247" i="10"/>
  <c r="S247" i="12" s="1"/>
  <c r="S61" i="10"/>
  <c r="S61" i="12" s="1"/>
  <c r="S209" i="10"/>
  <c r="S209" i="12" s="1"/>
  <c r="S180" i="10"/>
  <c r="S180" i="12" s="1"/>
  <c r="S12" i="10"/>
  <c r="S12" i="12" s="1"/>
  <c r="S298" i="10"/>
  <c r="S298" i="12" s="1"/>
  <c r="S19" i="10"/>
  <c r="S19" i="12" s="1"/>
  <c r="S303" i="10"/>
  <c r="S303" i="12" s="1"/>
  <c r="S41" i="10"/>
  <c r="S41" i="12" s="1"/>
  <c r="S38" i="10"/>
  <c r="S38" i="12" s="1"/>
  <c r="S135" i="10"/>
  <c r="S135" i="12" s="1"/>
  <c r="S23" i="10"/>
  <c r="S23" i="12" s="1"/>
  <c r="S300" i="10"/>
  <c r="S300" i="12" s="1"/>
  <c r="S138" i="10"/>
  <c r="S138" i="12" s="1"/>
  <c r="S158" i="10"/>
  <c r="S158" i="12" s="1"/>
  <c r="S201" i="10"/>
  <c r="S201" i="12" s="1"/>
  <c r="S58" i="10"/>
  <c r="S58" i="12" s="1"/>
  <c r="S271" i="10"/>
  <c r="S271" i="12" s="1"/>
  <c r="S184" i="10"/>
  <c r="S184" i="12" s="1"/>
  <c r="S295" i="10"/>
  <c r="S295" i="12" s="1"/>
  <c r="S236" i="10"/>
  <c r="S236" i="12" s="1"/>
  <c r="S78" i="10"/>
  <c r="S78" i="12" s="1"/>
  <c r="S190" i="10"/>
  <c r="S190" i="12" s="1"/>
  <c r="S163" i="10"/>
  <c r="S163" i="12" s="1"/>
  <c r="S286" i="10"/>
  <c r="S286" i="12" s="1"/>
  <c r="S153" i="10"/>
  <c r="S153" i="12" s="1"/>
  <c r="S13" i="10"/>
  <c r="S13" i="12" s="1"/>
  <c r="S169" i="10"/>
  <c r="S169" i="12" s="1"/>
  <c r="S112" i="10"/>
  <c r="S112" i="12" s="1"/>
  <c r="S233" i="10"/>
  <c r="S233" i="12" s="1"/>
  <c r="S90" i="10"/>
  <c r="S90" i="12" s="1"/>
  <c r="S289" i="10"/>
  <c r="S289" i="12" s="1"/>
  <c r="S217" i="10"/>
  <c r="S217" i="12" s="1"/>
  <c r="S68" i="10"/>
  <c r="S68" i="12" s="1"/>
  <c r="S47" i="10"/>
  <c r="S47" i="12" s="1"/>
  <c r="S142" i="10"/>
  <c r="S142" i="12" s="1"/>
  <c r="S96" i="10"/>
  <c r="S96" i="12" s="1"/>
  <c r="S200" i="10"/>
  <c r="S200" i="12" s="1"/>
  <c r="S288" i="10"/>
  <c r="S288" i="12" s="1"/>
  <c r="S297" i="10"/>
  <c r="S297" i="12" s="1"/>
  <c r="S22" i="10"/>
  <c r="S22" i="12" s="1"/>
  <c r="S105" i="10"/>
  <c r="S105" i="12" s="1"/>
  <c r="S3" i="10"/>
  <c r="S3" i="12" s="1"/>
  <c r="S101" i="10"/>
  <c r="S101" i="12" s="1"/>
  <c r="S273" i="10"/>
  <c r="S273" i="12" s="1"/>
  <c r="S149" i="10"/>
  <c r="S149" i="12" s="1"/>
  <c r="S249" i="10"/>
  <c r="S249" i="12" s="1"/>
  <c r="S114" i="10"/>
  <c r="S114" i="12" s="1"/>
  <c r="S108" i="10"/>
  <c r="S108" i="12" s="1"/>
  <c r="S216" i="10"/>
  <c r="S216" i="12" s="1"/>
  <c r="S290" i="10"/>
  <c r="S290" i="12" s="1"/>
  <c r="S188" i="10"/>
  <c r="S188" i="12" s="1"/>
  <c r="S260" i="10"/>
  <c r="S260" i="12" s="1"/>
  <c r="S302" i="10"/>
  <c r="S302" i="12" s="1"/>
  <c r="S139" i="10"/>
  <c r="S139" i="12" s="1"/>
  <c r="S4" i="10"/>
  <c r="S4" i="12" s="1"/>
  <c r="S74" i="10"/>
  <c r="S74" i="12" s="1"/>
  <c r="S121" i="10"/>
  <c r="S121" i="12" s="1"/>
  <c r="S16" i="10"/>
  <c r="S16" i="12" s="1"/>
  <c r="S212" i="10"/>
  <c r="S212" i="12" s="1"/>
  <c r="S245" i="10"/>
  <c r="S245" i="12" s="1"/>
  <c r="S243" i="10"/>
  <c r="S243" i="12" s="1"/>
  <c r="S77" i="10"/>
  <c r="S77" i="12" s="1"/>
  <c r="S65" i="10"/>
  <c r="S65" i="12" s="1"/>
  <c r="S86" i="10"/>
  <c r="S86" i="12" s="1"/>
  <c r="S263" i="10"/>
  <c r="S263" i="12" s="1"/>
  <c r="S294" i="10"/>
  <c r="S294" i="12" s="1"/>
  <c r="S71" i="10"/>
  <c r="S71" i="12" s="1"/>
  <c r="S276" i="10"/>
  <c r="S276" i="12" s="1"/>
  <c r="S157" i="10"/>
  <c r="S157" i="12" s="1"/>
  <c r="S45" i="10"/>
  <c r="S45" i="12" s="1"/>
  <c r="S208" i="10"/>
  <c r="S208" i="12" s="1"/>
  <c r="S228" i="10"/>
  <c r="S228" i="12" s="1"/>
  <c r="S239" i="10"/>
  <c r="S239" i="12" s="1"/>
  <c r="S37" i="10"/>
  <c r="S37" i="12" s="1"/>
  <c r="S119" i="10"/>
  <c r="S119" i="12" s="1"/>
  <c r="S107" i="10"/>
  <c r="S107" i="12" s="1"/>
  <c r="S137" i="10"/>
  <c r="S137" i="12" s="1"/>
  <c r="S268" i="10"/>
  <c r="S268" i="12" s="1"/>
  <c r="S173" i="10"/>
  <c r="S173" i="12" s="1"/>
  <c r="S177" i="10"/>
  <c r="S177" i="12" s="1"/>
  <c r="S15" i="10"/>
  <c r="S15" i="12" s="1"/>
  <c r="S120" i="10"/>
  <c r="S120" i="12" s="1"/>
  <c r="S131" i="10"/>
  <c r="S131" i="12" s="1"/>
  <c r="S181" i="10"/>
  <c r="S181" i="12" s="1"/>
  <c r="S44" i="10"/>
  <c r="S44" i="12" s="1"/>
  <c r="S50" i="10"/>
  <c r="S50" i="12" s="1"/>
  <c r="S113" i="10"/>
  <c r="S113" i="12" s="1"/>
  <c r="S103" i="10"/>
  <c r="S103" i="12" s="1"/>
  <c r="S265" i="10"/>
  <c r="S265" i="12" s="1"/>
  <c r="S29" i="10"/>
  <c r="S29" i="12" s="1"/>
  <c r="S134" i="10"/>
  <c r="S134" i="12" s="1"/>
  <c r="S115" i="10"/>
  <c r="S115" i="12" s="1"/>
  <c r="S57" i="10"/>
  <c r="S57" i="12" s="1"/>
  <c r="S130" i="10"/>
  <c r="S130" i="12" s="1"/>
  <c r="S204" i="10"/>
  <c r="S204" i="12" s="1"/>
  <c r="S283" i="10"/>
  <c r="S283" i="12" s="1"/>
  <c r="S87" i="10"/>
  <c r="S87" i="12" s="1"/>
  <c r="S53" i="10"/>
  <c r="S53" i="12" s="1"/>
  <c r="S9" i="10"/>
  <c r="S9" i="12" s="1"/>
  <c r="C9" i="6"/>
  <c r="C3" i="6"/>
  <c r="C21" i="3" l="1"/>
  <c r="C9" i="5" s="1"/>
  <c r="C21" i="6"/>
  <c r="N224" i="10" l="1"/>
  <c r="N224" i="12" s="1"/>
  <c r="N178" i="10"/>
  <c r="N178" i="12" s="1"/>
  <c r="N132" i="10"/>
  <c r="N132" i="12" s="1"/>
  <c r="N86" i="10"/>
  <c r="N86" i="12" s="1"/>
  <c r="N67" i="10"/>
  <c r="N67" i="12" s="1"/>
  <c r="N69" i="10"/>
  <c r="N69" i="12" s="1"/>
  <c r="N73" i="10"/>
  <c r="N73" i="12" s="1"/>
  <c r="N52" i="10"/>
  <c r="N52" i="12" s="1"/>
  <c r="N64" i="10"/>
  <c r="N64" i="12" s="1"/>
  <c r="N168" i="10"/>
  <c r="N168" i="12" s="1"/>
  <c r="N198" i="10"/>
  <c r="N198" i="12" s="1"/>
  <c r="N184" i="10"/>
  <c r="N184" i="12" s="1"/>
  <c r="M121" i="10"/>
  <c r="M121" i="12" s="1"/>
  <c r="M259" i="10"/>
  <c r="M259" i="12" s="1"/>
  <c r="M222" i="10"/>
  <c r="M222" i="12" s="1"/>
  <c r="M213" i="10"/>
  <c r="M213" i="12" s="1"/>
  <c r="M71" i="10"/>
  <c r="M71" i="12" s="1"/>
  <c r="M149" i="10"/>
  <c r="M149" i="12" s="1"/>
  <c r="M284" i="10"/>
  <c r="M284" i="12" s="1"/>
  <c r="M61" i="10"/>
  <c r="M61" i="12" s="1"/>
  <c r="M249" i="10"/>
  <c r="M249" i="12" s="1"/>
  <c r="M41" i="10"/>
  <c r="M41" i="12" s="1"/>
  <c r="M170" i="10"/>
  <c r="M170" i="12" s="1"/>
  <c r="M270" i="10"/>
  <c r="M270" i="12" s="1"/>
  <c r="M192" i="10"/>
  <c r="M192" i="12" s="1"/>
  <c r="M255" i="10"/>
  <c r="M255" i="12" s="1"/>
  <c r="M159" i="10"/>
  <c r="M159" i="12" s="1"/>
  <c r="N15" i="10"/>
  <c r="N15" i="12" s="1"/>
  <c r="M31" i="10"/>
  <c r="M31" i="12" s="1"/>
  <c r="M174" i="10"/>
  <c r="M174" i="12" s="1"/>
  <c r="M185" i="10"/>
  <c r="M185" i="12" s="1"/>
  <c r="M224" i="10"/>
  <c r="M224" i="12" s="1"/>
  <c r="M273" i="10"/>
  <c r="M273" i="12" s="1"/>
  <c r="M4" i="10"/>
  <c r="M4" i="12" s="1"/>
  <c r="M117" i="10"/>
  <c r="M117" i="12" s="1"/>
  <c r="M303" i="10"/>
  <c r="M303" i="12" s="1"/>
  <c r="M85" i="10"/>
  <c r="M85" i="12" s="1"/>
  <c r="M231" i="10"/>
  <c r="M231" i="12" s="1"/>
  <c r="M252" i="10"/>
  <c r="M252" i="12" s="1"/>
  <c r="N87" i="10"/>
  <c r="N87" i="12" s="1"/>
  <c r="M69" i="10"/>
  <c r="M69" i="12" s="1"/>
  <c r="N248" i="10"/>
  <c r="N248" i="12" s="1"/>
  <c r="N202" i="10"/>
  <c r="N202" i="12" s="1"/>
  <c r="N156" i="10"/>
  <c r="N156" i="12" s="1"/>
  <c r="N110" i="10"/>
  <c r="N110" i="12" s="1"/>
  <c r="N91" i="10"/>
  <c r="N91" i="12" s="1"/>
  <c r="N93" i="10"/>
  <c r="N93" i="12" s="1"/>
  <c r="N97" i="10"/>
  <c r="N97" i="12" s="1"/>
  <c r="N76" i="10"/>
  <c r="N76" i="12" s="1"/>
  <c r="N144" i="10"/>
  <c r="N144" i="12" s="1"/>
  <c r="N255" i="10"/>
  <c r="N255" i="12" s="1"/>
  <c r="N281" i="10"/>
  <c r="N281" i="12" s="1"/>
  <c r="N287" i="10"/>
  <c r="N287" i="12" s="1"/>
  <c r="M226" i="10"/>
  <c r="M226" i="12" s="1"/>
  <c r="M278" i="10"/>
  <c r="M278" i="12" s="1"/>
  <c r="M106" i="10"/>
  <c r="M106" i="12" s="1"/>
  <c r="M210" i="10"/>
  <c r="M210" i="12" s="1"/>
  <c r="M220" i="10"/>
  <c r="M220" i="12" s="1"/>
  <c r="M104" i="10"/>
  <c r="M104" i="12" s="1"/>
  <c r="M190" i="10"/>
  <c r="M190" i="12" s="1"/>
  <c r="M300" i="10"/>
  <c r="M300" i="12" s="1"/>
  <c r="M235" i="10"/>
  <c r="M235" i="12" s="1"/>
  <c r="M253" i="10"/>
  <c r="M253" i="12" s="1"/>
  <c r="M96" i="10"/>
  <c r="M96" i="12" s="1"/>
  <c r="N207" i="10"/>
  <c r="N207" i="12" s="1"/>
  <c r="M136" i="10"/>
  <c r="M136" i="12" s="1"/>
  <c r="M108" i="10"/>
  <c r="M108" i="12" s="1"/>
  <c r="M100" i="10"/>
  <c r="M100" i="12" s="1"/>
  <c r="M183" i="10"/>
  <c r="M183" i="12" s="1"/>
  <c r="M21" i="10"/>
  <c r="M21" i="12" s="1"/>
  <c r="M10" i="10"/>
  <c r="M10" i="12" s="1"/>
  <c r="M188" i="10"/>
  <c r="M188" i="12" s="1"/>
  <c r="M263" i="10"/>
  <c r="M263" i="12" s="1"/>
  <c r="M237" i="10"/>
  <c r="M237" i="12" s="1"/>
  <c r="N7" i="10"/>
  <c r="N7" i="12" s="1"/>
  <c r="N272" i="10"/>
  <c r="N272" i="12" s="1"/>
  <c r="N226" i="10"/>
  <c r="N226" i="12" s="1"/>
  <c r="N180" i="10"/>
  <c r="N180" i="12" s="1"/>
  <c r="N134" i="10"/>
  <c r="N134" i="12" s="1"/>
  <c r="N115" i="10"/>
  <c r="N115" i="12" s="1"/>
  <c r="N117" i="10"/>
  <c r="N117" i="12" s="1"/>
  <c r="N121" i="10"/>
  <c r="N121" i="12" s="1"/>
  <c r="N100" i="10"/>
  <c r="N100" i="12" s="1"/>
  <c r="N231" i="10"/>
  <c r="N231" i="12" s="1"/>
  <c r="N41" i="10"/>
  <c r="N41" i="12" s="1"/>
  <c r="M173" i="10"/>
  <c r="M173" i="12" s="1"/>
  <c r="M202" i="10"/>
  <c r="M202" i="12" s="1"/>
  <c r="N31" i="10"/>
  <c r="N31" i="12" s="1"/>
  <c r="N296" i="10"/>
  <c r="N296" i="12" s="1"/>
  <c r="N250" i="10"/>
  <c r="N250" i="12" s="1"/>
  <c r="N204" i="10"/>
  <c r="N204" i="12" s="1"/>
  <c r="N158" i="10"/>
  <c r="N158" i="12" s="1"/>
  <c r="N139" i="10"/>
  <c r="N139" i="12" s="1"/>
  <c r="N141" i="10"/>
  <c r="N141" i="12" s="1"/>
  <c r="N145" i="10"/>
  <c r="N145" i="12" s="1"/>
  <c r="N124" i="10"/>
  <c r="N124" i="12" s="1"/>
  <c r="N65" i="10"/>
  <c r="N65" i="12" s="1"/>
  <c r="N95" i="10"/>
  <c r="N95" i="12" s="1"/>
  <c r="N122" i="10"/>
  <c r="N122" i="12" s="1"/>
  <c r="N222" i="10"/>
  <c r="N222" i="12" s="1"/>
  <c r="M62" i="10"/>
  <c r="M62" i="12" s="1"/>
  <c r="M182" i="10"/>
  <c r="M182" i="12" s="1"/>
  <c r="M51" i="10"/>
  <c r="M51" i="12" s="1"/>
  <c r="M88" i="10"/>
  <c r="M88" i="12" s="1"/>
  <c r="M227" i="10"/>
  <c r="M227" i="12" s="1"/>
  <c r="M156" i="10"/>
  <c r="M156" i="12" s="1"/>
  <c r="M93" i="10"/>
  <c r="M93" i="12" s="1"/>
  <c r="N55" i="10"/>
  <c r="N55" i="12" s="1"/>
  <c r="N9" i="10"/>
  <c r="N9" i="12" s="1"/>
  <c r="N274" i="10"/>
  <c r="N274" i="12" s="1"/>
  <c r="N228" i="10"/>
  <c r="N228" i="12" s="1"/>
  <c r="N182" i="10"/>
  <c r="N182" i="12" s="1"/>
  <c r="N163" i="10"/>
  <c r="N163" i="12" s="1"/>
  <c r="N165" i="10"/>
  <c r="N165" i="12" s="1"/>
  <c r="N169" i="10"/>
  <c r="N169" i="12" s="1"/>
  <c r="N148" i="10"/>
  <c r="N148" i="12" s="1"/>
  <c r="N146" i="10"/>
  <c r="N146" i="12" s="1"/>
  <c r="N174" i="10"/>
  <c r="N174" i="12" s="1"/>
  <c r="N208" i="10"/>
  <c r="N208" i="12" s="1"/>
  <c r="N263" i="10"/>
  <c r="N263" i="12" s="1"/>
  <c r="M162" i="10"/>
  <c r="M162" i="12" s="1"/>
  <c r="M184" i="10"/>
  <c r="M184" i="12" s="1"/>
  <c r="M82" i="10"/>
  <c r="M82" i="12" s="1"/>
  <c r="M230" i="10"/>
  <c r="M230" i="12" s="1"/>
  <c r="M9" i="10"/>
  <c r="M9" i="12" s="1"/>
  <c r="M260" i="10"/>
  <c r="M260" i="12" s="1"/>
  <c r="M70" i="10"/>
  <c r="M70" i="12" s="1"/>
  <c r="M246" i="10"/>
  <c r="M246" i="12" s="1"/>
  <c r="M126" i="10"/>
  <c r="M126" i="12" s="1"/>
  <c r="M135" i="10"/>
  <c r="M135" i="12" s="1"/>
  <c r="M77" i="10"/>
  <c r="M77" i="12" s="1"/>
  <c r="M207" i="10"/>
  <c r="M207" i="12" s="1"/>
  <c r="N20" i="10"/>
  <c r="N20" i="12" s="1"/>
  <c r="N89" i="10"/>
  <c r="N89" i="12" s="1"/>
  <c r="N68" i="10"/>
  <c r="N68" i="12" s="1"/>
  <c r="M116" i="10"/>
  <c r="M116" i="12" s="1"/>
  <c r="M296" i="10"/>
  <c r="M296" i="12" s="1"/>
  <c r="N79" i="10"/>
  <c r="N79" i="12" s="1"/>
  <c r="N33" i="10"/>
  <c r="N33" i="12" s="1"/>
  <c r="N298" i="10"/>
  <c r="N298" i="12" s="1"/>
  <c r="N252" i="10"/>
  <c r="N252" i="12" s="1"/>
  <c r="N206" i="10"/>
  <c r="N206" i="12" s="1"/>
  <c r="N187" i="10"/>
  <c r="N187" i="12" s="1"/>
  <c r="N189" i="10"/>
  <c r="N189" i="12" s="1"/>
  <c r="N193" i="10"/>
  <c r="N193" i="12" s="1"/>
  <c r="N172" i="10"/>
  <c r="N172" i="12" s="1"/>
  <c r="N232" i="10"/>
  <c r="N232" i="12" s="1"/>
  <c r="N257" i="10"/>
  <c r="N257" i="12" s="1"/>
  <c r="N288" i="10"/>
  <c r="N288" i="12" s="1"/>
  <c r="N264" i="10"/>
  <c r="N264" i="12" s="1"/>
  <c r="M49" i="10"/>
  <c r="M49" i="12" s="1"/>
  <c r="M286" i="10"/>
  <c r="M286" i="12" s="1"/>
  <c r="M287" i="10"/>
  <c r="M287" i="12" s="1"/>
  <c r="M158" i="10"/>
  <c r="M158" i="12" s="1"/>
  <c r="M15" i="10"/>
  <c r="M15" i="12" s="1"/>
  <c r="M279" i="10"/>
  <c r="M279" i="12" s="1"/>
  <c r="M293" i="10"/>
  <c r="M293" i="12" s="1"/>
  <c r="M92" i="10"/>
  <c r="M92" i="12" s="1"/>
  <c r="M99" i="10"/>
  <c r="M99" i="12" s="1"/>
  <c r="M229" i="10"/>
  <c r="M229" i="12" s="1"/>
  <c r="M14" i="10"/>
  <c r="M14" i="12" s="1"/>
  <c r="M78" i="10"/>
  <c r="M78" i="12" s="1"/>
  <c r="N153" i="10"/>
  <c r="N153" i="12" s="1"/>
  <c r="N18" i="10"/>
  <c r="N18" i="12" s="1"/>
  <c r="N159" i="10"/>
  <c r="N159" i="12" s="1"/>
  <c r="N63" i="10"/>
  <c r="N63" i="12" s="1"/>
  <c r="M37" i="10"/>
  <c r="M37" i="12" s="1"/>
  <c r="M132" i="10"/>
  <c r="M132" i="12" s="1"/>
  <c r="M129" i="10"/>
  <c r="M129" i="12" s="1"/>
  <c r="N85" i="10"/>
  <c r="N85" i="12" s="1"/>
  <c r="N5" i="10"/>
  <c r="N5" i="12" s="1"/>
  <c r="M151" i="10"/>
  <c r="M151" i="12" s="1"/>
  <c r="M243" i="10"/>
  <c r="M243" i="12" s="1"/>
  <c r="M187" i="10"/>
  <c r="M187" i="12" s="1"/>
  <c r="N201" i="10"/>
  <c r="N201" i="12" s="1"/>
  <c r="N75" i="10"/>
  <c r="N75" i="12" s="1"/>
  <c r="M242" i="10"/>
  <c r="M242" i="12" s="1"/>
  <c r="M295" i="10"/>
  <c r="M295" i="12" s="1"/>
  <c r="M271" i="10"/>
  <c r="M271" i="12" s="1"/>
  <c r="N103" i="10"/>
  <c r="N103" i="12" s="1"/>
  <c r="N57" i="10"/>
  <c r="N57" i="12" s="1"/>
  <c r="N11" i="10"/>
  <c r="N11" i="12" s="1"/>
  <c r="N276" i="10"/>
  <c r="N276" i="12" s="1"/>
  <c r="N230" i="10"/>
  <c r="N230" i="12" s="1"/>
  <c r="N211" i="10"/>
  <c r="N211" i="12" s="1"/>
  <c r="N213" i="10"/>
  <c r="N213" i="12" s="1"/>
  <c r="N217" i="10"/>
  <c r="N217" i="12" s="1"/>
  <c r="N196" i="10"/>
  <c r="N196" i="12" s="1"/>
  <c r="N71" i="10"/>
  <c r="N71" i="12" s="1"/>
  <c r="N23" i="10"/>
  <c r="N23" i="12" s="1"/>
  <c r="N47" i="10"/>
  <c r="N47" i="12" s="1"/>
  <c r="N290" i="10"/>
  <c r="N290" i="12" s="1"/>
  <c r="M76" i="10"/>
  <c r="M76" i="12" s="1"/>
  <c r="M218" i="10"/>
  <c r="M218" i="12" s="1"/>
  <c r="M59" i="10"/>
  <c r="M59" i="12" s="1"/>
  <c r="M191" i="10"/>
  <c r="M191" i="12" s="1"/>
  <c r="M39" i="10"/>
  <c r="M39" i="12" s="1"/>
  <c r="M113" i="10"/>
  <c r="M113" i="12" s="1"/>
  <c r="M297" i="10"/>
  <c r="M297" i="12" s="1"/>
  <c r="M247" i="10"/>
  <c r="M247" i="12" s="1"/>
  <c r="M119" i="10"/>
  <c r="M119" i="12" s="1"/>
  <c r="M13" i="10"/>
  <c r="M13" i="12" s="1"/>
  <c r="M137" i="10"/>
  <c r="M137" i="12" s="1"/>
  <c r="M115" i="10"/>
  <c r="M115" i="12" s="1"/>
  <c r="N107" i="10"/>
  <c r="N107" i="12" s="1"/>
  <c r="N22" i="10"/>
  <c r="N22" i="12" s="1"/>
  <c r="N135" i="10"/>
  <c r="N135" i="12" s="1"/>
  <c r="M289" i="10"/>
  <c r="M289" i="12" s="1"/>
  <c r="M245" i="10"/>
  <c r="M245" i="12" s="1"/>
  <c r="M114" i="10"/>
  <c r="M114" i="12" s="1"/>
  <c r="N42" i="10"/>
  <c r="N42" i="12" s="1"/>
  <c r="N239" i="10"/>
  <c r="N239" i="12" s="1"/>
  <c r="M66" i="10"/>
  <c r="M66" i="12" s="1"/>
  <c r="M20" i="10"/>
  <c r="M20" i="12" s="1"/>
  <c r="M153" i="10"/>
  <c r="M153" i="12" s="1"/>
  <c r="N247" i="10"/>
  <c r="N247" i="12" s="1"/>
  <c r="N66" i="10"/>
  <c r="N66" i="12" s="1"/>
  <c r="N191" i="10"/>
  <c r="N191" i="12" s="1"/>
  <c r="M254" i="10"/>
  <c r="M254" i="12" s="1"/>
  <c r="M256" i="10"/>
  <c r="M256" i="12" s="1"/>
  <c r="N137" i="10"/>
  <c r="N137" i="12" s="1"/>
  <c r="N127" i="10"/>
  <c r="N127" i="12" s="1"/>
  <c r="N81" i="10"/>
  <c r="N81" i="12" s="1"/>
  <c r="N35" i="10"/>
  <c r="N35" i="12" s="1"/>
  <c r="N300" i="10"/>
  <c r="N300" i="12" s="1"/>
  <c r="N254" i="10"/>
  <c r="N254" i="12" s="1"/>
  <c r="N235" i="10"/>
  <c r="N235" i="12" s="1"/>
  <c r="N237" i="10"/>
  <c r="N237" i="12" s="1"/>
  <c r="N241" i="10"/>
  <c r="N241" i="12" s="1"/>
  <c r="N220" i="10"/>
  <c r="N220" i="12" s="1"/>
  <c r="N150" i="10"/>
  <c r="N150" i="12" s="1"/>
  <c r="N102" i="10"/>
  <c r="N102" i="12" s="1"/>
  <c r="N126" i="10"/>
  <c r="N126" i="12" s="1"/>
  <c r="N16" i="10"/>
  <c r="N16" i="12" s="1"/>
  <c r="M197" i="10"/>
  <c r="M197" i="12" s="1"/>
  <c r="M215" i="10"/>
  <c r="M215" i="12" s="1"/>
  <c r="M58" i="10"/>
  <c r="M58" i="12" s="1"/>
  <c r="M54" i="10"/>
  <c r="M54" i="12" s="1"/>
  <c r="M177" i="10"/>
  <c r="M177" i="12" s="1"/>
  <c r="M55" i="10"/>
  <c r="M55" i="12" s="1"/>
  <c r="M160" i="10"/>
  <c r="M160" i="12" s="1"/>
  <c r="M23" i="10"/>
  <c r="M23" i="12" s="1"/>
  <c r="M142" i="10"/>
  <c r="M142" i="12" s="1"/>
  <c r="M65" i="10"/>
  <c r="M65" i="12" s="1"/>
  <c r="M81" i="10"/>
  <c r="M81" i="12" s="1"/>
  <c r="M244" i="10"/>
  <c r="M244" i="12" s="1"/>
  <c r="N61" i="10"/>
  <c r="N61" i="12" s="1"/>
  <c r="N24" i="10"/>
  <c r="N24" i="12" s="1"/>
  <c r="M86" i="10"/>
  <c r="M86" i="12" s="1"/>
  <c r="M133" i="10"/>
  <c r="M133" i="12" s="1"/>
  <c r="N177" i="10"/>
  <c r="N177" i="12" s="1"/>
  <c r="N44" i="10"/>
  <c r="N44" i="12" s="1"/>
  <c r="N111" i="10"/>
  <c r="N111" i="12" s="1"/>
  <c r="M143" i="10"/>
  <c r="M143" i="12" s="1"/>
  <c r="M291" i="10"/>
  <c r="M291" i="12" s="1"/>
  <c r="N109" i="10"/>
  <c r="N109" i="12" s="1"/>
  <c r="N96" i="10"/>
  <c r="N96" i="12" s="1"/>
  <c r="M280" i="10"/>
  <c r="M280" i="12" s="1"/>
  <c r="N30" i="10"/>
  <c r="N30" i="12" s="1"/>
  <c r="N151" i="10"/>
  <c r="N151" i="12" s="1"/>
  <c r="N105" i="10"/>
  <c r="N105" i="12" s="1"/>
  <c r="N59" i="10"/>
  <c r="N59" i="12" s="1"/>
  <c r="N13" i="10"/>
  <c r="N13" i="12" s="1"/>
  <c r="N278" i="10"/>
  <c r="N278" i="12" s="1"/>
  <c r="N259" i="10"/>
  <c r="N259" i="12" s="1"/>
  <c r="N261" i="10"/>
  <c r="N261" i="12" s="1"/>
  <c r="N265" i="10"/>
  <c r="N265" i="12" s="1"/>
  <c r="N244" i="10"/>
  <c r="N244" i="12" s="1"/>
  <c r="N233" i="10"/>
  <c r="N233" i="12" s="1"/>
  <c r="N185" i="10"/>
  <c r="N185" i="12" s="1"/>
  <c r="N209" i="10"/>
  <c r="N209" i="12" s="1"/>
  <c r="N17" i="10"/>
  <c r="N17" i="12" s="1"/>
  <c r="M266" i="10"/>
  <c r="M266" i="12" s="1"/>
  <c r="M83" i="10"/>
  <c r="M83" i="12" s="1"/>
  <c r="M27" i="10"/>
  <c r="M27" i="12" s="1"/>
  <c r="M302" i="10"/>
  <c r="M302" i="12" s="1"/>
  <c r="M84" i="10"/>
  <c r="M84" i="12" s="1"/>
  <c r="M274" i="10"/>
  <c r="M274" i="12" s="1"/>
  <c r="M28" i="10"/>
  <c r="M28" i="12" s="1"/>
  <c r="M168" i="10"/>
  <c r="M168" i="12" s="1"/>
  <c r="M72" i="10"/>
  <c r="M72" i="12" s="1"/>
  <c r="M33" i="10"/>
  <c r="M33" i="12" s="1"/>
  <c r="M277" i="10"/>
  <c r="M277" i="12" s="1"/>
  <c r="M194" i="10"/>
  <c r="M194" i="12" s="1"/>
  <c r="N199" i="10"/>
  <c r="N199" i="12" s="1"/>
  <c r="N27" i="10"/>
  <c r="N27" i="12" s="1"/>
  <c r="M152" i="10"/>
  <c r="M152" i="12" s="1"/>
  <c r="M163" i="10"/>
  <c r="M163" i="12" s="1"/>
  <c r="N223" i="10"/>
  <c r="N223" i="12" s="1"/>
  <c r="N51" i="10"/>
  <c r="N51" i="12" s="1"/>
  <c r="M7" i="10"/>
  <c r="M7" i="12" s="1"/>
  <c r="M120" i="10"/>
  <c r="M120" i="12" s="1"/>
  <c r="N70" i="10"/>
  <c r="N70" i="12" s="1"/>
  <c r="M294" i="10"/>
  <c r="M294" i="12" s="1"/>
  <c r="M209" i="10"/>
  <c r="M209" i="12" s="1"/>
  <c r="N210" i="10"/>
  <c r="N210" i="12" s="1"/>
  <c r="M131" i="10"/>
  <c r="M131" i="12" s="1"/>
  <c r="N175" i="10"/>
  <c r="N175" i="12" s="1"/>
  <c r="N129" i="10"/>
  <c r="N129" i="12" s="1"/>
  <c r="N83" i="10"/>
  <c r="N83" i="12" s="1"/>
  <c r="N37" i="10"/>
  <c r="N37" i="12" s="1"/>
  <c r="N302" i="10"/>
  <c r="N302" i="12" s="1"/>
  <c r="N283" i="10"/>
  <c r="N283" i="12" s="1"/>
  <c r="N285" i="10"/>
  <c r="N285" i="12" s="1"/>
  <c r="N289" i="10"/>
  <c r="N289" i="12" s="1"/>
  <c r="N268" i="10"/>
  <c r="N268" i="12" s="1"/>
  <c r="N72" i="10"/>
  <c r="N72" i="12" s="1"/>
  <c r="N266" i="10"/>
  <c r="N266" i="12" s="1"/>
  <c r="N48" i="10"/>
  <c r="N48" i="12" s="1"/>
  <c r="N40" i="10"/>
  <c r="N40" i="12" s="1"/>
  <c r="M52" i="10"/>
  <c r="M52" i="12" s="1"/>
  <c r="M171" i="10"/>
  <c r="M171" i="12" s="1"/>
  <c r="M258" i="10"/>
  <c r="M258" i="12" s="1"/>
  <c r="M203" i="10"/>
  <c r="M203" i="12" s="1"/>
  <c r="M276" i="10"/>
  <c r="M276" i="12" s="1"/>
  <c r="M239" i="10"/>
  <c r="M239" i="12" s="1"/>
  <c r="M223" i="10"/>
  <c r="M223" i="12" s="1"/>
  <c r="M264" i="10"/>
  <c r="M264" i="12" s="1"/>
  <c r="M22" i="10"/>
  <c r="M22" i="12" s="1"/>
  <c r="M206" i="10"/>
  <c r="M206" i="12" s="1"/>
  <c r="M301" i="10"/>
  <c r="M301" i="12" s="1"/>
  <c r="M272" i="10"/>
  <c r="M272" i="12" s="1"/>
  <c r="N292" i="10"/>
  <c r="N292" i="12" s="1"/>
  <c r="M3" i="10"/>
  <c r="M3" i="12" s="1"/>
  <c r="M228" i="10"/>
  <c r="M228" i="12" s="1"/>
  <c r="N131" i="10"/>
  <c r="N131" i="12" s="1"/>
  <c r="N46" i="10"/>
  <c r="N46" i="12" s="1"/>
  <c r="N215" i="10"/>
  <c r="N215" i="12" s="1"/>
  <c r="M238" i="10"/>
  <c r="M238" i="12" s="1"/>
  <c r="M42" i="10"/>
  <c r="M42" i="12" s="1"/>
  <c r="N155" i="10"/>
  <c r="N155" i="12" s="1"/>
  <c r="M146" i="10"/>
  <c r="M146" i="12" s="1"/>
  <c r="M128" i="10"/>
  <c r="M128" i="12" s="1"/>
  <c r="N219" i="10"/>
  <c r="N219" i="12" s="1"/>
  <c r="N271" i="10"/>
  <c r="N271" i="12" s="1"/>
  <c r="N225" i="10"/>
  <c r="N225" i="12" s="1"/>
  <c r="N179" i="10"/>
  <c r="N179" i="12" s="1"/>
  <c r="N133" i="10"/>
  <c r="N133" i="12" s="1"/>
  <c r="N90" i="10"/>
  <c r="N90" i="12" s="1"/>
  <c r="N92" i="10"/>
  <c r="N92" i="12" s="1"/>
  <c r="N94" i="10"/>
  <c r="N94" i="12" s="1"/>
  <c r="N99" i="10"/>
  <c r="N99" i="12" s="1"/>
  <c r="N53" i="10"/>
  <c r="N53" i="12" s="1"/>
  <c r="N160" i="10"/>
  <c r="N160" i="12" s="1"/>
  <c r="N270" i="10"/>
  <c r="N270" i="12" s="1"/>
  <c r="N50" i="10"/>
  <c r="N50" i="12" s="1"/>
  <c r="N120" i="10"/>
  <c r="N120" i="12" s="1"/>
  <c r="M26" i="10"/>
  <c r="M26" i="12" s="1"/>
  <c r="M38" i="10"/>
  <c r="M38" i="12" s="1"/>
  <c r="M97" i="10"/>
  <c r="M97" i="12" s="1"/>
  <c r="M196" i="10"/>
  <c r="M196" i="12" s="1"/>
  <c r="M95" i="10"/>
  <c r="M95" i="12" s="1"/>
  <c r="M118" i="10"/>
  <c r="M118" i="12" s="1"/>
  <c r="M250" i="10"/>
  <c r="M250" i="12" s="1"/>
  <c r="M283" i="10"/>
  <c r="M283" i="12" s="1"/>
  <c r="M165" i="10"/>
  <c r="M165" i="12" s="1"/>
  <c r="M107" i="10"/>
  <c r="M107" i="12" s="1"/>
  <c r="M89" i="10"/>
  <c r="M89" i="12" s="1"/>
  <c r="M111" i="10"/>
  <c r="M111" i="12" s="1"/>
  <c r="N295" i="10"/>
  <c r="N295" i="12" s="1"/>
  <c r="N249" i="10"/>
  <c r="N249" i="12" s="1"/>
  <c r="N157" i="10"/>
  <c r="N157" i="12" s="1"/>
  <c r="N114" i="10"/>
  <c r="N114" i="12" s="1"/>
  <c r="N116" i="10"/>
  <c r="N116" i="12" s="1"/>
  <c r="N118" i="10"/>
  <c r="N118" i="12" s="1"/>
  <c r="N123" i="10"/>
  <c r="N123" i="12" s="1"/>
  <c r="N77" i="10"/>
  <c r="N77" i="12" s="1"/>
  <c r="N240" i="10"/>
  <c r="N240" i="12" s="1"/>
  <c r="N26" i="10"/>
  <c r="N26" i="12" s="1"/>
  <c r="N136" i="10"/>
  <c r="N136" i="12" s="1"/>
  <c r="M178" i="10"/>
  <c r="M178" i="12" s="1"/>
  <c r="M167" i="10"/>
  <c r="M167" i="12" s="1"/>
  <c r="M34" i="10"/>
  <c r="M34" i="12" s="1"/>
  <c r="M32" i="10"/>
  <c r="M32" i="12" s="1"/>
  <c r="M125" i="10"/>
  <c r="M125" i="12" s="1"/>
  <c r="M46" i="10"/>
  <c r="M46" i="12" s="1"/>
  <c r="M134" i="10"/>
  <c r="M134" i="12" s="1"/>
  <c r="M19" i="10"/>
  <c r="M19" i="12" s="1"/>
  <c r="M248" i="10"/>
  <c r="M248" i="12" s="1"/>
  <c r="M68" i="10"/>
  <c r="M68" i="12" s="1"/>
  <c r="M262" i="10"/>
  <c r="M262" i="12" s="1"/>
  <c r="M36" i="10"/>
  <c r="M36" i="12" s="1"/>
  <c r="N297" i="10"/>
  <c r="N297" i="12" s="1"/>
  <c r="N205" i="10"/>
  <c r="N205" i="12" s="1"/>
  <c r="N164" i="10"/>
  <c r="N164" i="12" s="1"/>
  <c r="N171" i="10"/>
  <c r="N171" i="12" s="1"/>
  <c r="N161" i="10"/>
  <c r="N161" i="12" s="1"/>
  <c r="N303" i="10"/>
  <c r="N303" i="12" s="1"/>
  <c r="M53" i="10"/>
  <c r="M53" i="12" s="1"/>
  <c r="M79" i="10"/>
  <c r="M79" i="12" s="1"/>
  <c r="M144" i="10"/>
  <c r="M144" i="12" s="1"/>
  <c r="M233" i="10"/>
  <c r="M233" i="12" s="1"/>
  <c r="M138" i="10"/>
  <c r="M138" i="12" s="1"/>
  <c r="M35" i="10"/>
  <c r="M35" i="12" s="1"/>
  <c r="N10" i="10"/>
  <c r="N10" i="12" s="1"/>
  <c r="N229" i="10"/>
  <c r="N229" i="12" s="1"/>
  <c r="N188" i="10"/>
  <c r="N188" i="12" s="1"/>
  <c r="N195" i="10"/>
  <c r="N195" i="12" s="1"/>
  <c r="N242" i="10"/>
  <c r="N242" i="12" s="1"/>
  <c r="N54" i="10"/>
  <c r="N54" i="12" s="1"/>
  <c r="M30" i="10"/>
  <c r="M30" i="12" s="1"/>
  <c r="M91" i="10"/>
  <c r="M91" i="12" s="1"/>
  <c r="M148" i="10"/>
  <c r="M148" i="12" s="1"/>
  <c r="M214" i="10"/>
  <c r="M214" i="12" s="1"/>
  <c r="M105" i="10"/>
  <c r="M105" i="12" s="1"/>
  <c r="N80" i="10"/>
  <c r="N80" i="12" s="1"/>
  <c r="N253" i="10"/>
  <c r="N253" i="12" s="1"/>
  <c r="N173" i="10"/>
  <c r="N173" i="12" s="1"/>
  <c r="M8" i="10"/>
  <c r="M8" i="12" s="1"/>
  <c r="M179" i="10"/>
  <c r="M179" i="12" s="1"/>
  <c r="N203" i="10"/>
  <c r="N203" i="12" s="1"/>
  <c r="N98" i="10"/>
  <c r="N98" i="12" s="1"/>
  <c r="N32" i="10"/>
  <c r="N32" i="12" s="1"/>
  <c r="M75" i="10"/>
  <c r="M75" i="12" s="1"/>
  <c r="M257" i="10"/>
  <c r="M257" i="12" s="1"/>
  <c r="M265" i="10"/>
  <c r="M265" i="12" s="1"/>
  <c r="N8" i="10"/>
  <c r="N8" i="12" s="1"/>
  <c r="N273" i="10"/>
  <c r="N273" i="12" s="1"/>
  <c r="N227" i="10"/>
  <c r="N227" i="12" s="1"/>
  <c r="N181" i="10"/>
  <c r="N181" i="12" s="1"/>
  <c r="N138" i="10"/>
  <c r="N138" i="12" s="1"/>
  <c r="N140" i="10"/>
  <c r="N140" i="12" s="1"/>
  <c r="N142" i="10"/>
  <c r="N142" i="12" s="1"/>
  <c r="N147" i="10"/>
  <c r="N147" i="12" s="1"/>
  <c r="N101" i="10"/>
  <c r="N101" i="12" s="1"/>
  <c r="N78" i="10"/>
  <c r="N78" i="12" s="1"/>
  <c r="N112" i="10"/>
  <c r="N112" i="12" s="1"/>
  <c r="N216" i="10"/>
  <c r="N216" i="12" s="1"/>
  <c r="M169" i="10"/>
  <c r="M169" i="12" s="1"/>
  <c r="M101" i="10"/>
  <c r="M101" i="12" s="1"/>
  <c r="M112" i="10"/>
  <c r="M112" i="12" s="1"/>
  <c r="M139" i="10"/>
  <c r="M139" i="12" s="1"/>
  <c r="M219" i="10"/>
  <c r="M219" i="12" s="1"/>
  <c r="M200" i="10"/>
  <c r="M200" i="12" s="1"/>
  <c r="M141" i="10"/>
  <c r="M141" i="12" s="1"/>
  <c r="M216" i="10"/>
  <c r="M216" i="12" s="1"/>
  <c r="M29" i="10"/>
  <c r="M29" i="12" s="1"/>
  <c r="M251" i="10"/>
  <c r="M251" i="12" s="1"/>
  <c r="M211" i="10"/>
  <c r="M211" i="12" s="1"/>
  <c r="M50" i="10"/>
  <c r="M50" i="12" s="1"/>
  <c r="M43" i="10"/>
  <c r="M43" i="12" s="1"/>
  <c r="N251" i="10"/>
  <c r="N251" i="12" s="1"/>
  <c r="N162" i="10"/>
  <c r="N162" i="12" s="1"/>
  <c r="N166" i="10"/>
  <c r="N166" i="12" s="1"/>
  <c r="N125" i="10"/>
  <c r="N125" i="12" s="1"/>
  <c r="N192" i="10"/>
  <c r="N192" i="12" s="1"/>
  <c r="M241" i="10"/>
  <c r="M241" i="12" s="1"/>
  <c r="M285" i="10"/>
  <c r="M285" i="12" s="1"/>
  <c r="M193" i="10"/>
  <c r="M193" i="12" s="1"/>
  <c r="M145" i="10"/>
  <c r="M145" i="12" s="1"/>
  <c r="M94" i="10"/>
  <c r="M94" i="12" s="1"/>
  <c r="M47" i="10"/>
  <c r="M47" i="12" s="1"/>
  <c r="N56" i="10"/>
  <c r="N56" i="12" s="1"/>
  <c r="N275" i="10"/>
  <c r="N275" i="12" s="1"/>
  <c r="N186" i="10"/>
  <c r="N186" i="12" s="1"/>
  <c r="N190" i="10"/>
  <c r="N190" i="12" s="1"/>
  <c r="N149" i="10"/>
  <c r="N149" i="12" s="1"/>
  <c r="N279" i="10"/>
  <c r="N279" i="12" s="1"/>
  <c r="M221" i="10"/>
  <c r="M221" i="12" s="1"/>
  <c r="M150" i="10"/>
  <c r="M150" i="12" s="1"/>
  <c r="M172" i="10"/>
  <c r="M172" i="12" s="1"/>
  <c r="M48" i="10"/>
  <c r="M48" i="12" s="1"/>
  <c r="M195" i="10"/>
  <c r="M195" i="12" s="1"/>
  <c r="M198" i="10"/>
  <c r="M198" i="12" s="1"/>
  <c r="M87" i="10"/>
  <c r="M87" i="12" s="1"/>
  <c r="N299" i="10"/>
  <c r="N299" i="12" s="1"/>
  <c r="N214" i="10"/>
  <c r="N214" i="12" s="1"/>
  <c r="M147" i="10"/>
  <c r="M147" i="12" s="1"/>
  <c r="M123" i="10"/>
  <c r="M123" i="12" s="1"/>
  <c r="N104" i="10"/>
  <c r="N104" i="12" s="1"/>
  <c r="N58" i="10"/>
  <c r="N58" i="12" s="1"/>
  <c r="N12" i="10"/>
  <c r="N12" i="12" s="1"/>
  <c r="N277" i="10"/>
  <c r="N277" i="12" s="1"/>
  <c r="N234" i="10"/>
  <c r="N234" i="12" s="1"/>
  <c r="N236" i="10"/>
  <c r="N236" i="12" s="1"/>
  <c r="N238" i="10"/>
  <c r="N238" i="12" s="1"/>
  <c r="N243" i="10"/>
  <c r="N243" i="12" s="1"/>
  <c r="N197" i="10"/>
  <c r="N197" i="12" s="1"/>
  <c r="N167" i="10"/>
  <c r="N167" i="12" s="1"/>
  <c r="N113" i="10"/>
  <c r="N113" i="12" s="1"/>
  <c r="N218" i="10"/>
  <c r="N218" i="12" s="1"/>
  <c r="M186" i="10"/>
  <c r="M186" i="12" s="1"/>
  <c r="M80" i="10"/>
  <c r="M80" i="12" s="1"/>
  <c r="M275" i="10"/>
  <c r="M275" i="12" s="1"/>
  <c r="M232" i="10"/>
  <c r="M232" i="12" s="1"/>
  <c r="M6" i="10"/>
  <c r="M6" i="12" s="1"/>
  <c r="M180" i="10"/>
  <c r="M180" i="12" s="1"/>
  <c r="M205" i="10"/>
  <c r="M205" i="12" s="1"/>
  <c r="M16" i="10"/>
  <c r="M16" i="12" s="1"/>
  <c r="M60" i="10"/>
  <c r="M60" i="12" s="1"/>
  <c r="M102" i="10"/>
  <c r="M102" i="12" s="1"/>
  <c r="M109" i="10"/>
  <c r="M109" i="12" s="1"/>
  <c r="M45" i="10"/>
  <c r="M45" i="12" s="1"/>
  <c r="M261" i="10"/>
  <c r="M261" i="12" s="1"/>
  <c r="M208" i="10"/>
  <c r="M208" i="12" s="1"/>
  <c r="M240" i="10"/>
  <c r="M240" i="12" s="1"/>
  <c r="N130" i="10"/>
  <c r="N130" i="12" s="1"/>
  <c r="N84" i="10"/>
  <c r="N84" i="12" s="1"/>
  <c r="N21" i="10"/>
  <c r="N21" i="12" s="1"/>
  <c r="N269" i="10"/>
  <c r="N269" i="12" s="1"/>
  <c r="N170" i="10"/>
  <c r="N170" i="12" s="1"/>
  <c r="M127" i="10"/>
  <c r="M127" i="12" s="1"/>
  <c r="M269" i="10"/>
  <c r="M269" i="12" s="1"/>
  <c r="M140" i="10"/>
  <c r="M140" i="12" s="1"/>
  <c r="M181" i="10"/>
  <c r="M181" i="12" s="1"/>
  <c r="M166" i="10"/>
  <c r="M166" i="12" s="1"/>
  <c r="N200" i="10"/>
  <c r="N200" i="12" s="1"/>
  <c r="N62" i="10"/>
  <c r="N62" i="12" s="1"/>
  <c r="N49" i="10"/>
  <c r="N49" i="12" s="1"/>
  <c r="N88" i="10"/>
  <c r="N88" i="12" s="1"/>
  <c r="M176" i="10"/>
  <c r="M176" i="12" s="1"/>
  <c r="M67" i="10"/>
  <c r="M67" i="12" s="1"/>
  <c r="M290" i="10"/>
  <c r="M290" i="12" s="1"/>
  <c r="M157" i="10"/>
  <c r="M157" i="12" s="1"/>
  <c r="M11" i="10"/>
  <c r="M11" i="12" s="1"/>
  <c r="N29" i="10"/>
  <c r="N29" i="12" s="1"/>
  <c r="N34" i="10"/>
  <c r="N34" i="12" s="1"/>
  <c r="M40" i="10"/>
  <c r="M40" i="12" s="1"/>
  <c r="N128" i="10"/>
  <c r="N128" i="12" s="1"/>
  <c r="N82" i="10"/>
  <c r="N82" i="12" s="1"/>
  <c r="N36" i="10"/>
  <c r="N36" i="12" s="1"/>
  <c r="N301" i="10"/>
  <c r="N301" i="12" s="1"/>
  <c r="N258" i="10"/>
  <c r="N258" i="12" s="1"/>
  <c r="N260" i="10"/>
  <c r="N260" i="12" s="1"/>
  <c r="N262" i="10"/>
  <c r="N262" i="12" s="1"/>
  <c r="N267" i="10"/>
  <c r="N267" i="12" s="1"/>
  <c r="N221" i="10"/>
  <c r="N221" i="12" s="1"/>
  <c r="N246" i="10"/>
  <c r="N246" i="12" s="1"/>
  <c r="N194" i="10"/>
  <c r="N194" i="12" s="1"/>
  <c r="N3" i="10"/>
  <c r="N3" i="12" s="1"/>
  <c r="M175" i="10"/>
  <c r="M175" i="12" s="1"/>
  <c r="M90" i="10"/>
  <c r="M90" i="12" s="1"/>
  <c r="M217" i="10"/>
  <c r="M217" i="12" s="1"/>
  <c r="M74" i="10"/>
  <c r="M74" i="12" s="1"/>
  <c r="M299" i="10"/>
  <c r="M299" i="12" s="1"/>
  <c r="M25" i="10"/>
  <c r="M25" i="12" s="1"/>
  <c r="M236" i="10"/>
  <c r="M236" i="12" s="1"/>
  <c r="M44" i="10"/>
  <c r="M44" i="12" s="1"/>
  <c r="M201" i="10"/>
  <c r="M201" i="12" s="1"/>
  <c r="M103" i="10"/>
  <c r="M103" i="12" s="1"/>
  <c r="M281" i="10"/>
  <c r="M281" i="12" s="1"/>
  <c r="M64" i="10"/>
  <c r="M64" i="12" s="1"/>
  <c r="M124" i="10"/>
  <c r="M124" i="12" s="1"/>
  <c r="M282" i="10"/>
  <c r="M282" i="12" s="1"/>
  <c r="M298" i="10"/>
  <c r="M298" i="12" s="1"/>
  <c r="N176" i="10"/>
  <c r="N176" i="12" s="1"/>
  <c r="N19" i="10"/>
  <c r="N19" i="12" s="1"/>
  <c r="N4" i="10"/>
  <c r="N4" i="12" s="1"/>
  <c r="N39" i="10"/>
  <c r="N39" i="12" s="1"/>
  <c r="M154" i="10"/>
  <c r="M154" i="12" s="1"/>
  <c r="M130" i="10"/>
  <c r="M130" i="12" s="1"/>
  <c r="M57" i="10"/>
  <c r="M57" i="12" s="1"/>
  <c r="M225" i="10"/>
  <c r="M225" i="12" s="1"/>
  <c r="N108" i="10"/>
  <c r="N108" i="12" s="1"/>
  <c r="N45" i="10"/>
  <c r="N45" i="12" s="1"/>
  <c r="N28" i="10"/>
  <c r="N28" i="12" s="1"/>
  <c r="N119" i="10"/>
  <c r="N119" i="12" s="1"/>
  <c r="M5" i="10"/>
  <c r="M5" i="12" s="1"/>
  <c r="M98" i="10"/>
  <c r="M98" i="12" s="1"/>
  <c r="M161" i="10"/>
  <c r="M161" i="12" s="1"/>
  <c r="M212" i="10"/>
  <c r="M212" i="12" s="1"/>
  <c r="N74" i="10"/>
  <c r="N74" i="12" s="1"/>
  <c r="N212" i="10"/>
  <c r="N212" i="12" s="1"/>
  <c r="M204" i="10"/>
  <c r="M204" i="12" s="1"/>
  <c r="N152" i="10"/>
  <c r="N152" i="12" s="1"/>
  <c r="N106" i="10"/>
  <c r="N106" i="12" s="1"/>
  <c r="N60" i="10"/>
  <c r="N60" i="12" s="1"/>
  <c r="N14" i="10"/>
  <c r="N14" i="12" s="1"/>
  <c r="N282" i="10"/>
  <c r="N282" i="12" s="1"/>
  <c r="N284" i="10"/>
  <c r="N284" i="12" s="1"/>
  <c r="N286" i="10"/>
  <c r="N286" i="12" s="1"/>
  <c r="N291" i="10"/>
  <c r="N291" i="12" s="1"/>
  <c r="N245" i="10"/>
  <c r="N245" i="12" s="1"/>
  <c r="N6" i="10"/>
  <c r="N6" i="12" s="1"/>
  <c r="N280" i="10"/>
  <c r="N280" i="12" s="1"/>
  <c r="N143" i="10"/>
  <c r="N143" i="12" s="1"/>
  <c r="M110" i="10"/>
  <c r="M110" i="12" s="1"/>
  <c r="M56" i="10"/>
  <c r="M56" i="12" s="1"/>
  <c r="M122" i="10"/>
  <c r="M122" i="12" s="1"/>
  <c r="M199" i="10"/>
  <c r="M199" i="12" s="1"/>
  <c r="M73" i="10"/>
  <c r="M73" i="12" s="1"/>
  <c r="M268" i="10"/>
  <c r="M268" i="12" s="1"/>
  <c r="M63" i="10"/>
  <c r="M63" i="12" s="1"/>
  <c r="M164" i="10"/>
  <c r="M164" i="12" s="1"/>
  <c r="M18" i="10"/>
  <c r="M18" i="12" s="1"/>
  <c r="N38" i="10"/>
  <c r="N38" i="12" s="1"/>
  <c r="N25" i="10"/>
  <c r="N25" i="12" s="1"/>
  <c r="N256" i="10"/>
  <c r="N256" i="12" s="1"/>
  <c r="M189" i="10"/>
  <c r="M189" i="12" s="1"/>
  <c r="M267" i="10"/>
  <c r="M267" i="12" s="1"/>
  <c r="M234" i="10"/>
  <c r="M234" i="12" s="1"/>
  <c r="M288" i="10"/>
  <c r="M288" i="12" s="1"/>
  <c r="N154" i="10"/>
  <c r="N154" i="12" s="1"/>
  <c r="N43" i="10"/>
  <c r="N43" i="12" s="1"/>
  <c r="N293" i="10"/>
  <c r="N293" i="12" s="1"/>
  <c r="N183" i="10"/>
  <c r="N183" i="12" s="1"/>
  <c r="M292" i="10"/>
  <c r="M292" i="12" s="1"/>
  <c r="M12" i="10"/>
  <c r="M12" i="12" s="1"/>
  <c r="M17" i="10"/>
  <c r="M17" i="12" s="1"/>
  <c r="M24" i="10"/>
  <c r="M24" i="12" s="1"/>
  <c r="N294" i="10"/>
  <c r="N294" i="12" s="1"/>
  <c r="M155" i="10"/>
  <c r="M155" i="12" s="1"/>
  <c r="C19" i="6"/>
  <c r="C14" i="4"/>
  <c r="C15" i="6" s="1"/>
  <c r="C5" i="3"/>
  <c r="C2" i="3"/>
  <c r="C3" i="3" s="1"/>
  <c r="C3" i="5" l="1"/>
  <c r="H74" i="12" s="1"/>
  <c r="C5" i="5" l="1"/>
  <c r="G4" i="6" s="1"/>
  <c r="H4" i="6" s="1"/>
  <c r="J62" i="12"/>
  <c r="J230" i="12"/>
  <c r="J283" i="12"/>
  <c r="I282" i="12"/>
  <c r="I12" i="12"/>
  <c r="J221" i="12"/>
  <c r="G303" i="12"/>
  <c r="J100" i="12"/>
  <c r="I42" i="12"/>
  <c r="J126" i="12"/>
  <c r="I95" i="12"/>
  <c r="I154" i="12"/>
  <c r="I15" i="12"/>
  <c r="J107" i="12"/>
  <c r="I229" i="12"/>
  <c r="I112" i="12"/>
  <c r="I207" i="12"/>
  <c r="G17" i="12"/>
  <c r="K187" i="12"/>
  <c r="J99" i="12"/>
  <c r="J254" i="12"/>
  <c r="J39" i="12"/>
  <c r="I212" i="12"/>
  <c r="J82" i="12"/>
  <c r="J40" i="12"/>
  <c r="I273" i="12"/>
  <c r="G298" i="12"/>
  <c r="I136" i="12"/>
  <c r="J125" i="12"/>
  <c r="I257" i="12"/>
  <c r="J212" i="12"/>
  <c r="J294" i="12"/>
  <c r="I185" i="12"/>
  <c r="J159" i="12"/>
  <c r="J132" i="12"/>
  <c r="J194" i="12"/>
  <c r="K176" i="12"/>
  <c r="G86" i="12"/>
  <c r="J242" i="12"/>
  <c r="H28" i="12"/>
  <c r="G28" i="12"/>
  <c r="H22" i="12"/>
  <c r="G103" i="12"/>
  <c r="G255" i="12"/>
  <c r="G186" i="12"/>
  <c r="G205" i="12"/>
  <c r="K121" i="12"/>
  <c r="H60" i="12"/>
  <c r="J57" i="12"/>
  <c r="J227" i="12"/>
  <c r="I180" i="12"/>
  <c r="I99" i="12"/>
  <c r="J10" i="12"/>
  <c r="J48" i="12"/>
  <c r="J28" i="12"/>
  <c r="J13" i="12"/>
  <c r="J246" i="12"/>
  <c r="J93" i="12"/>
  <c r="I141" i="12"/>
  <c r="J53" i="12"/>
  <c r="I200" i="12"/>
  <c r="I127" i="12"/>
  <c r="I30" i="12"/>
  <c r="J266" i="12"/>
  <c r="I21" i="12"/>
  <c r="I166" i="12"/>
  <c r="I44" i="12"/>
  <c r="I191" i="12"/>
  <c r="J243" i="12"/>
  <c r="I172" i="12"/>
  <c r="I270" i="12"/>
  <c r="J278" i="12"/>
  <c r="I196" i="12"/>
  <c r="I292" i="12"/>
  <c r="J6" i="12"/>
  <c r="I223" i="12"/>
  <c r="J290" i="12"/>
  <c r="J36" i="12"/>
  <c r="J33" i="12"/>
  <c r="I7" i="12"/>
  <c r="I134" i="12"/>
  <c r="K248" i="12"/>
  <c r="G191" i="12"/>
  <c r="G146" i="12"/>
  <c r="H162" i="12"/>
  <c r="G170" i="12"/>
  <c r="J157" i="12"/>
  <c r="H194" i="12"/>
  <c r="K89" i="12"/>
  <c r="K289" i="12"/>
  <c r="K134" i="12"/>
  <c r="G88" i="12"/>
  <c r="H140" i="12"/>
  <c r="G64" i="12"/>
  <c r="K238" i="12"/>
  <c r="H107" i="12"/>
  <c r="K272" i="12"/>
  <c r="J7" i="2"/>
  <c r="I202" i="12"/>
  <c r="J258" i="12"/>
  <c r="I209" i="12"/>
  <c r="J169" i="12"/>
  <c r="J173" i="12"/>
  <c r="I145" i="12"/>
  <c r="I49" i="12"/>
  <c r="J70" i="12"/>
  <c r="J110" i="12"/>
  <c r="I275" i="12"/>
  <c r="I51" i="12"/>
  <c r="J78" i="12"/>
  <c r="J98" i="12"/>
  <c r="I234" i="12"/>
  <c r="J213" i="12"/>
  <c r="I22" i="12"/>
  <c r="I135" i="12"/>
  <c r="I161" i="12"/>
  <c r="I178" i="12"/>
  <c r="J144" i="12"/>
  <c r="J208" i="12"/>
  <c r="I58" i="12"/>
  <c r="I255" i="12"/>
  <c r="J51" i="12"/>
  <c r="J200" i="12"/>
  <c r="I190" i="12"/>
  <c r="I47" i="12"/>
  <c r="J288" i="12"/>
  <c r="I70" i="12"/>
  <c r="J272" i="12"/>
  <c r="J292" i="12"/>
  <c r="J295" i="12"/>
  <c r="I300" i="12"/>
  <c r="K157" i="12"/>
  <c r="K233" i="12"/>
  <c r="H191" i="12"/>
  <c r="H277" i="12"/>
  <c r="G6" i="12"/>
  <c r="H204" i="12"/>
  <c r="K290" i="12"/>
  <c r="G192" i="12"/>
  <c r="K198" i="12"/>
  <c r="G218" i="12"/>
  <c r="H9" i="12"/>
  <c r="G112" i="12"/>
  <c r="H47" i="12"/>
  <c r="G291" i="12"/>
  <c r="H219" i="12"/>
  <c r="H37" i="12"/>
  <c r="G215" i="12"/>
  <c r="K131" i="12"/>
  <c r="I126" i="12"/>
  <c r="J69" i="12"/>
  <c r="J155" i="12"/>
  <c r="J252" i="12"/>
  <c r="J279" i="12"/>
  <c r="J237" i="12"/>
  <c r="J282" i="12"/>
  <c r="J154" i="12"/>
  <c r="I235" i="12"/>
  <c r="J302" i="12"/>
  <c r="I194" i="12"/>
  <c r="I69" i="12"/>
  <c r="I46" i="12"/>
  <c r="I238" i="12"/>
  <c r="I288" i="12"/>
  <c r="I221" i="12"/>
  <c r="J190" i="12"/>
  <c r="I37" i="12"/>
  <c r="J90" i="12"/>
  <c r="I165" i="12"/>
  <c r="I167" i="12"/>
  <c r="J136" i="12"/>
  <c r="I214" i="12"/>
  <c r="I90" i="12"/>
  <c r="I98" i="12"/>
  <c r="I130" i="12"/>
  <c r="I294" i="12"/>
  <c r="J298" i="12"/>
  <c r="J214" i="12"/>
  <c r="J103" i="12"/>
  <c r="I262" i="12"/>
  <c r="I34" i="12"/>
  <c r="I120" i="12"/>
  <c r="I184" i="12"/>
  <c r="K117" i="12"/>
  <c r="G54" i="12"/>
  <c r="K19" i="12"/>
  <c r="G237" i="12"/>
  <c r="K51" i="12"/>
  <c r="H119" i="12"/>
  <c r="G185" i="12"/>
  <c r="L185" i="12" s="1"/>
  <c r="G126" i="12"/>
  <c r="H146" i="12"/>
  <c r="H13" i="12"/>
  <c r="K132" i="12"/>
  <c r="K244" i="12"/>
  <c r="K166" i="12"/>
  <c r="G106" i="12"/>
  <c r="K152" i="12"/>
  <c r="L11" i="2"/>
  <c r="H11" i="2"/>
  <c r="F7" i="2"/>
  <c r="F11" i="2"/>
  <c r="E7" i="2"/>
  <c r="E9" i="2" s="1"/>
  <c r="H185" i="12"/>
  <c r="H215" i="12"/>
  <c r="H272" i="12"/>
  <c r="G52" i="12"/>
  <c r="K256" i="12"/>
  <c r="H286" i="12"/>
  <c r="K138" i="12"/>
  <c r="G51" i="12"/>
  <c r="L51" i="12" s="1"/>
  <c r="K124" i="12"/>
  <c r="K12" i="12"/>
  <c r="H145" i="12"/>
  <c r="K278" i="12"/>
  <c r="H79" i="12"/>
  <c r="G295" i="12"/>
  <c r="K116" i="12"/>
  <c r="H117" i="12"/>
  <c r="G57" i="12"/>
  <c r="H57" i="12"/>
  <c r="H50" i="12"/>
  <c r="H110" i="12"/>
  <c r="H249" i="12"/>
  <c r="K215" i="12"/>
  <c r="K123" i="12"/>
  <c r="G244" i="12"/>
  <c r="G141" i="12"/>
  <c r="K69" i="12"/>
  <c r="H120" i="12"/>
  <c r="K270" i="12"/>
  <c r="G133" i="12"/>
  <c r="K127" i="12"/>
  <c r="K300" i="12"/>
  <c r="H128" i="12"/>
  <c r="G157" i="12"/>
  <c r="K59" i="12"/>
  <c r="K303" i="12"/>
  <c r="H180" i="12"/>
  <c r="G110" i="12"/>
  <c r="H255" i="12"/>
  <c r="H186" i="12"/>
  <c r="G283" i="12"/>
  <c r="H104" i="12"/>
  <c r="H135" i="12"/>
  <c r="G149" i="12"/>
  <c r="G53" i="12"/>
  <c r="K84" i="12"/>
  <c r="G107" i="12"/>
  <c r="K199" i="12"/>
  <c r="K15" i="12"/>
  <c r="G251" i="12"/>
  <c r="K130" i="12"/>
  <c r="H10" i="12"/>
  <c r="K275" i="12"/>
  <c r="G20" i="12"/>
  <c r="K44" i="12"/>
  <c r="K57" i="12"/>
  <c r="H87" i="12"/>
  <c r="I215" i="12"/>
  <c r="I276" i="12"/>
  <c r="J16" i="12"/>
  <c r="I216" i="12"/>
  <c r="K195" i="12"/>
  <c r="H202" i="12"/>
  <c r="G90" i="12"/>
  <c r="H112" i="12"/>
  <c r="K29" i="12"/>
  <c r="G31" i="12"/>
  <c r="K74" i="12"/>
  <c r="H263" i="12"/>
  <c r="K269" i="12"/>
  <c r="K229" i="12"/>
  <c r="K126" i="12"/>
  <c r="G46" i="12"/>
  <c r="G266" i="12"/>
  <c r="H17" i="12"/>
  <c r="G18" i="12"/>
  <c r="H59" i="12"/>
  <c r="G154" i="12"/>
  <c r="H299" i="12"/>
  <c r="G155" i="12"/>
  <c r="G257" i="12"/>
  <c r="K172" i="12"/>
  <c r="G139" i="12"/>
  <c r="H55" i="12"/>
  <c r="G292" i="12"/>
  <c r="G38" i="12"/>
  <c r="H131" i="12"/>
  <c r="K70" i="12"/>
  <c r="G50" i="12"/>
  <c r="G87" i="12"/>
  <c r="K45" i="12"/>
  <c r="G77" i="12"/>
  <c r="G127" i="12"/>
  <c r="G260" i="12"/>
  <c r="H106" i="12"/>
  <c r="K93" i="12"/>
  <c r="H116" i="12"/>
  <c r="H282" i="12"/>
  <c r="K228" i="12"/>
  <c r="G124" i="12"/>
  <c r="H207" i="12"/>
  <c r="K88" i="12"/>
  <c r="K86" i="12"/>
  <c r="H94" i="12"/>
  <c r="G98" i="12"/>
  <c r="K77" i="12"/>
  <c r="H178" i="12"/>
  <c r="K104" i="12"/>
  <c r="H231" i="12"/>
  <c r="K283" i="12"/>
  <c r="K16" i="12"/>
  <c r="G197" i="12"/>
  <c r="K107" i="12"/>
  <c r="G250" i="12"/>
  <c r="H156" i="12"/>
  <c r="K201" i="12"/>
  <c r="H199" i="12"/>
  <c r="G109" i="12"/>
  <c r="K27" i="12"/>
  <c r="G162" i="12"/>
  <c r="K293" i="12"/>
  <c r="K224" i="12"/>
  <c r="K205" i="12"/>
  <c r="K80" i="12"/>
  <c r="H82" i="12"/>
  <c r="G273" i="12"/>
  <c r="K110" i="12"/>
  <c r="G102" i="12"/>
  <c r="K150" i="12"/>
  <c r="H27" i="12"/>
  <c r="H105" i="12"/>
  <c r="K120" i="12"/>
  <c r="H166" i="12"/>
  <c r="G11" i="12"/>
  <c r="G74" i="12"/>
  <c r="G268" i="12"/>
  <c r="G301" i="12"/>
  <c r="H103" i="12"/>
  <c r="K85" i="12"/>
  <c r="H222" i="12"/>
  <c r="G116" i="12"/>
  <c r="G285" i="12"/>
  <c r="G286" i="12"/>
  <c r="H290" i="12"/>
  <c r="K34" i="12"/>
  <c r="H266" i="12"/>
  <c r="H147" i="12"/>
  <c r="G140" i="12"/>
  <c r="H61" i="12"/>
  <c r="H244" i="12"/>
  <c r="K11" i="12"/>
  <c r="H65" i="12"/>
  <c r="H205" i="12"/>
  <c r="G76" i="12"/>
  <c r="H21" i="12"/>
  <c r="K142" i="12"/>
  <c r="G179" i="12"/>
  <c r="G26" i="12"/>
  <c r="G206" i="12"/>
  <c r="K67" i="12"/>
  <c r="G222" i="12"/>
  <c r="G245" i="12"/>
  <c r="K115" i="12"/>
  <c r="K119" i="12"/>
  <c r="K186" i="12"/>
  <c r="H274" i="12"/>
  <c r="K94" i="12"/>
  <c r="H36" i="12"/>
  <c r="K196" i="12"/>
  <c r="K251" i="12"/>
  <c r="K189" i="12"/>
  <c r="H267" i="12"/>
  <c r="H93" i="12"/>
  <c r="H40" i="12"/>
  <c r="I193" i="12"/>
  <c r="I143" i="12"/>
  <c r="I160" i="12"/>
  <c r="K208" i="12"/>
  <c r="G221" i="12"/>
  <c r="H98" i="12"/>
  <c r="H157" i="12"/>
  <c r="K25" i="12"/>
  <c r="G209" i="12"/>
  <c r="G153" i="12"/>
  <c r="H237" i="12"/>
  <c r="Q237" i="12" s="1"/>
  <c r="K268" i="12"/>
  <c r="H221" i="12"/>
  <c r="G30" i="12"/>
  <c r="H192" i="12"/>
  <c r="H6" i="12"/>
  <c r="H168" i="12"/>
  <c r="K91" i="12"/>
  <c r="G105" i="12"/>
  <c r="G226" i="12"/>
  <c r="K149" i="12"/>
  <c r="K46" i="12"/>
  <c r="K5" i="12"/>
  <c r="K98" i="12"/>
  <c r="H44" i="12"/>
  <c r="H195" i="12"/>
  <c r="H99" i="12"/>
  <c r="G193" i="12"/>
  <c r="H253" i="12"/>
  <c r="G289" i="12"/>
  <c r="G144" i="12"/>
  <c r="G227" i="12"/>
  <c r="K4" i="12"/>
  <c r="H69" i="12"/>
  <c r="K103" i="12"/>
  <c r="K42" i="12"/>
  <c r="K18" i="12"/>
  <c r="G229" i="12"/>
  <c r="G67" i="12"/>
  <c r="K162" i="12"/>
  <c r="K30" i="12"/>
  <c r="K6" i="12"/>
  <c r="G231" i="12"/>
  <c r="K266" i="12"/>
  <c r="K210" i="12"/>
  <c r="G16" i="12"/>
  <c r="K108" i="12"/>
  <c r="K53" i="12"/>
  <c r="G70" i="12"/>
  <c r="G234" i="12"/>
  <c r="G212" i="12"/>
  <c r="L212" i="12" s="1"/>
  <c r="G101" i="12"/>
  <c r="G228" i="12"/>
  <c r="G284" i="12"/>
  <c r="K202" i="12"/>
  <c r="K267" i="12"/>
  <c r="H100" i="12"/>
  <c r="G152" i="12"/>
  <c r="H210" i="12"/>
  <c r="K125" i="12"/>
  <c r="I199" i="12"/>
  <c r="I45" i="12"/>
  <c r="I242" i="12"/>
  <c r="J151" i="12"/>
  <c r="I146" i="12"/>
  <c r="J152" i="12"/>
  <c r="J296" i="12"/>
  <c r="I72" i="12"/>
  <c r="I253" i="12"/>
  <c r="J206" i="12"/>
  <c r="J104" i="12"/>
  <c r="I239" i="12"/>
  <c r="I243" i="12"/>
  <c r="J73" i="12"/>
  <c r="I78" i="12"/>
  <c r="J156" i="12"/>
  <c r="I266" i="12"/>
  <c r="I213" i="12"/>
  <c r="J86" i="12"/>
  <c r="L7" i="2"/>
  <c r="K7" i="2"/>
  <c r="K9" i="2" s="1"/>
  <c r="C11" i="2"/>
  <c r="G7" i="2"/>
  <c r="G9" i="2" s="1"/>
  <c r="K32" i="12"/>
  <c r="H134" i="12"/>
  <c r="H77" i="12"/>
  <c r="H217" i="12"/>
  <c r="K249" i="12"/>
  <c r="H280" i="12"/>
  <c r="K170" i="12"/>
  <c r="G263" i="12"/>
  <c r="K137" i="12"/>
  <c r="G233" i="12"/>
  <c r="H66" i="12"/>
  <c r="G36" i="12"/>
  <c r="G41" i="12"/>
  <c r="H150" i="12"/>
  <c r="K83" i="12"/>
  <c r="H164" i="12"/>
  <c r="H32" i="12"/>
  <c r="K78" i="12"/>
  <c r="K164" i="12"/>
  <c r="G120" i="12"/>
  <c r="K153" i="12"/>
  <c r="H89" i="12"/>
  <c r="K188" i="12"/>
  <c r="H123" i="12"/>
  <c r="G198" i="12"/>
  <c r="H276" i="12"/>
  <c r="K24" i="12"/>
  <c r="G239" i="12"/>
  <c r="G282" i="12"/>
  <c r="H251" i="12"/>
  <c r="H226" i="12"/>
  <c r="G121" i="12"/>
  <c r="H247" i="12"/>
  <c r="G288" i="12"/>
  <c r="K66" i="12"/>
  <c r="H229" i="12"/>
  <c r="K63" i="12"/>
  <c r="K242" i="12"/>
  <c r="H292" i="12"/>
  <c r="K279" i="12"/>
  <c r="K155" i="12"/>
  <c r="K128" i="12"/>
  <c r="K239" i="12"/>
  <c r="K221" i="12"/>
  <c r="K302" i="12"/>
  <c r="G164" i="12"/>
  <c r="K216" i="12"/>
  <c r="H102" i="12"/>
  <c r="H294" i="12"/>
  <c r="H214" i="12"/>
  <c r="K286" i="12"/>
  <c r="H296" i="12"/>
  <c r="G163" i="12"/>
  <c r="G182" i="12"/>
  <c r="G91" i="12"/>
  <c r="G85" i="12"/>
  <c r="J141" i="12"/>
  <c r="I108" i="12"/>
  <c r="J41" i="12"/>
  <c r="J63" i="12"/>
  <c r="K36" i="12"/>
  <c r="K225" i="12"/>
  <c r="K191" i="12"/>
  <c r="K96" i="12"/>
  <c r="K75" i="12"/>
  <c r="K10" i="12"/>
  <c r="K23" i="12"/>
  <c r="H111" i="12"/>
  <c r="G151" i="12"/>
  <c r="H64" i="12"/>
  <c r="H80" i="12"/>
  <c r="G78" i="12"/>
  <c r="H25" i="12"/>
  <c r="K177" i="12"/>
  <c r="H129" i="12"/>
  <c r="G242" i="12"/>
  <c r="H220" i="12"/>
  <c r="H35" i="12"/>
  <c r="K297" i="12"/>
  <c r="G189" i="12"/>
  <c r="K296" i="12"/>
  <c r="H167" i="12"/>
  <c r="G24" i="12"/>
  <c r="H213" i="12"/>
  <c r="K247" i="12"/>
  <c r="G29" i="12"/>
  <c r="H261" i="12"/>
  <c r="G49" i="12"/>
  <c r="L49" i="12" s="1"/>
  <c r="G224" i="12"/>
  <c r="G108" i="12"/>
  <c r="G40" i="12"/>
  <c r="H250" i="12"/>
  <c r="K223" i="12"/>
  <c r="H165" i="12"/>
  <c r="H86" i="12"/>
  <c r="G269" i="12"/>
  <c r="H212" i="12"/>
  <c r="K277" i="12"/>
  <c r="G147" i="12"/>
  <c r="K284" i="12"/>
  <c r="H48" i="12"/>
  <c r="K58" i="12"/>
  <c r="H148" i="12"/>
  <c r="K203" i="12"/>
  <c r="K95" i="12"/>
  <c r="K106" i="12"/>
  <c r="H177" i="12"/>
  <c r="H175" i="12"/>
  <c r="K254" i="12"/>
  <c r="H223" i="12"/>
  <c r="H243" i="12"/>
  <c r="G132" i="12"/>
  <c r="H262" i="12"/>
  <c r="K72" i="12"/>
  <c r="K133" i="12"/>
  <c r="K146" i="12"/>
  <c r="I56" i="12"/>
  <c r="G262" i="12"/>
  <c r="L262" i="12" s="1"/>
  <c r="G216" i="12"/>
  <c r="H149" i="12"/>
  <c r="K160" i="12"/>
  <c r="G145" i="12"/>
  <c r="L145" i="12" s="1"/>
  <c r="G176" i="12"/>
  <c r="H155" i="12"/>
  <c r="K35" i="12"/>
  <c r="K101" i="12"/>
  <c r="G214" i="12"/>
  <c r="H181" i="12"/>
  <c r="G213" i="12"/>
  <c r="K38" i="12"/>
  <c r="K49" i="12"/>
  <c r="G278" i="12"/>
  <c r="H124" i="12"/>
  <c r="K190" i="12"/>
  <c r="H190" i="12"/>
  <c r="K194" i="12"/>
  <c r="H287" i="12"/>
  <c r="K301" i="12"/>
  <c r="K41" i="12"/>
  <c r="G258" i="12"/>
  <c r="H154" i="12"/>
  <c r="Q154" i="12" s="1"/>
  <c r="K218" i="12"/>
  <c r="G63" i="12"/>
  <c r="H230" i="12"/>
  <c r="H43" i="12"/>
  <c r="H284" i="12"/>
  <c r="G62" i="12"/>
  <c r="G7" i="12"/>
  <c r="G21" i="12"/>
  <c r="L21" i="12" s="1"/>
  <c r="K276" i="12"/>
  <c r="H81" i="12"/>
  <c r="H15" i="12"/>
  <c r="K237" i="12"/>
  <c r="H58" i="12"/>
  <c r="K261" i="12"/>
  <c r="H289" i="12"/>
  <c r="K206" i="12"/>
  <c r="G249" i="12"/>
  <c r="K13" i="12"/>
  <c r="H39" i="12"/>
  <c r="K282" i="12"/>
  <c r="H127" i="12"/>
  <c r="H51" i="12"/>
  <c r="H170" i="12"/>
  <c r="G196" i="12"/>
  <c r="L196" i="12" s="1"/>
  <c r="K158" i="12"/>
  <c r="G223" i="12"/>
  <c r="G300" i="12"/>
  <c r="L300" i="12" s="1"/>
  <c r="H291" i="12"/>
  <c r="H183" i="12"/>
  <c r="H188" i="12"/>
  <c r="K163" i="12"/>
  <c r="K271" i="12"/>
  <c r="I210" i="12"/>
  <c r="J17" i="12"/>
  <c r="I179" i="12"/>
  <c r="L179" i="12" s="1"/>
  <c r="J264" i="12"/>
  <c r="G39" i="12"/>
  <c r="K171" i="12"/>
  <c r="K211" i="12"/>
  <c r="H240" i="12"/>
  <c r="G43" i="12"/>
  <c r="H246" i="12"/>
  <c r="G302" i="12"/>
  <c r="H133" i="12"/>
  <c r="H211" i="12"/>
  <c r="H72" i="12"/>
  <c r="G34" i="12"/>
  <c r="L34" i="12" s="1"/>
  <c r="G134" i="12"/>
  <c r="G207" i="12"/>
  <c r="L207" i="12" s="1"/>
  <c r="H182" i="12"/>
  <c r="H197" i="12"/>
  <c r="K55" i="12"/>
  <c r="G99" i="12"/>
  <c r="H258" i="12"/>
  <c r="H71" i="12"/>
  <c r="K184" i="12"/>
  <c r="G89" i="12"/>
  <c r="H283" i="12"/>
  <c r="H264" i="12"/>
  <c r="K90" i="12"/>
  <c r="G3" i="12"/>
  <c r="G217" i="12"/>
  <c r="K144" i="12"/>
  <c r="H7" i="2"/>
  <c r="I11" i="2"/>
  <c r="E11" i="2"/>
  <c r="C7" i="2"/>
  <c r="C9" i="2" s="1"/>
  <c r="K243" i="12"/>
  <c r="K292" i="12"/>
  <c r="K169" i="12"/>
  <c r="K217" i="12"/>
  <c r="G60" i="12"/>
  <c r="G97" i="12"/>
  <c r="K48" i="12"/>
  <c r="H260" i="12"/>
  <c r="G4" i="12"/>
  <c r="H78" i="12"/>
  <c r="H242" i="12"/>
  <c r="H67" i="12"/>
  <c r="H141" i="12"/>
  <c r="K207" i="12"/>
  <c r="G143" i="12"/>
  <c r="G45" i="12"/>
  <c r="K246" i="12"/>
  <c r="H293" i="12"/>
  <c r="K259" i="12"/>
  <c r="G171" i="12"/>
  <c r="K250" i="12"/>
  <c r="G271" i="12"/>
  <c r="G25" i="12"/>
  <c r="H144" i="12"/>
  <c r="K280" i="12"/>
  <c r="G158" i="12"/>
  <c r="H121" i="12"/>
  <c r="G55" i="12"/>
  <c r="H63" i="12"/>
  <c r="K281" i="12"/>
  <c r="G202" i="12"/>
  <c r="G275" i="12"/>
  <c r="K20" i="12"/>
  <c r="H11" i="12"/>
  <c r="H126" i="12"/>
  <c r="G23" i="12"/>
  <c r="G19" i="12"/>
  <c r="K230" i="12"/>
  <c r="G208" i="12"/>
  <c r="K156" i="12"/>
  <c r="H76" i="12"/>
  <c r="H115" i="12"/>
  <c r="H114" i="12"/>
  <c r="K118" i="12"/>
  <c r="K100" i="12"/>
  <c r="G65" i="12"/>
  <c r="G281" i="12"/>
  <c r="G68" i="12"/>
  <c r="K64" i="12"/>
  <c r="G35" i="12"/>
  <c r="H92" i="12"/>
  <c r="G203" i="12"/>
  <c r="H232" i="12"/>
  <c r="H288" i="12"/>
  <c r="K40" i="12"/>
  <c r="K197" i="12"/>
  <c r="H171" i="12"/>
  <c r="J234" i="12"/>
  <c r="I296" i="12"/>
  <c r="J50" i="12"/>
  <c r="G188" i="12"/>
  <c r="H184" i="12"/>
  <c r="K232" i="12"/>
  <c r="H153" i="12"/>
  <c r="G27" i="12"/>
  <c r="H281" i="12"/>
  <c r="G169" i="12"/>
  <c r="K265" i="12"/>
  <c r="H108" i="12"/>
  <c r="H97" i="12"/>
  <c r="G279" i="12"/>
  <c r="G48" i="12"/>
  <c r="K99" i="12"/>
  <c r="K122" i="12"/>
  <c r="H268" i="12"/>
  <c r="K71" i="12"/>
  <c r="K231" i="12"/>
  <c r="H275" i="12"/>
  <c r="K109" i="12"/>
  <c r="G125" i="12"/>
  <c r="K139" i="12"/>
  <c r="H285" i="12"/>
  <c r="H189" i="12"/>
  <c r="K47" i="12"/>
  <c r="K33" i="12"/>
  <c r="H151" i="12"/>
  <c r="H271" i="12"/>
  <c r="G117" i="12"/>
  <c r="K114" i="12"/>
  <c r="H23" i="12"/>
  <c r="H196" i="12"/>
  <c r="G5" i="12"/>
  <c r="K173" i="12"/>
  <c r="G73" i="12"/>
  <c r="G230" i="12"/>
  <c r="K200" i="12"/>
  <c r="H303" i="12"/>
  <c r="K61" i="12"/>
  <c r="G118" i="12"/>
  <c r="K76" i="12"/>
  <c r="G114" i="12"/>
  <c r="H95" i="12"/>
  <c r="G104" i="12"/>
  <c r="G95" i="12"/>
  <c r="L95" i="12" s="1"/>
  <c r="G69" i="12"/>
  <c r="L69" i="12" s="1"/>
  <c r="H301" i="12"/>
  <c r="H18" i="12"/>
  <c r="H138" i="12"/>
  <c r="K209" i="12"/>
  <c r="G93" i="12"/>
  <c r="H68" i="12"/>
  <c r="G178" i="12"/>
  <c r="L178" i="12" s="1"/>
  <c r="H158" i="12"/>
  <c r="K253" i="12"/>
  <c r="K14" i="12"/>
  <c r="H239" i="12"/>
  <c r="G33" i="12"/>
  <c r="H73" i="12"/>
  <c r="G79" i="12"/>
  <c r="H173" i="12"/>
  <c r="H83" i="12"/>
  <c r="G235" i="12"/>
  <c r="H41" i="12"/>
  <c r="H56" i="12"/>
  <c r="G131" i="12"/>
  <c r="G252" i="12"/>
  <c r="G156" i="12"/>
  <c r="G199" i="12"/>
  <c r="G159" i="12"/>
  <c r="K258" i="12"/>
  <c r="H259" i="12"/>
  <c r="G14" i="12"/>
  <c r="K154" i="12"/>
  <c r="K87" i="12"/>
  <c r="K9" i="12"/>
  <c r="H206" i="12"/>
  <c r="K135" i="12"/>
  <c r="G204" i="12"/>
  <c r="H90" i="12"/>
  <c r="G172" i="12"/>
  <c r="G8" i="12"/>
  <c r="H298" i="12"/>
  <c r="G175" i="12"/>
  <c r="H130" i="12"/>
  <c r="H235" i="12"/>
  <c r="K52" i="12"/>
  <c r="H209" i="12"/>
  <c r="K165" i="12"/>
  <c r="K37" i="12"/>
  <c r="K262" i="12"/>
  <c r="H218" i="12"/>
  <c r="G253" i="12"/>
  <c r="K68" i="12"/>
  <c r="K31" i="12"/>
  <c r="H7" i="12"/>
  <c r="G195" i="12"/>
  <c r="K3" i="12"/>
  <c r="K245" i="12"/>
  <c r="H216" i="12"/>
  <c r="H163" i="12"/>
  <c r="K185" i="12"/>
  <c r="H52" i="12"/>
  <c r="H172" i="12"/>
  <c r="G181" i="12"/>
  <c r="H139" i="12"/>
  <c r="G225" i="12"/>
  <c r="H200" i="12"/>
  <c r="K255" i="12"/>
  <c r="G42" i="12"/>
  <c r="L42" i="12" s="1"/>
  <c r="K180" i="12"/>
  <c r="K7" i="12"/>
  <c r="H42" i="12"/>
  <c r="K234" i="12"/>
  <c r="J92" i="12"/>
  <c r="J26" i="12"/>
  <c r="I4" i="12"/>
  <c r="J255" i="12"/>
  <c r="G183" i="12"/>
  <c r="K56" i="12"/>
  <c r="K167" i="12"/>
  <c r="G44" i="12"/>
  <c r="G66" i="12"/>
  <c r="K288" i="12"/>
  <c r="G180" i="12"/>
  <c r="L180" i="12" s="1"/>
  <c r="H75" i="12"/>
  <c r="H5" i="12"/>
  <c r="K174" i="12"/>
  <c r="G166" i="12"/>
  <c r="L166" i="12" s="1"/>
  <c r="K299" i="12"/>
  <c r="G272" i="12"/>
  <c r="H96" i="12"/>
  <c r="G290" i="12"/>
  <c r="K73" i="12"/>
  <c r="G219" i="12"/>
  <c r="G135" i="12"/>
  <c r="G83" i="12"/>
  <c r="G84" i="12"/>
  <c r="G165" i="12"/>
  <c r="L165" i="12" s="1"/>
  <c r="K257" i="12"/>
  <c r="G297" i="12"/>
  <c r="K235" i="12"/>
  <c r="G246" i="12"/>
  <c r="K79" i="12"/>
  <c r="H193" i="12"/>
  <c r="K287" i="12"/>
  <c r="H241" i="12"/>
  <c r="G248" i="12"/>
  <c r="G10" i="12"/>
  <c r="G232" i="12"/>
  <c r="G150" i="12"/>
  <c r="K140" i="12"/>
  <c r="G12" i="12"/>
  <c r="L12" i="12" s="1"/>
  <c r="G194" i="12"/>
  <c r="L194" i="12" s="1"/>
  <c r="H245" i="12"/>
  <c r="H160" i="12"/>
  <c r="K28" i="12"/>
  <c r="G111" i="12"/>
  <c r="G128" i="12"/>
  <c r="G96" i="12"/>
  <c r="K81" i="12"/>
  <c r="H161" i="12"/>
  <c r="G247" i="12"/>
  <c r="K50" i="12"/>
  <c r="G293" i="12"/>
  <c r="K143" i="12"/>
  <c r="H225" i="12"/>
  <c r="K148" i="12"/>
  <c r="G264" i="12"/>
  <c r="G276" i="12"/>
  <c r="K159" i="12"/>
  <c r="H279" i="12"/>
  <c r="Q279" i="12" s="1"/>
  <c r="G58" i="12"/>
  <c r="H137" i="12"/>
  <c r="I162" i="12"/>
  <c r="J130" i="12"/>
  <c r="J119" i="12"/>
  <c r="I150" i="12"/>
  <c r="J111" i="12"/>
  <c r="I163" i="12"/>
  <c r="J273" i="12"/>
  <c r="J256" i="12"/>
  <c r="J64" i="12"/>
  <c r="Q64" i="12" s="1"/>
  <c r="J178" i="12"/>
  <c r="I8" i="12"/>
  <c r="I10" i="12"/>
  <c r="I295" i="12"/>
  <c r="L295" i="12" s="1"/>
  <c r="I61" i="12"/>
  <c r="J76" i="12"/>
  <c r="J231" i="12"/>
  <c r="I38" i="12"/>
  <c r="I299" i="12"/>
  <c r="I251" i="12"/>
  <c r="L209" i="12"/>
  <c r="L221" i="12"/>
  <c r="L90" i="12"/>
  <c r="L70" i="12"/>
  <c r="I149" i="12"/>
  <c r="J87" i="12"/>
  <c r="J85" i="12"/>
  <c r="J112" i="12"/>
  <c r="J180" i="12"/>
  <c r="I57" i="12"/>
  <c r="J46" i="12"/>
  <c r="I60" i="12"/>
  <c r="L60" i="12" s="1"/>
  <c r="I114" i="12"/>
  <c r="I87" i="12"/>
  <c r="I62" i="12"/>
  <c r="J135" i="12"/>
  <c r="J38" i="12"/>
  <c r="I268" i="12"/>
  <c r="J240" i="12"/>
  <c r="I222" i="12"/>
  <c r="J56" i="12"/>
  <c r="I189" i="12"/>
  <c r="J102" i="12"/>
  <c r="I19" i="12"/>
  <c r="L19" i="12" s="1"/>
  <c r="J226" i="12"/>
  <c r="J109" i="12"/>
  <c r="I224" i="12"/>
  <c r="I96" i="12"/>
  <c r="J248" i="12"/>
  <c r="J108" i="12"/>
  <c r="I113" i="12"/>
  <c r="I16" i="12"/>
  <c r="J249" i="12"/>
  <c r="J267" i="12"/>
  <c r="I6" i="12"/>
  <c r="J161" i="12"/>
  <c r="J202" i="12"/>
  <c r="J235" i="12"/>
  <c r="J145" i="12"/>
  <c r="J140" i="12"/>
  <c r="Q140" i="12" s="1"/>
  <c r="J4" i="12"/>
  <c r="I117" i="12"/>
  <c r="J163" i="12"/>
  <c r="I271" i="12"/>
  <c r="I187" i="12"/>
  <c r="I278" i="12"/>
  <c r="I217" i="12"/>
  <c r="J18" i="12"/>
  <c r="I129" i="12"/>
  <c r="J263" i="12"/>
  <c r="J88" i="12"/>
  <c r="J89" i="12"/>
  <c r="J187" i="12"/>
  <c r="I111" i="12"/>
  <c r="J260" i="12"/>
  <c r="J31" i="12"/>
  <c r="I265" i="12"/>
  <c r="J114" i="12"/>
  <c r="J276" i="12"/>
  <c r="J165" i="12"/>
  <c r="I267" i="12"/>
  <c r="J198" i="12"/>
  <c r="J143" i="12"/>
  <c r="J247" i="12"/>
  <c r="J15" i="12"/>
  <c r="I183" i="12"/>
  <c r="I233" i="12"/>
  <c r="I110" i="12"/>
  <c r="L110" i="12" s="1"/>
  <c r="I219" i="12"/>
  <c r="J149" i="12"/>
  <c r="I133" i="12"/>
  <c r="I122" i="12"/>
  <c r="I173" i="12"/>
  <c r="J277" i="12"/>
  <c r="I263" i="12"/>
  <c r="I18" i="12"/>
  <c r="L18" i="12" s="1"/>
  <c r="J101" i="12"/>
  <c r="J205" i="12"/>
  <c r="I272" i="12"/>
  <c r="I244" i="12"/>
  <c r="J122" i="12"/>
  <c r="J261" i="12"/>
  <c r="J281" i="12"/>
  <c r="I28" i="12"/>
  <c r="L28" i="12" s="1"/>
  <c r="J7" i="12"/>
  <c r="I36" i="12"/>
  <c r="I176" i="12"/>
  <c r="J68" i="12"/>
  <c r="I203" i="12"/>
  <c r="J42" i="12"/>
  <c r="I5" i="12"/>
  <c r="J118" i="12"/>
  <c r="J24" i="12"/>
  <c r="J19" i="12"/>
  <c r="J236" i="12"/>
  <c r="J193" i="12"/>
  <c r="I158" i="12"/>
  <c r="I76" i="12"/>
  <c r="J232" i="12"/>
  <c r="I103" i="12"/>
  <c r="J21" i="12"/>
  <c r="J183" i="12"/>
  <c r="I119" i="12"/>
  <c r="I269" i="12"/>
  <c r="J185" i="12"/>
  <c r="I32" i="12"/>
  <c r="J262" i="12"/>
  <c r="I55" i="12"/>
  <c r="J265" i="12"/>
  <c r="I71" i="12"/>
  <c r="I287" i="12"/>
  <c r="I205" i="12"/>
  <c r="L205" i="12" s="1"/>
  <c r="I77" i="12"/>
  <c r="J215" i="12"/>
  <c r="J184" i="12"/>
  <c r="J29" i="12"/>
  <c r="I20" i="12"/>
  <c r="I88" i="12"/>
  <c r="I91" i="12"/>
  <c r="J5" i="12"/>
  <c r="I121" i="12"/>
  <c r="I156" i="12"/>
  <c r="I192" i="12"/>
  <c r="J160" i="12"/>
  <c r="I232" i="12"/>
  <c r="J223" i="12"/>
  <c r="J253" i="12"/>
  <c r="I152" i="12"/>
  <c r="L152" i="12" s="1"/>
  <c r="J289" i="12"/>
  <c r="I285" i="12"/>
  <c r="J229" i="12"/>
  <c r="I171" i="12"/>
  <c r="J77" i="12"/>
  <c r="J271" i="12"/>
  <c r="J222" i="12"/>
  <c r="J285" i="12"/>
  <c r="I231" i="12"/>
  <c r="I93" i="12"/>
  <c r="K226" i="12"/>
  <c r="G160" i="12"/>
  <c r="G61" i="12"/>
  <c r="G187" i="12"/>
  <c r="G236" i="12"/>
  <c r="G81" i="12"/>
  <c r="G71" i="12"/>
  <c r="H228" i="12"/>
  <c r="G9" i="12"/>
  <c r="G243" i="12"/>
  <c r="Q243" i="12" s="1"/>
  <c r="K102" i="12"/>
  <c r="H203" i="12"/>
  <c r="K252" i="12"/>
  <c r="H179" i="12"/>
  <c r="K92" i="12"/>
  <c r="H233" i="12"/>
  <c r="H136" i="12"/>
  <c r="H132" i="12"/>
  <c r="H122" i="12"/>
  <c r="K241" i="12"/>
  <c r="K264" i="12"/>
  <c r="G200" i="12"/>
  <c r="L200" i="12" s="1"/>
  <c r="H30" i="12"/>
  <c r="H84" i="12"/>
  <c r="G138" i="12"/>
  <c r="G299" i="12"/>
  <c r="H46" i="12"/>
  <c r="H91" i="12"/>
  <c r="H143" i="12"/>
  <c r="K147" i="12"/>
  <c r="G56" i="12"/>
  <c r="H26" i="12"/>
  <c r="G259" i="12"/>
  <c r="H16" i="12"/>
  <c r="Q16" i="12" s="1"/>
  <c r="H269" i="12"/>
  <c r="H34" i="12"/>
  <c r="G277" i="12"/>
  <c r="G254" i="12"/>
  <c r="G265" i="12"/>
  <c r="G59" i="12"/>
  <c r="G174" i="12"/>
  <c r="G256" i="12"/>
  <c r="H198" i="12"/>
  <c r="G136" i="12"/>
  <c r="L136" i="12" s="1"/>
  <c r="G287" i="12"/>
  <c r="H142" i="12"/>
  <c r="K295" i="12"/>
  <c r="H174" i="12"/>
  <c r="G82" i="12"/>
  <c r="K273" i="12"/>
  <c r="H273" i="12"/>
  <c r="I140" i="12"/>
  <c r="L140" i="12" s="1"/>
  <c r="H45" i="12"/>
  <c r="H169" i="12"/>
  <c r="G220" i="12"/>
  <c r="H109" i="12"/>
  <c r="G130" i="12"/>
  <c r="H187" i="12"/>
  <c r="G210" i="12"/>
  <c r="K214" i="12"/>
  <c r="H159" i="12"/>
  <c r="G13" i="12"/>
  <c r="Q13" i="12" s="1"/>
  <c r="K105" i="12"/>
  <c r="H302" i="12"/>
  <c r="H113" i="12"/>
  <c r="H24" i="12"/>
  <c r="J11" i="2"/>
  <c r="Q107" i="12"/>
  <c r="J20" i="12"/>
  <c r="J113" i="12"/>
  <c r="J268" i="12"/>
  <c r="J286" i="12"/>
  <c r="Q286" i="12" s="1"/>
  <c r="J210" i="12"/>
  <c r="I291" i="12"/>
  <c r="L291" i="12" s="1"/>
  <c r="I74" i="12"/>
  <c r="L74" i="12" s="1"/>
  <c r="I66" i="12"/>
  <c r="I301" i="12"/>
  <c r="I27" i="12"/>
  <c r="J97" i="12"/>
  <c r="J287" i="12"/>
  <c r="I206" i="12"/>
  <c r="L206" i="12" s="1"/>
  <c r="I116" i="12"/>
  <c r="J84" i="12"/>
  <c r="I31" i="12"/>
  <c r="L31" i="12" s="1"/>
  <c r="J219" i="12"/>
  <c r="J147" i="12"/>
  <c r="I144" i="12"/>
  <c r="J224" i="12"/>
  <c r="J23" i="12"/>
  <c r="J14" i="12"/>
  <c r="J60" i="12"/>
  <c r="I227" i="12"/>
  <c r="I302" i="12"/>
  <c r="J259" i="12"/>
  <c r="J148" i="12"/>
  <c r="I240" i="12"/>
  <c r="J115" i="12"/>
  <c r="I174" i="12"/>
  <c r="C4" i="5"/>
  <c r="J299" i="12"/>
  <c r="I64" i="12"/>
  <c r="L64" i="12" s="1"/>
  <c r="J71" i="12"/>
  <c r="I260" i="12"/>
  <c r="L260" i="12" s="1"/>
  <c r="I39" i="12"/>
  <c r="I102" i="12"/>
  <c r="L102" i="12" s="1"/>
  <c r="J44" i="12"/>
  <c r="J30" i="12"/>
  <c r="J105" i="12"/>
  <c r="I246" i="12"/>
  <c r="J61" i="12"/>
  <c r="J127" i="12"/>
  <c r="J3" i="12"/>
  <c r="I245" i="12"/>
  <c r="L245" i="12" s="1"/>
  <c r="J191" i="12"/>
  <c r="J244" i="12"/>
  <c r="I177" i="12"/>
  <c r="I124" i="12"/>
  <c r="L124" i="12" s="1"/>
  <c r="I54" i="12"/>
  <c r="L54" i="12" s="1"/>
  <c r="J196" i="12"/>
  <c r="I63" i="12"/>
  <c r="J27" i="12"/>
  <c r="Q27" i="12" s="1"/>
  <c r="J8" i="12"/>
  <c r="J134" i="12"/>
  <c r="I254" i="12"/>
  <c r="I289" i="12"/>
  <c r="L289" i="12" s="1"/>
  <c r="J59" i="12"/>
  <c r="J233" i="12"/>
  <c r="J162" i="12"/>
  <c r="Q162" i="12" s="1"/>
  <c r="J117" i="12"/>
  <c r="J238" i="12"/>
  <c r="I208" i="12"/>
  <c r="J217" i="12"/>
  <c r="I204" i="12"/>
  <c r="J47" i="12"/>
  <c r="I3" i="12"/>
  <c r="J142" i="12"/>
  <c r="I218" i="12"/>
  <c r="L218" i="12" s="1"/>
  <c r="I80" i="12"/>
  <c r="J106" i="12"/>
  <c r="Q106" i="12" s="1"/>
  <c r="I82" i="12"/>
  <c r="I123" i="12"/>
  <c r="J91" i="12"/>
  <c r="J300" i="12"/>
  <c r="I109" i="12"/>
  <c r="J138" i="12"/>
  <c r="I248" i="12"/>
  <c r="I284" i="12"/>
  <c r="L284" i="12" s="1"/>
  <c r="I107" i="12"/>
  <c r="L107" i="12" s="1"/>
  <c r="J172" i="12"/>
  <c r="J170" i="12"/>
  <c r="I115" i="12"/>
  <c r="I73" i="12"/>
  <c r="I297" i="12"/>
  <c r="I67" i="12"/>
  <c r="J274" i="12"/>
  <c r="I85" i="12"/>
  <c r="J197" i="12"/>
  <c r="I228" i="12"/>
  <c r="L228" i="12" s="1"/>
  <c r="I65" i="12"/>
  <c r="I35" i="12"/>
  <c r="J211" i="12"/>
  <c r="I24" i="12"/>
  <c r="L24" i="12" s="1"/>
  <c r="I252" i="12"/>
  <c r="I237" i="12"/>
  <c r="J188" i="12"/>
  <c r="Q188" i="12" s="1"/>
  <c r="J22" i="12"/>
  <c r="I86" i="12"/>
  <c r="L86" i="12" s="1"/>
  <c r="J167" i="12"/>
  <c r="I250" i="12"/>
  <c r="L250" i="12" s="1"/>
  <c r="J293" i="12"/>
  <c r="I274" i="12"/>
  <c r="I170" i="12"/>
  <c r="L170" i="12" s="1"/>
  <c r="J9" i="12"/>
  <c r="J174" i="12"/>
  <c r="I226" i="12"/>
  <c r="L226" i="12" s="1"/>
  <c r="I101" i="12"/>
  <c r="I230" i="12"/>
  <c r="L230" i="12" s="1"/>
  <c r="J164" i="12"/>
  <c r="J297" i="12"/>
  <c r="I147" i="12"/>
  <c r="I211" i="12"/>
  <c r="J124" i="12"/>
  <c r="J166" i="12"/>
  <c r="J225" i="12"/>
  <c r="I75" i="12"/>
  <c r="I256" i="12"/>
  <c r="J245" i="12"/>
  <c r="J192" i="12"/>
  <c r="J131" i="12"/>
  <c r="Q131" i="12" s="1"/>
  <c r="I23" i="12"/>
  <c r="J209" i="12"/>
  <c r="J121" i="12"/>
  <c r="J43" i="12"/>
  <c r="J203" i="12"/>
  <c r="I118" i="12"/>
  <c r="I159" i="12"/>
  <c r="J199" i="12"/>
  <c r="G72" i="12"/>
  <c r="G241" i="12"/>
  <c r="H270" i="12"/>
  <c r="G47" i="12"/>
  <c r="L47" i="12" s="1"/>
  <c r="H152" i="12"/>
  <c r="K192" i="12"/>
  <c r="K183" i="12"/>
  <c r="K240" i="12"/>
  <c r="K298" i="12"/>
  <c r="G137" i="12"/>
  <c r="K43" i="12"/>
  <c r="K227" i="12"/>
  <c r="H208" i="12"/>
  <c r="H54" i="12"/>
  <c r="H265" i="12"/>
  <c r="K263" i="12"/>
  <c r="K182" i="12"/>
  <c r="H85" i="12"/>
  <c r="G270" i="12"/>
  <c r="K129" i="12"/>
  <c r="H70" i="12"/>
  <c r="Q70" i="12" s="1"/>
  <c r="H224" i="12"/>
  <c r="J153" i="12"/>
  <c r="G80" i="12"/>
  <c r="G184" i="12"/>
  <c r="G296" i="12"/>
  <c r="K260" i="12"/>
  <c r="G122" i="12"/>
  <c r="K21" i="12"/>
  <c r="K111" i="12"/>
  <c r="H29" i="12"/>
  <c r="K294" i="12"/>
  <c r="G238" i="12"/>
  <c r="H53" i="12"/>
  <c r="K179" i="12"/>
  <c r="K26" i="12"/>
  <c r="K285" i="12"/>
  <c r="H300" i="12"/>
  <c r="K181" i="12"/>
  <c r="G190" i="12"/>
  <c r="Q190" i="12" s="1"/>
  <c r="H227" i="12"/>
  <c r="H8" i="12"/>
  <c r="K236" i="12"/>
  <c r="K136" i="12"/>
  <c r="K112" i="12"/>
  <c r="H236" i="12"/>
  <c r="G92" i="12"/>
  <c r="G274" i="12"/>
  <c r="K141" i="12"/>
  <c r="G201" i="12"/>
  <c r="G100" i="12"/>
  <c r="Q100" i="12" s="1"/>
  <c r="I201" i="12"/>
  <c r="G177" i="12"/>
  <c r="H20" i="12"/>
  <c r="H101" i="12"/>
  <c r="G240" i="12"/>
  <c r="G261" i="12"/>
  <c r="K54" i="12"/>
  <c r="K291" i="12"/>
  <c r="K193" i="12"/>
  <c r="H295" i="12"/>
  <c r="Q295" i="12" s="1"/>
  <c r="H38" i="12"/>
  <c r="H31" i="12"/>
  <c r="H256" i="12"/>
  <c r="K113" i="12"/>
  <c r="K175" i="12"/>
  <c r="K11" i="2"/>
  <c r="Q57" i="12"/>
  <c r="L282" i="12"/>
  <c r="L154" i="12"/>
  <c r="Q221" i="12"/>
  <c r="Q214" i="12"/>
  <c r="L273" i="12"/>
  <c r="J168" i="12"/>
  <c r="I125" i="12"/>
  <c r="J228" i="12"/>
  <c r="J280" i="12"/>
  <c r="J275" i="12"/>
  <c r="I168" i="12"/>
  <c r="I84" i="12"/>
  <c r="J120" i="12"/>
  <c r="J32" i="12"/>
  <c r="J284" i="12"/>
  <c r="Q284" i="12" s="1"/>
  <c r="J66" i="12"/>
  <c r="J171" i="12"/>
  <c r="J74" i="12"/>
  <c r="Q74" i="12" s="1"/>
  <c r="I264" i="12"/>
  <c r="I155" i="12"/>
  <c r="L155" i="12" s="1"/>
  <c r="J220" i="12"/>
  <c r="Q220" i="12" s="1"/>
  <c r="I52" i="12"/>
  <c r="I13" i="12"/>
  <c r="J95" i="12"/>
  <c r="I50" i="12"/>
  <c r="J49" i="12"/>
  <c r="J94" i="12"/>
  <c r="I153" i="12"/>
  <c r="L153" i="12" s="1"/>
  <c r="J55" i="12"/>
  <c r="I279" i="12"/>
  <c r="J34" i="12"/>
  <c r="I43" i="12"/>
  <c r="J241" i="12"/>
  <c r="I92" i="12"/>
  <c r="J96" i="12"/>
  <c r="Q96" i="12" s="1"/>
  <c r="J176" i="12"/>
  <c r="J239" i="12"/>
  <c r="I104" i="12"/>
  <c r="J75" i="12"/>
  <c r="J179" i="12"/>
  <c r="J83" i="12"/>
  <c r="J35" i="12"/>
  <c r="J201" i="12"/>
  <c r="J54" i="12"/>
  <c r="I97" i="12"/>
  <c r="L97" i="12" s="1"/>
  <c r="I83" i="12"/>
  <c r="I249" i="12"/>
  <c r="J133" i="12"/>
  <c r="J52" i="12"/>
  <c r="I105" i="12"/>
  <c r="J12" i="12"/>
  <c r="J291" i="12"/>
  <c r="J65" i="12"/>
  <c r="Q65" i="12" s="1"/>
  <c r="J186" i="12"/>
  <c r="Q186" i="12" s="1"/>
  <c r="J150" i="12"/>
  <c r="J58" i="12"/>
  <c r="I220" i="12"/>
  <c r="J146" i="12"/>
  <c r="J250" i="12"/>
  <c r="J37" i="12"/>
  <c r="J11" i="12"/>
  <c r="Q11" i="12" s="1"/>
  <c r="I26" i="12"/>
  <c r="I41" i="12"/>
  <c r="L41" i="12" s="1"/>
  <c r="J128" i="12"/>
  <c r="J116" i="12"/>
  <c r="J204" i="12"/>
  <c r="I148" i="12"/>
  <c r="I298" i="12"/>
  <c r="I139" i="12"/>
  <c r="L139" i="12" s="1"/>
  <c r="I131" i="12"/>
  <c r="I164" i="12"/>
  <c r="L164" i="12" s="1"/>
  <c r="I225" i="12"/>
  <c r="I53" i="12"/>
  <c r="I94" i="12"/>
  <c r="I128" i="12"/>
  <c r="J216" i="12"/>
  <c r="I169" i="12"/>
  <c r="L169" i="12" s="1"/>
  <c r="J207" i="12"/>
  <c r="I157" i="12"/>
  <c r="L157" i="12" s="1"/>
  <c r="J195" i="12"/>
  <c r="I151" i="12"/>
  <c r="L151" i="12" s="1"/>
  <c r="J303" i="12"/>
  <c r="J129" i="12"/>
  <c r="I138" i="12"/>
  <c r="J182" i="12"/>
  <c r="Q182" i="12" s="1"/>
  <c r="I259" i="12"/>
  <c r="J123" i="12"/>
  <c r="I281" i="12"/>
  <c r="I33" i="12"/>
  <c r="I9" i="12"/>
  <c r="I132" i="12"/>
  <c r="I277" i="12"/>
  <c r="J137" i="12"/>
  <c r="I100" i="12"/>
  <c r="J257" i="12"/>
  <c r="I303" i="12"/>
  <c r="J181" i="12"/>
  <c r="J177" i="12"/>
  <c r="J45" i="12"/>
  <c r="J67" i="12"/>
  <c r="J72" i="12"/>
  <c r="J25" i="12"/>
  <c r="I241" i="12"/>
  <c r="J270" i="12"/>
  <c r="I79" i="12"/>
  <c r="L79" i="12" s="1"/>
  <c r="I283" i="12"/>
  <c r="J81" i="12"/>
  <c r="I25" i="12"/>
  <c r="I198" i="12"/>
  <c r="L198" i="12" s="1"/>
  <c r="I280" i="12"/>
  <c r="J175" i="12"/>
  <c r="J80" i="12"/>
  <c r="I137" i="12"/>
  <c r="I29" i="12"/>
  <c r="L29" i="12" s="1"/>
  <c r="I142" i="12"/>
  <c r="J158" i="12"/>
  <c r="I186" i="12"/>
  <c r="L186" i="12" s="1"/>
  <c r="J251" i="12"/>
  <c r="Q251" i="12" s="1"/>
  <c r="J301" i="12"/>
  <c r="J218" i="12"/>
  <c r="I286" i="12"/>
  <c r="L286" i="12" s="1"/>
  <c r="I261" i="12"/>
  <c r="I175" i="12"/>
  <c r="L175" i="12" s="1"/>
  <c r="I181" i="12"/>
  <c r="J269" i="12"/>
  <c r="I182" i="12"/>
  <c r="L182" i="12" s="1"/>
  <c r="I290" i="12"/>
  <c r="I81" i="12"/>
  <c r="I48" i="12"/>
  <c r="I89" i="12"/>
  <c r="I236" i="12"/>
  <c r="L236" i="12" s="1"/>
  <c r="I59" i="12"/>
  <c r="I188" i="12"/>
  <c r="L188" i="12" s="1"/>
  <c r="J139" i="12"/>
  <c r="I68" i="12"/>
  <c r="I106" i="12"/>
  <c r="L106" i="12" s="1"/>
  <c r="I247" i="12"/>
  <c r="L247" i="12" s="1"/>
  <c r="I293" i="12"/>
  <c r="I11" i="12"/>
  <c r="L11" i="12" s="1"/>
  <c r="J189" i="12"/>
  <c r="J79" i="12"/>
  <c r="Q79" i="12" s="1"/>
  <c r="I197" i="12"/>
  <c r="L197" i="12" s="1"/>
  <c r="I40" i="12"/>
  <c r="L40" i="12" s="1"/>
  <c r="I195" i="12"/>
  <c r="I17" i="12"/>
  <c r="L17" i="12" s="1"/>
  <c r="G142" i="12"/>
  <c r="G129" i="12"/>
  <c r="G37" i="12"/>
  <c r="G22" i="12"/>
  <c r="L22" i="12" s="1"/>
  <c r="H234" i="12"/>
  <c r="G119" i="12"/>
  <c r="H14" i="12"/>
  <c r="H252" i="12"/>
  <c r="Q252" i="12" s="1"/>
  <c r="K60" i="12"/>
  <c r="K151" i="12"/>
  <c r="G15" i="12"/>
  <c r="L15" i="12" s="1"/>
  <c r="G115" i="12"/>
  <c r="H201" i="12"/>
  <c r="K65" i="12"/>
  <c r="H297" i="12"/>
  <c r="K220" i="12"/>
  <c r="H4" i="12"/>
  <c r="K97" i="12"/>
  <c r="G161" i="12"/>
  <c r="K274" i="12"/>
  <c r="G173" i="12"/>
  <c r="I14" i="12"/>
  <c r="H248" i="12"/>
  <c r="K204" i="12"/>
  <c r="G123" i="12"/>
  <c r="K62" i="12"/>
  <c r="K212" i="12"/>
  <c r="H3" i="12"/>
  <c r="K168" i="12"/>
  <c r="K213" i="12"/>
  <c r="G32" i="12"/>
  <c r="G113" i="12"/>
  <c r="H176" i="12"/>
  <c r="K82" i="12"/>
  <c r="H238" i="12"/>
  <c r="H125" i="12"/>
  <c r="H254" i="12"/>
  <c r="H278" i="12"/>
  <c r="G280" i="12"/>
  <c r="G267" i="12"/>
  <c r="H12" i="12"/>
  <c r="K8" i="12"/>
  <c r="K219" i="12"/>
  <c r="H49" i="12"/>
  <c r="K178" i="12"/>
  <c r="K22" i="12"/>
  <c r="K161" i="12"/>
  <c r="H19" i="12"/>
  <c r="H33" i="12"/>
  <c r="H88" i="12"/>
  <c r="I258" i="12"/>
  <c r="G94" i="12"/>
  <c r="K222" i="12"/>
  <c r="G148" i="12"/>
  <c r="H257" i="12"/>
  <c r="K39" i="12"/>
  <c r="H118" i="12"/>
  <c r="G167" i="12"/>
  <c r="L167" i="12" s="1"/>
  <c r="G75" i="12"/>
  <c r="K17" i="12"/>
  <c r="H62" i="12"/>
  <c r="Q62" i="12" s="1"/>
  <c r="K145" i="12"/>
  <c r="G211" i="12"/>
  <c r="G168" i="12"/>
  <c r="G294" i="12"/>
  <c r="D7" i="2"/>
  <c r="D9" i="2" s="1"/>
  <c r="D11" i="2"/>
  <c r="G11" i="2"/>
  <c r="I7" i="2"/>
  <c r="I9" i="2" s="1"/>
  <c r="Q141" i="12"/>
  <c r="F122" i="12"/>
  <c r="C102" i="12"/>
  <c r="C285" i="12"/>
  <c r="B59" i="12"/>
  <c r="C278" i="12"/>
  <c r="B17" i="12"/>
  <c r="D50" i="12"/>
  <c r="D197" i="12"/>
  <c r="F23" i="12"/>
  <c r="B198" i="12"/>
  <c r="B80" i="12"/>
  <c r="C197" i="12"/>
  <c r="C277" i="12"/>
  <c r="D134" i="12"/>
  <c r="F71" i="12"/>
  <c r="D40" i="12"/>
  <c r="B303" i="12"/>
  <c r="C143" i="12"/>
  <c r="F175" i="12"/>
  <c r="D279" i="12"/>
  <c r="F123" i="12"/>
  <c r="D253" i="12"/>
  <c r="D20" i="12"/>
  <c r="C141" i="12"/>
  <c r="D264" i="12"/>
  <c r="C165" i="12"/>
  <c r="C251" i="12"/>
  <c r="F21" i="12"/>
  <c r="C5" i="12"/>
  <c r="C126" i="12"/>
  <c r="D112" i="12"/>
  <c r="D301" i="12"/>
  <c r="B61" i="12"/>
  <c r="F14" i="12"/>
  <c r="C61" i="12"/>
  <c r="B3" i="12"/>
  <c r="B42" i="12"/>
  <c r="F22" i="12"/>
  <c r="C86" i="12"/>
  <c r="D110" i="12"/>
  <c r="B294" i="12"/>
  <c r="F5" i="12"/>
  <c r="C187" i="12"/>
  <c r="C128" i="12"/>
  <c r="F37" i="12"/>
  <c r="F195" i="12"/>
  <c r="C265" i="12"/>
  <c r="B281" i="12"/>
  <c r="C221" i="12"/>
  <c r="D210" i="12"/>
  <c r="B242" i="12"/>
  <c r="F126" i="12"/>
  <c r="F239" i="12"/>
  <c r="B264" i="12"/>
  <c r="B237" i="12"/>
  <c r="B175" i="12"/>
  <c r="F192" i="12"/>
  <c r="C87" i="12"/>
  <c r="C237" i="12"/>
  <c r="C196" i="12"/>
  <c r="C27" i="12"/>
  <c r="D249" i="12"/>
  <c r="B239" i="12"/>
  <c r="C54" i="12"/>
  <c r="D30" i="12"/>
  <c r="D199" i="12"/>
  <c r="C109" i="12"/>
  <c r="B269" i="12"/>
  <c r="B116" i="12"/>
  <c r="C267" i="12"/>
  <c r="D266" i="12"/>
  <c r="B132" i="12"/>
  <c r="B217" i="12"/>
  <c r="C91" i="12"/>
  <c r="B170" i="12"/>
  <c r="C56" i="12"/>
  <c r="F240" i="12"/>
  <c r="C133" i="12"/>
  <c r="B63" i="12"/>
  <c r="F212" i="12"/>
  <c r="C245" i="12"/>
  <c r="C66" i="12"/>
  <c r="D54" i="12"/>
  <c r="B54" i="12"/>
  <c r="C124" i="12"/>
  <c r="F154" i="12"/>
  <c r="D11" i="12"/>
  <c r="B290" i="12"/>
  <c r="B20" i="12"/>
  <c r="B86" i="12"/>
  <c r="C175" i="12"/>
  <c r="D260" i="12"/>
  <c r="C122" i="12"/>
  <c r="B56" i="12"/>
  <c r="F190" i="12"/>
  <c r="B130" i="12"/>
  <c r="B23" i="12"/>
  <c r="C145" i="12"/>
  <c r="B256" i="12"/>
  <c r="F196" i="12"/>
  <c r="C177" i="12"/>
  <c r="C147" i="12"/>
  <c r="B125" i="12"/>
  <c r="B223" i="12"/>
  <c r="C48" i="12"/>
  <c r="B263" i="12"/>
  <c r="D86" i="12"/>
  <c r="F259" i="12"/>
  <c r="B127" i="12"/>
  <c r="D202" i="12"/>
  <c r="B288" i="12"/>
  <c r="B186" i="12"/>
  <c r="F107" i="12"/>
  <c r="F164" i="12"/>
  <c r="C121" i="12"/>
  <c r="C138" i="12"/>
  <c r="B241" i="12"/>
  <c r="C75" i="12"/>
  <c r="D77" i="12"/>
  <c r="F70" i="12"/>
  <c r="F176" i="12"/>
  <c r="F189" i="12"/>
  <c r="B142" i="12"/>
  <c r="B100" i="12"/>
  <c r="B201" i="12"/>
  <c r="B261" i="12"/>
  <c r="B278" i="12"/>
  <c r="F182" i="12"/>
  <c r="F113" i="12"/>
  <c r="D208" i="12"/>
  <c r="F187" i="12"/>
  <c r="B66" i="12"/>
  <c r="B151" i="12"/>
  <c r="C192" i="12"/>
  <c r="F215" i="12"/>
  <c r="D120" i="12"/>
  <c r="B19" i="12"/>
  <c r="B139" i="12"/>
  <c r="D122" i="12"/>
  <c r="D235" i="12"/>
  <c r="C57" i="12"/>
  <c r="F85" i="12"/>
  <c r="B218" i="12"/>
  <c r="D258" i="12"/>
  <c r="C33" i="12"/>
  <c r="C201" i="12"/>
  <c r="D22" i="12"/>
  <c r="B285" i="12"/>
  <c r="C209" i="12"/>
  <c r="C99" i="12"/>
  <c r="F29" i="12"/>
  <c r="B99" i="12"/>
  <c r="D300" i="12"/>
  <c r="B49" i="12"/>
  <c r="D31" i="12"/>
  <c r="C268" i="12"/>
  <c r="C229" i="12"/>
  <c r="B208" i="12"/>
  <c r="C155" i="12"/>
  <c r="B34" i="12"/>
  <c r="D272" i="12"/>
  <c r="B293" i="12"/>
  <c r="D236" i="12"/>
  <c r="C253" i="12"/>
  <c r="D244" i="12"/>
  <c r="B251" i="12"/>
  <c r="C70" i="12"/>
  <c r="D194" i="12"/>
  <c r="F169" i="12"/>
  <c r="C105" i="12"/>
  <c r="D296" i="12"/>
  <c r="F116" i="12"/>
  <c r="B109" i="12"/>
  <c r="D269" i="12"/>
  <c r="C101" i="12"/>
  <c r="B187" i="12"/>
  <c r="B289" i="12"/>
  <c r="C302" i="12"/>
  <c r="F146" i="12"/>
  <c r="C67" i="12"/>
  <c r="B166" i="12"/>
  <c r="D125" i="12"/>
  <c r="D80" i="12"/>
  <c r="F233" i="12"/>
  <c r="B87" i="12"/>
  <c r="C55" i="12"/>
  <c r="B147" i="12"/>
  <c r="B145" i="12"/>
  <c r="B258" i="12"/>
  <c r="D17" i="12"/>
  <c r="F245" i="12"/>
  <c r="F27" i="12"/>
  <c r="F93" i="12"/>
  <c r="F271" i="12"/>
  <c r="D205" i="12"/>
  <c r="B21" i="12"/>
  <c r="F296" i="12"/>
  <c r="F121" i="12"/>
  <c r="C26" i="12"/>
  <c r="B215" i="12"/>
  <c r="F241" i="12"/>
  <c r="C50" i="12"/>
  <c r="D164" i="12"/>
  <c r="D136" i="12"/>
  <c r="F277" i="12"/>
  <c r="B196" i="12"/>
  <c r="D180" i="12"/>
  <c r="B81" i="12"/>
  <c r="B224" i="12"/>
  <c r="C45" i="12"/>
  <c r="B204" i="12"/>
  <c r="D175" i="12"/>
  <c r="F124" i="12"/>
  <c r="B161" i="12"/>
  <c r="B287" i="12"/>
  <c r="C274" i="12"/>
  <c r="C152" i="12"/>
  <c r="C23" i="12"/>
  <c r="B13" i="12"/>
  <c r="C287" i="12"/>
  <c r="B10" i="12"/>
  <c r="D7" i="12"/>
  <c r="B301" i="12"/>
  <c r="B165" i="12"/>
  <c r="C215" i="12"/>
  <c r="C107" i="12"/>
  <c r="B82" i="12"/>
  <c r="F171" i="12"/>
  <c r="B114" i="12"/>
  <c r="C92" i="12"/>
  <c r="B95" i="12"/>
  <c r="B44" i="12"/>
  <c r="D217" i="12"/>
  <c r="C10" i="12"/>
  <c r="B11" i="12"/>
  <c r="C17" i="12"/>
  <c r="F64" i="12"/>
  <c r="D299" i="12"/>
  <c r="C272" i="12"/>
  <c r="C242" i="12"/>
  <c r="D145" i="12"/>
  <c r="C207" i="12"/>
  <c r="D230" i="12"/>
  <c r="B247" i="12"/>
  <c r="B15" i="12"/>
  <c r="B38" i="12"/>
  <c r="D91" i="12"/>
  <c r="C139" i="12"/>
  <c r="D12" i="12"/>
  <c r="D95" i="12"/>
  <c r="D165" i="12"/>
  <c r="B276" i="12"/>
  <c r="D45" i="12"/>
  <c r="B30" i="12"/>
  <c r="C189" i="12"/>
  <c r="F209" i="12"/>
  <c r="D46" i="12"/>
  <c r="D74" i="12"/>
  <c r="D53" i="12"/>
  <c r="F249" i="12"/>
  <c r="F66" i="12"/>
  <c r="D47" i="12"/>
  <c r="F79" i="12"/>
  <c r="F3" i="12"/>
  <c r="D234" i="12"/>
  <c r="B136" i="12"/>
  <c r="B168" i="12"/>
  <c r="F41" i="12"/>
  <c r="F272" i="12"/>
  <c r="B207" i="12"/>
  <c r="D41" i="12"/>
  <c r="D171" i="12"/>
  <c r="D294" i="12"/>
  <c r="C236" i="12"/>
  <c r="D221" i="12"/>
  <c r="B73" i="12"/>
  <c r="B96" i="12"/>
  <c r="F214" i="12"/>
  <c r="C22" i="12"/>
  <c r="F88" i="12"/>
  <c r="B271" i="12"/>
  <c r="F299" i="12"/>
  <c r="C112" i="12"/>
  <c r="D43" i="12"/>
  <c r="C193" i="12"/>
  <c r="F265" i="12"/>
  <c r="C293" i="12"/>
  <c r="B37" i="12"/>
  <c r="F117" i="12"/>
  <c r="B89" i="12"/>
  <c r="C59" i="12"/>
  <c r="C88" i="12"/>
  <c r="D99" i="12"/>
  <c r="F132" i="12"/>
  <c r="B76" i="12"/>
  <c r="D121" i="12"/>
  <c r="C30" i="12"/>
  <c r="F285" i="12"/>
  <c r="D231" i="12"/>
  <c r="B68" i="12"/>
  <c r="F34" i="12"/>
  <c r="F72" i="12"/>
  <c r="C206" i="12"/>
  <c r="C25" i="12"/>
  <c r="B210" i="12"/>
  <c r="F130" i="12"/>
  <c r="F7" i="12"/>
  <c r="D69" i="12"/>
  <c r="C233" i="12"/>
  <c r="B118" i="12"/>
  <c r="F38" i="12"/>
  <c r="C64" i="12"/>
  <c r="B209" i="12"/>
  <c r="C7" i="12"/>
  <c r="D73" i="12"/>
  <c r="D126" i="12"/>
  <c r="D182" i="12"/>
  <c r="D259" i="12"/>
  <c r="C299" i="12"/>
  <c r="B248" i="12"/>
  <c r="D38" i="12"/>
  <c r="C18" i="12"/>
  <c r="C49" i="12"/>
  <c r="B279" i="12"/>
  <c r="D297" i="12"/>
  <c r="D135" i="12"/>
  <c r="D172" i="12"/>
  <c r="B5" i="12"/>
  <c r="F219" i="12"/>
  <c r="B110" i="12"/>
  <c r="C270" i="12"/>
  <c r="C239" i="12"/>
  <c r="F51" i="12"/>
  <c r="D23" i="12"/>
  <c r="F54" i="12"/>
  <c r="C3" i="12"/>
  <c r="C295" i="12"/>
  <c r="B274" i="12"/>
  <c r="C95" i="12"/>
  <c r="C134" i="12"/>
  <c r="D68" i="12"/>
  <c r="D94" i="12"/>
  <c r="B75" i="12"/>
  <c r="C220" i="12"/>
  <c r="F78" i="12"/>
  <c r="B57" i="12"/>
  <c r="C108" i="12"/>
  <c r="B183" i="12"/>
  <c r="D57" i="12"/>
  <c r="D277" i="12"/>
  <c r="B296" i="12"/>
  <c r="C298" i="12"/>
  <c r="F48" i="12"/>
  <c r="E186" i="12"/>
  <c r="E224" i="12"/>
  <c r="E199" i="12"/>
  <c r="E228" i="12"/>
  <c r="E280" i="12"/>
  <c r="E164" i="12"/>
  <c r="E118" i="12"/>
  <c r="E248" i="12"/>
  <c r="E260" i="12"/>
  <c r="E157" i="12"/>
  <c r="E223" i="12"/>
  <c r="E44" i="12"/>
  <c r="E139" i="12"/>
  <c r="E169" i="12"/>
  <c r="E184" i="12"/>
  <c r="E91" i="12"/>
  <c r="E220" i="12"/>
  <c r="E122" i="12"/>
  <c r="E30" i="12"/>
  <c r="E103" i="12"/>
  <c r="E72" i="12"/>
  <c r="E145" i="12"/>
  <c r="E261" i="12"/>
  <c r="E247" i="12"/>
  <c r="E47" i="12"/>
  <c r="E285" i="12"/>
  <c r="E124" i="12"/>
  <c r="E140" i="12"/>
  <c r="E129" i="12"/>
  <c r="E219" i="12"/>
  <c r="E89" i="12"/>
  <c r="E173" i="12"/>
  <c r="E61" i="12"/>
  <c r="E241" i="12"/>
  <c r="E212" i="12"/>
  <c r="E22" i="12"/>
  <c r="E288" i="12"/>
  <c r="E141" i="12"/>
  <c r="E24" i="12"/>
  <c r="E238" i="12"/>
  <c r="E8" i="12"/>
  <c r="E218" i="12"/>
  <c r="E55" i="12"/>
  <c r="E231" i="12"/>
  <c r="E272" i="12"/>
  <c r="E215" i="12"/>
  <c r="E156" i="12"/>
  <c r="E11" i="12"/>
  <c r="E152" i="12"/>
  <c r="E128" i="12"/>
  <c r="E289" i="12"/>
  <c r="E168" i="12"/>
  <c r="E35" i="12"/>
  <c r="E28" i="12"/>
  <c r="E21" i="12"/>
  <c r="E251" i="12"/>
  <c r="E254" i="12"/>
  <c r="E221" i="12"/>
  <c r="E69" i="12"/>
  <c r="E63" i="12"/>
  <c r="E112" i="12"/>
  <c r="E203" i="12"/>
  <c r="E187" i="12"/>
  <c r="E284" i="12"/>
  <c r="E196" i="12"/>
  <c r="E126" i="12"/>
  <c r="E176" i="12"/>
  <c r="E142" i="12"/>
  <c r="E78" i="12"/>
  <c r="E98" i="12"/>
  <c r="E16" i="12"/>
  <c r="E20" i="12"/>
  <c r="E70" i="12"/>
  <c r="E59" i="12"/>
  <c r="E243" i="12"/>
  <c r="E148" i="12"/>
  <c r="E6" i="12"/>
  <c r="E195" i="12"/>
  <c r="E167" i="12"/>
  <c r="E178" i="12"/>
  <c r="E29" i="12"/>
  <c r="E278" i="12"/>
  <c r="E239" i="12"/>
  <c r="E45" i="12"/>
  <c r="E17" i="12"/>
  <c r="E111" i="12"/>
  <c r="E208" i="12"/>
  <c r="E32" i="12"/>
  <c r="E81" i="12"/>
  <c r="E36" i="12"/>
  <c r="E117" i="12"/>
  <c r="E80" i="12"/>
  <c r="E18" i="12"/>
  <c r="E43" i="12"/>
  <c r="E202" i="12"/>
  <c r="E121" i="12"/>
  <c r="E12" i="12"/>
  <c r="E71" i="12"/>
  <c r="E180" i="12"/>
  <c r="E137" i="12"/>
  <c r="E56" i="12"/>
  <c r="E42" i="12"/>
  <c r="E19" i="12"/>
  <c r="E160" i="12"/>
  <c r="E130" i="12"/>
  <c r="E51" i="12"/>
  <c r="E67" i="12"/>
  <c r="E105" i="12"/>
  <c r="E119" i="12"/>
  <c r="E76" i="12"/>
  <c r="E299" i="12"/>
  <c r="E171" i="12"/>
  <c r="E115" i="12"/>
  <c r="E41" i="12"/>
  <c r="E174" i="12"/>
  <c r="E273" i="12"/>
  <c r="E291" i="12"/>
  <c r="E191" i="12"/>
  <c r="E200" i="12"/>
  <c r="E99" i="12"/>
  <c r="E265" i="12"/>
  <c r="E151" i="12"/>
  <c r="E205" i="12"/>
  <c r="E133" i="12"/>
  <c r="E277" i="12"/>
  <c r="E190" i="12"/>
  <c r="E94" i="12"/>
  <c r="E192" i="12"/>
  <c r="E26" i="12"/>
  <c r="E50" i="12"/>
  <c r="E102" i="12"/>
  <c r="E34" i="12"/>
  <c r="E155" i="12"/>
  <c r="E225" i="12"/>
  <c r="E269" i="12"/>
  <c r="E53" i="12"/>
  <c r="E39" i="12"/>
  <c r="E7" i="12"/>
  <c r="E210" i="12"/>
  <c r="E271" i="12"/>
  <c r="E116" i="12"/>
  <c r="E303" i="12"/>
  <c r="E204" i="12"/>
  <c r="E52" i="12"/>
  <c r="E95" i="12"/>
  <c r="E92" i="12"/>
  <c r="E77" i="12"/>
  <c r="E82" i="12"/>
  <c r="E158" i="12"/>
  <c r="E5" i="12"/>
  <c r="E297" i="12"/>
  <c r="E73" i="12"/>
  <c r="E274" i="12"/>
  <c r="E74" i="12"/>
  <c r="E296" i="12"/>
  <c r="E83" i="12"/>
  <c r="E3" i="12"/>
  <c r="E84" i="12"/>
  <c r="E97" i="12"/>
  <c r="E125" i="12"/>
  <c r="E246" i="12"/>
  <c r="E93" i="12"/>
  <c r="E86" i="12"/>
  <c r="E38" i="12"/>
  <c r="E135" i="12"/>
  <c r="E197" i="12"/>
  <c r="E242" i="12"/>
  <c r="E147" i="12"/>
  <c r="E194" i="12"/>
  <c r="E33" i="12"/>
  <c r="E25" i="12"/>
  <c r="E209" i="12"/>
  <c r="E300" i="12"/>
  <c r="E268" i="12"/>
  <c r="E292" i="12"/>
  <c r="E237" i="12"/>
  <c r="E136" i="12"/>
  <c r="E165" i="12"/>
  <c r="E150" i="12"/>
  <c r="E10" i="12"/>
  <c r="E279" i="12"/>
  <c r="E9" i="12"/>
  <c r="E207" i="12"/>
  <c r="E13" i="12"/>
  <c r="E181" i="12"/>
  <c r="E162" i="12"/>
  <c r="E258" i="12"/>
  <c r="E109" i="12"/>
  <c r="E172" i="12"/>
  <c r="E183" i="12"/>
  <c r="E250" i="12"/>
  <c r="E233" i="12"/>
  <c r="E294" i="12"/>
  <c r="E27" i="12"/>
  <c r="E256" i="12"/>
  <c r="E108" i="12"/>
  <c r="E179" i="12"/>
  <c r="E23" i="12"/>
  <c r="E201" i="12"/>
  <c r="E161" i="12"/>
  <c r="E232" i="12"/>
  <c r="E244" i="12"/>
  <c r="E166" i="12"/>
  <c r="E302" i="12"/>
  <c r="E163" i="12"/>
  <c r="E31" i="12"/>
  <c r="E143" i="12"/>
  <c r="E85" i="12"/>
  <c r="E255" i="12"/>
  <c r="E206" i="12"/>
  <c r="E234" i="12"/>
  <c r="E106" i="12"/>
  <c r="E14" i="12"/>
  <c r="E252" i="12"/>
  <c r="E153" i="12"/>
  <c r="E127" i="12"/>
  <c r="E100" i="12"/>
  <c r="E120" i="12"/>
  <c r="E229" i="12"/>
  <c r="E198" i="12"/>
  <c r="E146" i="12"/>
  <c r="E65" i="12"/>
  <c r="E64" i="12"/>
  <c r="E114" i="12"/>
  <c r="E131" i="12"/>
  <c r="E226" i="12"/>
  <c r="E213" i="12"/>
  <c r="E75" i="12"/>
  <c r="E227" i="12"/>
  <c r="E79" i="12"/>
  <c r="E149" i="12"/>
  <c r="E222" i="12"/>
  <c r="E235" i="12"/>
  <c r="E276" i="12"/>
  <c r="E217" i="12"/>
  <c r="E154" i="12"/>
  <c r="E301" i="12"/>
  <c r="E40" i="12"/>
  <c r="E37" i="12"/>
  <c r="E68" i="12"/>
  <c r="E185" i="12"/>
  <c r="E188" i="12"/>
  <c r="E134" i="12"/>
  <c r="E253" i="12"/>
  <c r="E275" i="12"/>
  <c r="E58" i="12"/>
  <c r="E15" i="12"/>
  <c r="E240" i="12"/>
  <c r="E298" i="12"/>
  <c r="E267" i="12"/>
  <c r="E170" i="12"/>
  <c r="E49" i="12"/>
  <c r="E293" i="12"/>
  <c r="E107" i="12"/>
  <c r="E90" i="12"/>
  <c r="E62" i="12"/>
  <c r="E282" i="12"/>
  <c r="E96" i="12"/>
  <c r="E175" i="12"/>
  <c r="E88" i="12"/>
  <c r="E230" i="12"/>
  <c r="E113" i="12"/>
  <c r="E101" i="12"/>
  <c r="E216" i="12"/>
  <c r="E287" i="12"/>
  <c r="E132" i="12"/>
  <c r="E159" i="12"/>
  <c r="E54" i="12"/>
  <c r="E87" i="12"/>
  <c r="E259" i="12"/>
  <c r="E281" i="12"/>
  <c r="E263" i="12"/>
  <c r="E60" i="12"/>
  <c r="E144" i="12"/>
  <c r="E138" i="12"/>
  <c r="E4" i="12"/>
  <c r="E236" i="12"/>
  <c r="E193" i="12"/>
  <c r="E177" i="12"/>
  <c r="E123" i="12"/>
  <c r="E104" i="12"/>
  <c r="E66" i="12"/>
  <c r="E295" i="12"/>
  <c r="E264" i="12"/>
  <c r="E262" i="12"/>
  <c r="E46" i="12"/>
  <c r="E48" i="12"/>
  <c r="E110" i="12"/>
  <c r="E182" i="12"/>
  <c r="E214" i="12"/>
  <c r="E283" i="12"/>
  <c r="E189" i="12"/>
  <c r="E249" i="12"/>
  <c r="E266" i="12"/>
  <c r="E270" i="12"/>
  <c r="E245" i="12"/>
  <c r="E211" i="12"/>
  <c r="E286" i="12"/>
  <c r="E290" i="12"/>
  <c r="E257" i="12"/>
  <c r="E57" i="12"/>
  <c r="C17" i="3"/>
  <c r="L193" i="12"/>
  <c r="L276" i="12"/>
  <c r="J9" i="2"/>
  <c r="L201" i="12"/>
  <c r="F9" i="2"/>
  <c r="H9" i="2"/>
  <c r="L134" i="12"/>
  <c r="Q255" i="12"/>
  <c r="Q26" i="12"/>
  <c r="L296" i="12"/>
  <c r="Q234" i="12"/>
  <c r="C5" i="6"/>
  <c r="C3" i="7"/>
  <c r="C4" i="6"/>
  <c r="C8" i="6"/>
  <c r="C11" i="6"/>
  <c r="C4" i="7"/>
  <c r="C13" i="6"/>
  <c r="C5" i="7"/>
  <c r="F5" i="5"/>
  <c r="L9" i="2"/>
  <c r="Q17" i="12"/>
  <c r="L56" i="12"/>
  <c r="Q41" i="12"/>
  <c r="L108" i="12"/>
  <c r="L130" i="12" l="1"/>
  <c r="L192" i="12"/>
  <c r="Q153" i="12"/>
  <c r="L270" i="12"/>
  <c r="L237" i="12"/>
  <c r="Q225" i="12"/>
  <c r="L35" i="12"/>
  <c r="L73" i="12"/>
  <c r="L39" i="12"/>
  <c r="L66" i="12"/>
  <c r="L233" i="12"/>
  <c r="L93" i="12"/>
  <c r="Q183" i="12"/>
  <c r="L183" i="12"/>
  <c r="L9" i="12"/>
  <c r="L259" i="12"/>
  <c r="L135" i="12"/>
  <c r="Q126" i="12"/>
  <c r="L202" i="12"/>
  <c r="L229" i="12"/>
  <c r="L30" i="12"/>
  <c r="L238" i="12"/>
  <c r="L184" i="12"/>
  <c r="Q191" i="12"/>
  <c r="L116" i="12"/>
  <c r="Q298" i="12"/>
  <c r="L37" i="12"/>
  <c r="L303" i="12"/>
  <c r="L277" i="12"/>
  <c r="L138" i="12"/>
  <c r="L298" i="12"/>
  <c r="Q9" i="12"/>
  <c r="L171" i="12"/>
  <c r="L55" i="12"/>
  <c r="L269" i="12"/>
  <c r="L103" i="12"/>
  <c r="L244" i="12"/>
  <c r="L44" i="12"/>
  <c r="Q227" i="12"/>
  <c r="Q103" i="12"/>
  <c r="L141" i="12"/>
  <c r="C10" i="3"/>
  <c r="E2" i="2" s="1"/>
  <c r="D267" i="12"/>
  <c r="F232" i="12"/>
  <c r="B78" i="12"/>
  <c r="D201" i="12"/>
  <c r="R201" i="12" s="1"/>
  <c r="C183" i="12"/>
  <c r="D255" i="12"/>
  <c r="R255" i="12" s="1"/>
  <c r="D13" i="12"/>
  <c r="F246" i="12"/>
  <c r="D39" i="12"/>
  <c r="F125" i="12"/>
  <c r="C127" i="12"/>
  <c r="C203" i="12"/>
  <c r="F67" i="12"/>
  <c r="B69" i="12"/>
  <c r="B146" i="12"/>
  <c r="B220" i="12"/>
  <c r="D70" i="12"/>
  <c r="D76" i="12"/>
  <c r="R76" i="12" s="1"/>
  <c r="F61" i="12"/>
  <c r="F102" i="12"/>
  <c r="F211" i="12"/>
  <c r="D212" i="12"/>
  <c r="R212" i="12" s="1"/>
  <c r="F141" i="12"/>
  <c r="D63" i="12"/>
  <c r="D103" i="12"/>
  <c r="B41" i="12"/>
  <c r="F134" i="12"/>
  <c r="D82" i="12"/>
  <c r="R82" i="12" s="1"/>
  <c r="F174" i="12"/>
  <c r="F69" i="12"/>
  <c r="F9" i="12"/>
  <c r="C44" i="12"/>
  <c r="C38" i="12"/>
  <c r="F6" i="12"/>
  <c r="C205" i="12"/>
  <c r="B52" i="12"/>
  <c r="B277" i="12"/>
  <c r="B74" i="12"/>
  <c r="F161" i="12"/>
  <c r="D246" i="12"/>
  <c r="R246" i="12" s="1"/>
  <c r="B112" i="12"/>
  <c r="C185" i="12"/>
  <c r="D220" i="12"/>
  <c r="D158" i="12"/>
  <c r="B90" i="12"/>
  <c r="F35" i="12"/>
  <c r="D161" i="12"/>
  <c r="F114" i="12"/>
  <c r="F163" i="12"/>
  <c r="C74" i="12"/>
  <c r="D81" i="12"/>
  <c r="C110" i="12"/>
  <c r="C37" i="12"/>
  <c r="F290" i="12"/>
  <c r="C290" i="12"/>
  <c r="B212" i="12"/>
  <c r="F269" i="12"/>
  <c r="C180" i="12"/>
  <c r="F288" i="12"/>
  <c r="B83" i="12"/>
  <c r="D78" i="12"/>
  <c r="F82" i="12"/>
  <c r="B70" i="12"/>
  <c r="B40" i="12"/>
  <c r="B24" i="12"/>
  <c r="F158" i="12"/>
  <c r="F58" i="12"/>
  <c r="B273" i="12"/>
  <c r="B117" i="12"/>
  <c r="C280" i="12"/>
  <c r="C94" i="12"/>
  <c r="D207" i="12"/>
  <c r="R207" i="12" s="1"/>
  <c r="C200" i="12"/>
  <c r="F101" i="12"/>
  <c r="C234" i="12"/>
  <c r="F145" i="12"/>
  <c r="F143" i="12"/>
  <c r="F46" i="12"/>
  <c r="B182" i="12"/>
  <c r="F242" i="12"/>
  <c r="F45" i="12"/>
  <c r="C115" i="12"/>
  <c r="F301" i="12"/>
  <c r="D198" i="12"/>
  <c r="C303" i="12"/>
  <c r="F12" i="12"/>
  <c r="F284" i="12"/>
  <c r="D290" i="12"/>
  <c r="R290" i="12" s="1"/>
  <c r="C29" i="12"/>
  <c r="B12" i="12"/>
  <c r="C36" i="12"/>
  <c r="C65" i="12"/>
  <c r="B71" i="12"/>
  <c r="F181" i="12"/>
  <c r="B128" i="12"/>
  <c r="C249" i="12"/>
  <c r="D185" i="12"/>
  <c r="F172" i="12"/>
  <c r="B29" i="12"/>
  <c r="C195" i="12"/>
  <c r="D242" i="12"/>
  <c r="C71" i="12"/>
  <c r="C172" i="12"/>
  <c r="C257" i="12"/>
  <c r="F92" i="12"/>
  <c r="D72" i="12"/>
  <c r="R72" i="12" s="1"/>
  <c r="B141" i="12"/>
  <c r="B6" i="12"/>
  <c r="D292" i="12"/>
  <c r="D200" i="12"/>
  <c r="R200" i="12" s="1"/>
  <c r="F32" i="12"/>
  <c r="D150" i="12"/>
  <c r="R150" i="12" s="1"/>
  <c r="B230" i="12"/>
  <c r="F65" i="12"/>
  <c r="B200" i="12"/>
  <c r="C83" i="12"/>
  <c r="C282" i="12"/>
  <c r="B103" i="12"/>
  <c r="C224" i="12"/>
  <c r="D227" i="12"/>
  <c r="F266" i="12"/>
  <c r="F225" i="12"/>
  <c r="F170" i="12"/>
  <c r="F263" i="12"/>
  <c r="D35" i="12"/>
  <c r="C296" i="12"/>
  <c r="D302" i="12"/>
  <c r="C62" i="12"/>
  <c r="F15" i="12"/>
  <c r="F84" i="12"/>
  <c r="D44" i="12"/>
  <c r="C184" i="12"/>
  <c r="D34" i="12"/>
  <c r="C300" i="12"/>
  <c r="D287" i="12"/>
  <c r="D107" i="12"/>
  <c r="L33" i="12"/>
  <c r="Q33" i="12"/>
  <c r="Q25" i="12"/>
  <c r="L26" i="12"/>
  <c r="L104" i="12"/>
  <c r="L279" i="12"/>
  <c r="Q218" i="12"/>
  <c r="L25" i="12"/>
  <c r="L281" i="12"/>
  <c r="Q216" i="12"/>
  <c r="Q291" i="12"/>
  <c r="Q133" i="12"/>
  <c r="L147" i="12"/>
  <c r="L101" i="12"/>
  <c r="L109" i="12"/>
  <c r="L63" i="12"/>
  <c r="Q77" i="12"/>
  <c r="L77" i="12"/>
  <c r="Q202" i="12"/>
  <c r="L149" i="12"/>
  <c r="D18" i="12"/>
  <c r="F95" i="12"/>
  <c r="C132" i="12"/>
  <c r="D14" i="12"/>
  <c r="R14" i="12" s="1"/>
  <c r="D98" i="12"/>
  <c r="B231" i="12"/>
  <c r="B219" i="12"/>
  <c r="F87" i="12"/>
  <c r="C79" i="12"/>
  <c r="B233" i="12"/>
  <c r="F173" i="12"/>
  <c r="F260" i="12"/>
  <c r="C163" i="12"/>
  <c r="D132" i="12"/>
  <c r="R132" i="12" s="1"/>
  <c r="D284" i="12"/>
  <c r="C72" i="12"/>
  <c r="F222" i="12"/>
  <c r="F136" i="12"/>
  <c r="D109" i="12"/>
  <c r="D3" i="12"/>
  <c r="R3" i="12" s="1"/>
  <c r="C291" i="12"/>
  <c r="B280" i="12"/>
  <c r="D190" i="12"/>
  <c r="F292" i="12"/>
  <c r="C58" i="12"/>
  <c r="B104" i="12"/>
  <c r="D233" i="12"/>
  <c r="F131" i="12"/>
  <c r="C244" i="12"/>
  <c r="F68" i="12"/>
  <c r="D250" i="12"/>
  <c r="C153" i="12"/>
  <c r="B172" i="12"/>
  <c r="D119" i="12"/>
  <c r="R119" i="12" s="1"/>
  <c r="C169" i="12"/>
  <c r="D163" i="12"/>
  <c r="R163" i="12" s="1"/>
  <c r="D204" i="12"/>
  <c r="D133" i="12"/>
  <c r="R133" i="12" s="1"/>
  <c r="F254" i="12"/>
  <c r="C188" i="12"/>
  <c r="C259" i="12"/>
  <c r="C164" i="12"/>
  <c r="F255" i="12"/>
  <c r="D25" i="12"/>
  <c r="R25" i="12" s="1"/>
  <c r="D117" i="12"/>
  <c r="C297" i="12"/>
  <c r="F104" i="12"/>
  <c r="D116" i="12"/>
  <c r="R116" i="12" s="1"/>
  <c r="D9" i="12"/>
  <c r="B64" i="12"/>
  <c r="B202" i="12"/>
  <c r="F90" i="12"/>
  <c r="D293" i="12"/>
  <c r="C286" i="12"/>
  <c r="B184" i="12"/>
  <c r="C228" i="12"/>
  <c r="D37" i="12"/>
  <c r="D8" i="12"/>
  <c r="R8" i="12" s="1"/>
  <c r="F112" i="12"/>
  <c r="B211" i="12"/>
  <c r="F148" i="12"/>
  <c r="D262" i="12"/>
  <c r="R262" i="12" s="1"/>
  <c r="C214" i="12"/>
  <c r="C156" i="12"/>
  <c r="C2" i="6"/>
  <c r="F57" i="12"/>
  <c r="F31" i="12"/>
  <c r="D123" i="12"/>
  <c r="R123" i="12" s="1"/>
  <c r="B32" i="12"/>
  <c r="C84" i="12"/>
  <c r="D114" i="12"/>
  <c r="D170" i="12"/>
  <c r="R170" i="12" s="1"/>
  <c r="B31" i="12"/>
  <c r="F281" i="12"/>
  <c r="F253" i="12"/>
  <c r="B162" i="12"/>
  <c r="C288" i="12"/>
  <c r="F115" i="12"/>
  <c r="F97" i="12"/>
  <c r="B228" i="12"/>
  <c r="D282" i="12"/>
  <c r="B84" i="12"/>
  <c r="F25" i="12"/>
  <c r="F157" i="12"/>
  <c r="C191" i="12"/>
  <c r="F258" i="12"/>
  <c r="C142" i="12"/>
  <c r="B225" i="12"/>
  <c r="B238" i="12"/>
  <c r="D67" i="12"/>
  <c r="R67" i="12" s="1"/>
  <c r="F270" i="12"/>
  <c r="D147" i="12"/>
  <c r="R147" i="12" s="1"/>
  <c r="C46" i="12"/>
  <c r="C73" i="12"/>
  <c r="D224" i="12"/>
  <c r="B27" i="12"/>
  <c r="D270" i="12"/>
  <c r="F47" i="12"/>
  <c r="F98" i="12"/>
  <c r="D219" i="12"/>
  <c r="R219" i="12" s="1"/>
  <c r="B140" i="12"/>
  <c r="C130" i="12"/>
  <c r="F275" i="12"/>
  <c r="F133" i="12"/>
  <c r="C283" i="12"/>
  <c r="C186" i="12"/>
  <c r="D209" i="12"/>
  <c r="B234" i="12"/>
  <c r="B243" i="12"/>
  <c r="B246" i="12"/>
  <c r="D247" i="12"/>
  <c r="F177" i="12"/>
  <c r="C6" i="12"/>
  <c r="B28" i="12"/>
  <c r="D137" i="12"/>
  <c r="F261" i="12"/>
  <c r="C190" i="12"/>
  <c r="F83" i="12"/>
  <c r="B149" i="12"/>
  <c r="D245" i="12"/>
  <c r="R245" i="12" s="1"/>
  <c r="B227" i="12"/>
  <c r="B286" i="12"/>
  <c r="C273" i="12"/>
  <c r="C21" i="12"/>
  <c r="F30" i="12"/>
  <c r="D108" i="12"/>
  <c r="R108" i="12" s="1"/>
  <c r="B148" i="12"/>
  <c r="D149" i="12"/>
  <c r="C174" i="12"/>
  <c r="F53" i="12"/>
  <c r="D152" i="12"/>
  <c r="B272" i="12"/>
  <c r="B297" i="12"/>
  <c r="D216" i="12"/>
  <c r="R216" i="12" s="1"/>
  <c r="F238" i="12"/>
  <c r="F220" i="12"/>
  <c r="C194" i="12"/>
  <c r="F49" i="12"/>
  <c r="D88" i="12"/>
  <c r="F105" i="12"/>
  <c r="D278" i="12"/>
  <c r="F127" i="12"/>
  <c r="F147" i="12"/>
  <c r="C47" i="12"/>
  <c r="F140" i="12"/>
  <c r="B270" i="12"/>
  <c r="D261" i="12"/>
  <c r="C78" i="12"/>
  <c r="F19" i="12"/>
  <c r="D162" i="12"/>
  <c r="R162" i="12" s="1"/>
  <c r="B257" i="12"/>
  <c r="B62" i="12"/>
  <c r="C263" i="12"/>
  <c r="C289" i="12"/>
  <c r="D275" i="12"/>
  <c r="B192" i="12"/>
  <c r="F129" i="12"/>
  <c r="D21" i="12"/>
  <c r="R21" i="12" s="1"/>
  <c r="B155" i="12"/>
  <c r="B214" i="12"/>
  <c r="F274" i="12"/>
  <c r="C120" i="12"/>
  <c r="F59" i="12"/>
  <c r="B177" i="12"/>
  <c r="C262" i="12"/>
  <c r="B232" i="12"/>
  <c r="C39" i="12"/>
  <c r="D130" i="12"/>
  <c r="R130" i="12" s="1"/>
  <c r="F13" i="12"/>
  <c r="D265" i="12"/>
  <c r="R265" i="12" s="1"/>
  <c r="D251" i="12"/>
  <c r="F155" i="12"/>
  <c r="B240" i="12"/>
  <c r="D131" i="12"/>
  <c r="R131" i="12" s="1"/>
  <c r="F287" i="12"/>
  <c r="F256" i="12"/>
  <c r="C159" i="12"/>
  <c r="F273" i="12"/>
  <c r="D59" i="12"/>
  <c r="F77" i="12"/>
  <c r="D181" i="12"/>
  <c r="F153" i="12"/>
  <c r="F180" i="12"/>
  <c r="C199" i="12"/>
  <c r="D156" i="12"/>
  <c r="B4" i="12"/>
  <c r="F235" i="12"/>
  <c r="F168" i="12"/>
  <c r="F202" i="12"/>
  <c r="D32" i="12"/>
  <c r="R32" i="12" s="1"/>
  <c r="B77" i="12"/>
  <c r="B7" i="12"/>
  <c r="D241" i="12"/>
  <c r="D128" i="12"/>
  <c r="R128" i="12" s="1"/>
  <c r="C210" i="12"/>
  <c r="F18" i="12"/>
  <c r="F234" i="12"/>
  <c r="D211" i="12"/>
  <c r="R211" i="12" s="1"/>
  <c r="B174" i="12"/>
  <c r="C218" i="12"/>
  <c r="F96" i="12"/>
  <c r="C135" i="12"/>
  <c r="D154" i="12"/>
  <c r="C12" i="12"/>
  <c r="D84" i="12"/>
  <c r="F165" i="12"/>
  <c r="C151" i="12"/>
  <c r="F201" i="12"/>
  <c r="F207" i="12"/>
  <c r="B126" i="12"/>
  <c r="D274" i="12"/>
  <c r="C35" i="12"/>
  <c r="D79" i="12"/>
  <c r="F205" i="12"/>
  <c r="F137" i="12"/>
  <c r="F52" i="12"/>
  <c r="C140" i="12"/>
  <c r="B226" i="12"/>
  <c r="B26" i="12"/>
  <c r="F228" i="12"/>
  <c r="D111" i="12"/>
  <c r="F280" i="12"/>
  <c r="C261" i="12"/>
  <c r="C19" i="12"/>
  <c r="B65" i="12"/>
  <c r="F94" i="12"/>
  <c r="F33" i="12"/>
  <c r="D176" i="12"/>
  <c r="C247" i="12"/>
  <c r="C271" i="12"/>
  <c r="C12" i="3"/>
  <c r="E4" i="2" s="1"/>
  <c r="C4" i="12"/>
  <c r="D51" i="12"/>
  <c r="F243" i="12"/>
  <c r="D102" i="12"/>
  <c r="D106" i="12"/>
  <c r="F139" i="12"/>
  <c r="B190" i="12"/>
  <c r="D289" i="12"/>
  <c r="D10" i="12"/>
  <c r="R10" i="12" s="1"/>
  <c r="C63" i="12"/>
  <c r="C181" i="12"/>
  <c r="D177" i="12"/>
  <c r="F221" i="12"/>
  <c r="C116" i="12"/>
  <c r="B156" i="12"/>
  <c r="C173" i="12"/>
  <c r="B164" i="12"/>
  <c r="D195" i="12"/>
  <c r="D186" i="12"/>
  <c r="R186" i="12" s="1"/>
  <c r="F237" i="12"/>
  <c r="B46" i="12"/>
  <c r="F8" i="12"/>
  <c r="B176" i="12"/>
  <c r="B160" i="12"/>
  <c r="F28" i="12"/>
  <c r="D223" i="12"/>
  <c r="B9" i="12"/>
  <c r="C81" i="12"/>
  <c r="B195" i="12"/>
  <c r="D238" i="12"/>
  <c r="F293" i="12"/>
  <c r="C281" i="12"/>
  <c r="B299" i="12"/>
  <c r="B298" i="12"/>
  <c r="F178" i="12"/>
  <c r="B179" i="12"/>
  <c r="B58" i="12"/>
  <c r="B169" i="12"/>
  <c r="C255" i="12"/>
  <c r="B221" i="12"/>
  <c r="D169" i="12"/>
  <c r="R169" i="12" s="1"/>
  <c r="D196" i="12"/>
  <c r="D240" i="12"/>
  <c r="R240" i="12" s="1"/>
  <c r="F36" i="12"/>
  <c r="D143" i="12"/>
  <c r="R143" i="12" s="1"/>
  <c r="C31" i="12"/>
  <c r="C202" i="12"/>
  <c r="C60" i="12"/>
  <c r="D16" i="12"/>
  <c r="R16" i="12" s="1"/>
  <c r="F109" i="12"/>
  <c r="C42" i="12"/>
  <c r="D33" i="12"/>
  <c r="B123" i="12"/>
  <c r="C150" i="12"/>
  <c r="B79" i="12"/>
  <c r="F100" i="12"/>
  <c r="B275" i="12"/>
  <c r="D144" i="12"/>
  <c r="D268" i="12"/>
  <c r="R268" i="12" s="1"/>
  <c r="C82" i="12"/>
  <c r="B51" i="12"/>
  <c r="F226" i="12"/>
  <c r="B72" i="12"/>
  <c r="B124" i="12"/>
  <c r="D5" i="12"/>
  <c r="R5" i="12" s="1"/>
  <c r="D90" i="12"/>
  <c r="B131" i="12"/>
  <c r="D26" i="12"/>
  <c r="B35" i="12"/>
  <c r="F103" i="12"/>
  <c r="D222" i="12"/>
  <c r="R222" i="12" s="1"/>
  <c r="B108" i="12"/>
  <c r="F135" i="12"/>
  <c r="D213" i="12"/>
  <c r="D166" i="12"/>
  <c r="R166" i="12" s="1"/>
  <c r="B205" i="12"/>
  <c r="F279" i="12"/>
  <c r="C104" i="12"/>
  <c r="D173" i="12"/>
  <c r="R173" i="12" s="1"/>
  <c r="B154" i="12"/>
  <c r="D96" i="12"/>
  <c r="R96" i="12" s="1"/>
  <c r="F297" i="12"/>
  <c r="C144" i="12"/>
  <c r="D218" i="12"/>
  <c r="C260" i="12"/>
  <c r="F185" i="12"/>
  <c r="F217" i="12"/>
  <c r="B300" i="12"/>
  <c r="F229" i="12"/>
  <c r="F244" i="12"/>
  <c r="C264" i="12"/>
  <c r="C77" i="12"/>
  <c r="B50" i="12"/>
  <c r="B93" i="12"/>
  <c r="B119" i="12"/>
  <c r="B138" i="12"/>
  <c r="C176" i="12"/>
  <c r="C32" i="12"/>
  <c r="D228" i="12"/>
  <c r="R228" i="12" s="1"/>
  <c r="D83" i="12"/>
  <c r="B284" i="12"/>
  <c r="C161" i="12"/>
  <c r="F302" i="12"/>
  <c r="B144" i="12"/>
  <c r="D257" i="12"/>
  <c r="F262" i="12"/>
  <c r="B143" i="12"/>
  <c r="C227" i="12"/>
  <c r="B185" i="12"/>
  <c r="F286" i="12"/>
  <c r="B265" i="12"/>
  <c r="D263" i="12"/>
  <c r="B199" i="12"/>
  <c r="D295" i="12"/>
  <c r="F282" i="12"/>
  <c r="B98" i="12"/>
  <c r="B134" i="12"/>
  <c r="D19" i="12"/>
  <c r="B244" i="12"/>
  <c r="F300" i="12"/>
  <c r="D29" i="12"/>
  <c r="R29" i="12" s="1"/>
  <c r="F73" i="12"/>
  <c r="B302" i="12"/>
  <c r="C250" i="12"/>
  <c r="C13" i="12"/>
  <c r="C114" i="12"/>
  <c r="B158" i="12"/>
  <c r="C235" i="12"/>
  <c r="C160" i="12"/>
  <c r="B137" i="12"/>
  <c r="C131" i="12"/>
  <c r="F186" i="12"/>
  <c r="D215" i="12"/>
  <c r="R215" i="12" s="1"/>
  <c r="C231" i="12"/>
  <c r="C8" i="12"/>
  <c r="C69" i="12"/>
  <c r="C93" i="12"/>
  <c r="F204" i="12"/>
  <c r="D291" i="12"/>
  <c r="R291" i="12" s="1"/>
  <c r="D280" i="12"/>
  <c r="B250" i="12"/>
  <c r="F167" i="12"/>
  <c r="F149" i="12"/>
  <c r="B107" i="12"/>
  <c r="B171" i="12"/>
  <c r="F218" i="12"/>
  <c r="C248" i="12"/>
  <c r="F56" i="12"/>
  <c r="F183" i="12"/>
  <c r="F252" i="12"/>
  <c r="D276" i="12"/>
  <c r="R276" i="12" s="1"/>
  <c r="B254" i="12"/>
  <c r="B266" i="12"/>
  <c r="F111" i="12"/>
  <c r="B106" i="12"/>
  <c r="B283" i="12"/>
  <c r="F230" i="12"/>
  <c r="D151" i="12"/>
  <c r="F227" i="12"/>
  <c r="D179" i="12"/>
  <c r="D174" i="12"/>
  <c r="R174" i="12" s="1"/>
  <c r="B262" i="12"/>
  <c r="C170" i="12"/>
  <c r="F60" i="12"/>
  <c r="D61" i="12"/>
  <c r="R61" i="12" s="1"/>
  <c r="F156" i="12"/>
  <c r="C212" i="12"/>
  <c r="B94" i="12"/>
  <c r="F108" i="12"/>
  <c r="F199" i="12"/>
  <c r="D142" i="12"/>
  <c r="R142" i="12" s="1"/>
  <c r="C28" i="12"/>
  <c r="F44" i="12"/>
  <c r="D52" i="12"/>
  <c r="D191" i="12"/>
  <c r="R191" i="12" s="1"/>
  <c r="C182" i="12"/>
  <c r="C146" i="12"/>
  <c r="C162" i="12"/>
  <c r="C204" i="12"/>
  <c r="B236" i="12"/>
  <c r="D232" i="12"/>
  <c r="R232" i="12" s="1"/>
  <c r="F203" i="12"/>
  <c r="B105" i="12"/>
  <c r="D153" i="12"/>
  <c r="B245" i="12"/>
  <c r="F62" i="12"/>
  <c r="B67" i="12"/>
  <c r="B102" i="12"/>
  <c r="C24" i="12"/>
  <c r="F20" i="12"/>
  <c r="F162" i="12"/>
  <c r="B36" i="12"/>
  <c r="C103" i="12"/>
  <c r="F247" i="12"/>
  <c r="F208" i="12"/>
  <c r="F251" i="12"/>
  <c r="B121" i="12"/>
  <c r="F26" i="12"/>
  <c r="D62" i="12"/>
  <c r="R62" i="12" s="1"/>
  <c r="D55" i="12"/>
  <c r="D229" i="12"/>
  <c r="F159" i="12"/>
  <c r="B167" i="12"/>
  <c r="F152" i="12"/>
  <c r="F86" i="12"/>
  <c r="B181" i="12"/>
  <c r="B153" i="12"/>
  <c r="B159" i="12"/>
  <c r="C90" i="12"/>
  <c r="B133" i="12"/>
  <c r="C125" i="12"/>
  <c r="C157" i="12"/>
  <c r="B178" i="12"/>
  <c r="B157" i="12"/>
  <c r="F81" i="12"/>
  <c r="B45" i="12"/>
  <c r="B188" i="12"/>
  <c r="B203" i="12"/>
  <c r="C148" i="12"/>
  <c r="F257" i="12"/>
  <c r="D138" i="12"/>
  <c r="F303" i="12"/>
  <c r="B163" i="12"/>
  <c r="D225" i="12"/>
  <c r="F11" i="12"/>
  <c r="C238" i="12"/>
  <c r="F291" i="12"/>
  <c r="C15" i="12"/>
  <c r="B152" i="12"/>
  <c r="C119" i="12"/>
  <c r="F191" i="12"/>
  <c r="D85" i="12"/>
  <c r="F128" i="12"/>
  <c r="B60" i="12"/>
  <c r="B206" i="12"/>
  <c r="D139" i="12"/>
  <c r="B88" i="12"/>
  <c r="F267" i="12"/>
  <c r="F295" i="12"/>
  <c r="C208" i="12"/>
  <c r="D283" i="12"/>
  <c r="R283" i="12" s="1"/>
  <c r="F160" i="12"/>
  <c r="F276" i="12"/>
  <c r="F138" i="12"/>
  <c r="B85" i="12"/>
  <c r="D273" i="12"/>
  <c r="C9" i="12"/>
  <c r="B282" i="12"/>
  <c r="B18" i="12"/>
  <c r="F248" i="12"/>
  <c r="B150" i="12"/>
  <c r="D243" i="12"/>
  <c r="F210" i="12"/>
  <c r="D271" i="12"/>
  <c r="F39" i="12"/>
  <c r="F264" i="12"/>
  <c r="F193" i="12"/>
  <c r="C230" i="12"/>
  <c r="D184" i="12"/>
  <c r="R184" i="12" s="1"/>
  <c r="F184" i="12"/>
  <c r="D168" i="12"/>
  <c r="C98" i="12"/>
  <c r="F142" i="12"/>
  <c r="C211" i="12"/>
  <c r="F43" i="12"/>
  <c r="F55" i="12"/>
  <c r="D254" i="12"/>
  <c r="R254" i="12" s="1"/>
  <c r="C68" i="12"/>
  <c r="C246" i="12"/>
  <c r="D42" i="12"/>
  <c r="D160" i="12"/>
  <c r="R160" i="12" s="1"/>
  <c r="D187" i="12"/>
  <c r="C41" i="12"/>
  <c r="B193" i="12"/>
  <c r="F179" i="12"/>
  <c r="D256" i="12"/>
  <c r="F89" i="12"/>
  <c r="F74" i="12"/>
  <c r="D214" i="12"/>
  <c r="R214" i="12" s="1"/>
  <c r="D93" i="12"/>
  <c r="D298" i="12"/>
  <c r="R298" i="12" s="1"/>
  <c r="B120" i="12"/>
  <c r="F76" i="12"/>
  <c r="F118" i="12"/>
  <c r="B33" i="12"/>
  <c r="D71" i="12"/>
  <c r="D27" i="12"/>
  <c r="R27" i="12" s="1"/>
  <c r="D75" i="12"/>
  <c r="C106" i="12"/>
  <c r="D15" i="12"/>
  <c r="F197" i="12"/>
  <c r="D118" i="12"/>
  <c r="D60" i="12"/>
  <c r="D192" i="12"/>
  <c r="C100" i="12"/>
  <c r="B25" i="12"/>
  <c r="D56" i="12"/>
  <c r="R56" i="12" s="1"/>
  <c r="B189" i="12"/>
  <c r="C226" i="12"/>
  <c r="C40" i="12"/>
  <c r="C149" i="12"/>
  <c r="F213" i="12"/>
  <c r="B255" i="12"/>
  <c r="D248" i="12"/>
  <c r="B39" i="12"/>
  <c r="B129" i="12"/>
  <c r="F99" i="12"/>
  <c r="C14" i="12"/>
  <c r="C294" i="12"/>
  <c r="F63" i="12"/>
  <c r="F110" i="12"/>
  <c r="B47" i="12"/>
  <c r="B194" i="12"/>
  <c r="B111" i="12"/>
  <c r="B222" i="12"/>
  <c r="C52" i="12"/>
  <c r="B101" i="12"/>
  <c r="F120" i="12"/>
  <c r="B292" i="12"/>
  <c r="B43" i="12"/>
  <c r="B91" i="12"/>
  <c r="B229" i="12"/>
  <c r="C51" i="12"/>
  <c r="C266" i="12"/>
  <c r="D89" i="12"/>
  <c r="R89" i="12" s="1"/>
  <c r="B48" i="12"/>
  <c r="D167" i="12"/>
  <c r="R167" i="12" s="1"/>
  <c r="C167" i="12"/>
  <c r="D66" i="12"/>
  <c r="F75" i="12"/>
  <c r="C76" i="12"/>
  <c r="D65" i="12"/>
  <c r="R65" i="12" s="1"/>
  <c r="C20" i="12"/>
  <c r="C137" i="12"/>
  <c r="D127" i="12"/>
  <c r="R127" i="12" s="1"/>
  <c r="C168" i="12"/>
  <c r="B135" i="12"/>
  <c r="C80" i="12"/>
  <c r="B97" i="12"/>
  <c r="B180" i="12"/>
  <c r="C292" i="12"/>
  <c r="C217" i="12"/>
  <c r="C219" i="12"/>
  <c r="C113" i="12"/>
  <c r="C43" i="12"/>
  <c r="F289" i="12"/>
  <c r="D189" i="12"/>
  <c r="R189" i="12" s="1"/>
  <c r="D4" i="12"/>
  <c r="C279" i="12"/>
  <c r="C178" i="12"/>
  <c r="D281" i="12"/>
  <c r="R281" i="12" s="1"/>
  <c r="C158" i="12"/>
  <c r="B115" i="12"/>
  <c r="C243" i="12"/>
  <c r="B8" i="12"/>
  <c r="C129" i="12"/>
  <c r="D24" i="12"/>
  <c r="R24" i="12" s="1"/>
  <c r="D159" i="12"/>
  <c r="C97" i="12"/>
  <c r="F236" i="12"/>
  <c r="B295" i="12"/>
  <c r="C256" i="12"/>
  <c r="B291" i="12"/>
  <c r="D113" i="12"/>
  <c r="R113" i="12" s="1"/>
  <c r="D206" i="12"/>
  <c r="R206" i="12" s="1"/>
  <c r="B16" i="12"/>
  <c r="F231" i="12"/>
  <c r="D115" i="12"/>
  <c r="C269" i="12"/>
  <c r="C216" i="12"/>
  <c r="D226" i="12"/>
  <c r="R226" i="12" s="1"/>
  <c r="D286" i="12"/>
  <c r="D28" i="12"/>
  <c r="R28" i="12" s="1"/>
  <c r="C241" i="12"/>
  <c r="F119" i="12"/>
  <c r="D193" i="12"/>
  <c r="R193" i="12" s="1"/>
  <c r="C117" i="12"/>
  <c r="C89" i="12"/>
  <c r="B122" i="12"/>
  <c r="C213" i="12"/>
  <c r="D188" i="12"/>
  <c r="R188" i="12" s="1"/>
  <c r="F278" i="12"/>
  <c r="C179" i="12"/>
  <c r="D105" i="12"/>
  <c r="D87" i="12"/>
  <c r="R87" i="12" s="1"/>
  <c r="F24" i="12"/>
  <c r="D237" i="12"/>
  <c r="R237" i="12" s="1"/>
  <c r="D148" i="12"/>
  <c r="D124" i="12"/>
  <c r="D146" i="12"/>
  <c r="F144" i="12"/>
  <c r="F250" i="12"/>
  <c r="B260" i="12"/>
  <c r="B197" i="12"/>
  <c r="F188" i="12"/>
  <c r="D36" i="12"/>
  <c r="R36" i="12" s="1"/>
  <c r="C225" i="12"/>
  <c r="C96" i="12"/>
  <c r="B191" i="12"/>
  <c r="D100" i="12"/>
  <c r="D178" i="12"/>
  <c r="R178" i="12" s="1"/>
  <c r="C34" i="12"/>
  <c r="B53" i="12"/>
  <c r="C154" i="12"/>
  <c r="D140" i="12"/>
  <c r="B235" i="12"/>
  <c r="D288" i="12"/>
  <c r="R288" i="12" s="1"/>
  <c r="C53" i="12"/>
  <c r="B55" i="12"/>
  <c r="F42" i="12"/>
  <c r="F223" i="12"/>
  <c r="F151" i="12"/>
  <c r="F194" i="12"/>
  <c r="C118" i="12"/>
  <c r="D157" i="12"/>
  <c r="R157" i="12" s="1"/>
  <c r="F216" i="12"/>
  <c r="B268" i="12"/>
  <c r="B216" i="12"/>
  <c r="C276" i="12"/>
  <c r="C85" i="12"/>
  <c r="D48" i="12"/>
  <c r="R48" i="12" s="1"/>
  <c r="C223" i="12"/>
  <c r="F80" i="12"/>
  <c r="D101" i="12"/>
  <c r="D252" i="12"/>
  <c r="F294" i="12"/>
  <c r="D203" i="12"/>
  <c r="R203" i="12" s="1"/>
  <c r="F150" i="12"/>
  <c r="F16" i="12"/>
  <c r="D303" i="12"/>
  <c r="F283" i="12"/>
  <c r="F17" i="12"/>
  <c r="C136" i="12"/>
  <c r="F50" i="12"/>
  <c r="C111" i="12"/>
  <c r="B252" i="12"/>
  <c r="C198" i="12"/>
  <c r="B173" i="12"/>
  <c r="C258" i="12"/>
  <c r="C232" i="12"/>
  <c r="C254" i="12"/>
  <c r="C301" i="12"/>
  <c r="B213" i="12"/>
  <c r="F200" i="12"/>
  <c r="B259" i="12"/>
  <c r="B92" i="12"/>
  <c r="D97" i="12"/>
  <c r="R97" i="12" s="1"/>
  <c r="D6" i="12"/>
  <c r="D141" i="12"/>
  <c r="R141" i="12" s="1"/>
  <c r="D64" i="12"/>
  <c r="B22" i="12"/>
  <c r="F198" i="12"/>
  <c r="C166" i="12"/>
  <c r="F298" i="12"/>
  <c r="C123" i="12"/>
  <c r="C252" i="12"/>
  <c r="C275" i="12"/>
  <c r="D49" i="12"/>
  <c r="D58" i="12"/>
  <c r="R58" i="12" s="1"/>
  <c r="F224" i="12"/>
  <c r="B267" i="12"/>
  <c r="D183" i="12"/>
  <c r="D92" i="12"/>
  <c r="R92" i="12" s="1"/>
  <c r="B249" i="12"/>
  <c r="F40" i="12"/>
  <c r="C222" i="12"/>
  <c r="B14" i="12"/>
  <c r="F4" i="12"/>
  <c r="B113" i="12"/>
  <c r="F91" i="12"/>
  <c r="B253" i="12"/>
  <c r="C284" i="12"/>
  <c r="C16" i="12"/>
  <c r="D239" i="12"/>
  <c r="F268" i="12"/>
  <c r="F10" i="12"/>
  <c r="C240" i="12"/>
  <c r="F166" i="12"/>
  <c r="D155" i="12"/>
  <c r="R155" i="12" s="1"/>
  <c r="D285" i="12"/>
  <c r="F206" i="12"/>
  <c r="D104" i="12"/>
  <c r="D129" i="12"/>
  <c r="R129" i="12" s="1"/>
  <c r="F106" i="12"/>
  <c r="C11" i="12"/>
  <c r="C171" i="12"/>
  <c r="Q193" i="12"/>
  <c r="L82" i="12"/>
  <c r="Q159" i="12"/>
  <c r="Q40" i="12"/>
  <c r="Q6" i="12"/>
  <c r="Q139" i="12"/>
  <c r="Q303" i="12"/>
  <c r="L131" i="12"/>
  <c r="Q124" i="12"/>
  <c r="Q44" i="12"/>
  <c r="L174" i="12"/>
  <c r="L27" i="12"/>
  <c r="L232" i="12"/>
  <c r="L20" i="12"/>
  <c r="Q185" i="12"/>
  <c r="Q21" i="12"/>
  <c r="Q226" i="12"/>
  <c r="L114" i="12"/>
  <c r="L38" i="12"/>
  <c r="L99" i="12"/>
  <c r="L266" i="12"/>
  <c r="L84" i="12"/>
  <c r="Q194" i="12"/>
  <c r="Q134" i="12"/>
  <c r="Q60" i="12"/>
  <c r="L285" i="12"/>
  <c r="L76" i="12"/>
  <c r="L111" i="12"/>
  <c r="Q235" i="12"/>
  <c r="Q108" i="12"/>
  <c r="L87" i="12"/>
  <c r="L57" i="12"/>
  <c r="L163" i="12"/>
  <c r="Q80" i="12"/>
  <c r="L159" i="12"/>
  <c r="L227" i="12"/>
  <c r="Q287" i="12"/>
  <c r="Q262" i="12"/>
  <c r="Q232" i="12"/>
  <c r="L133" i="12"/>
  <c r="Q276" i="12"/>
  <c r="L224" i="12"/>
  <c r="L251" i="12"/>
  <c r="Q76" i="12"/>
  <c r="L58" i="12"/>
  <c r="L4" i="12"/>
  <c r="L275" i="12"/>
  <c r="L7" i="12"/>
  <c r="Q157" i="12"/>
  <c r="L112" i="12"/>
  <c r="Q28" i="12"/>
  <c r="Q69" i="12"/>
  <c r="Q90" i="12"/>
  <c r="L235" i="12"/>
  <c r="L220" i="12"/>
  <c r="Q208" i="12"/>
  <c r="L248" i="12"/>
  <c r="Q259" i="12"/>
  <c r="Q147" i="12"/>
  <c r="Q271" i="12"/>
  <c r="Q223" i="12"/>
  <c r="L156" i="12"/>
  <c r="Q114" i="12"/>
  <c r="L268" i="12"/>
  <c r="Q10" i="12"/>
  <c r="Q290" i="12"/>
  <c r="L172" i="12"/>
  <c r="Q48" i="12"/>
  <c r="Q50" i="12"/>
  <c r="L120" i="12"/>
  <c r="L98" i="12"/>
  <c r="L127" i="12"/>
  <c r="L292" i="12"/>
  <c r="L257" i="12"/>
  <c r="L118" i="12"/>
  <c r="Q209" i="12"/>
  <c r="L208" i="12"/>
  <c r="Q196" i="12"/>
  <c r="Q30" i="12"/>
  <c r="Q268" i="12"/>
  <c r="L91" i="12"/>
  <c r="L176" i="12"/>
  <c r="L217" i="12"/>
  <c r="Q145" i="12"/>
  <c r="L62" i="12"/>
  <c r="Q169" i="12"/>
  <c r="Q68" i="12"/>
  <c r="Q18" i="12"/>
  <c r="L16" i="12"/>
  <c r="L96" i="12"/>
  <c r="Q135" i="12"/>
  <c r="L162" i="12"/>
  <c r="Q246" i="12"/>
  <c r="Q54" i="12"/>
  <c r="L8" i="12"/>
  <c r="L255" i="12"/>
  <c r="Q264" i="12"/>
  <c r="Q288" i="12"/>
  <c r="Q78" i="12"/>
  <c r="Q36" i="12"/>
  <c r="L46" i="12"/>
  <c r="L89" i="12"/>
  <c r="L100" i="12"/>
  <c r="Q204" i="12"/>
  <c r="Q35" i="12"/>
  <c r="Q43" i="12"/>
  <c r="L204" i="12"/>
  <c r="L246" i="12"/>
  <c r="Q219" i="12"/>
  <c r="Q281" i="12"/>
  <c r="L272" i="12"/>
  <c r="L128" i="12"/>
  <c r="Q150" i="12"/>
  <c r="L249" i="12"/>
  <c r="Q66" i="12"/>
  <c r="Q228" i="12"/>
  <c r="Q285" i="12"/>
  <c r="Q5" i="12"/>
  <c r="Q247" i="12"/>
  <c r="Q165" i="12"/>
  <c r="Q89" i="12"/>
  <c r="L271" i="12"/>
  <c r="Q110" i="12"/>
  <c r="D4" i="2"/>
  <c r="L59" i="12"/>
  <c r="Q158" i="12"/>
  <c r="Q270" i="12"/>
  <c r="L225" i="12"/>
  <c r="L43" i="12"/>
  <c r="Q245" i="12"/>
  <c r="L252" i="12"/>
  <c r="L65" i="12"/>
  <c r="L3" i="12"/>
  <c r="Q233" i="12"/>
  <c r="Q97" i="12"/>
  <c r="L158" i="12"/>
  <c r="L219" i="12"/>
  <c r="Q249" i="12"/>
  <c r="L214" i="12"/>
  <c r="L288" i="12"/>
  <c r="Q282" i="12"/>
  <c r="Q155" i="12"/>
  <c r="L234" i="12"/>
  <c r="L223" i="12"/>
  <c r="L191" i="12"/>
  <c r="Q266" i="12"/>
  <c r="L126" i="12"/>
  <c r="Q99" i="12"/>
  <c r="L216" i="12"/>
  <c r="L258" i="12"/>
  <c r="L161" i="12"/>
  <c r="L195" i="12"/>
  <c r="Q189" i="12"/>
  <c r="L81" i="12"/>
  <c r="L181" i="12"/>
  <c r="Q67" i="12"/>
  <c r="Q195" i="12"/>
  <c r="Q128" i="12"/>
  <c r="Q58" i="12"/>
  <c r="Q179" i="12"/>
  <c r="Q55" i="12"/>
  <c r="L50" i="12"/>
  <c r="Q171" i="12"/>
  <c r="Q120" i="12"/>
  <c r="Q51" i="12"/>
  <c r="Q212" i="12"/>
  <c r="L215" i="12"/>
  <c r="Q72" i="12"/>
  <c r="L88" i="12"/>
  <c r="Q215" i="12"/>
  <c r="Q272" i="12"/>
  <c r="L146" i="12"/>
  <c r="L294" i="12"/>
  <c r="Q173" i="12"/>
  <c r="L261" i="12"/>
  <c r="Q177" i="12"/>
  <c r="Q146" i="12"/>
  <c r="Q199" i="12"/>
  <c r="Q197" i="12"/>
  <c r="L297" i="12"/>
  <c r="Q172" i="12"/>
  <c r="Q138" i="12"/>
  <c r="Q117" i="12"/>
  <c r="L302" i="12"/>
  <c r="Q23" i="12"/>
  <c r="Q82" i="12"/>
  <c r="L6" i="12"/>
  <c r="L92" i="12"/>
  <c r="Q84" i="12"/>
  <c r="Q180" i="12"/>
  <c r="Q39" i="12"/>
  <c r="L71" i="12"/>
  <c r="L94" i="12"/>
  <c r="Q94" i="12"/>
  <c r="L168" i="12"/>
  <c r="L123" i="12"/>
  <c r="Q115" i="12"/>
  <c r="Q277" i="12"/>
  <c r="Q198" i="12"/>
  <c r="Q273" i="12"/>
  <c r="Q119" i="12"/>
  <c r="Q125" i="12"/>
  <c r="Q203" i="12"/>
  <c r="Q302" i="12"/>
  <c r="Q230" i="12"/>
  <c r="Q258" i="12"/>
  <c r="Q278" i="12"/>
  <c r="Q132" i="12"/>
  <c r="Q213" i="12"/>
  <c r="Q242" i="12"/>
  <c r="Q63" i="12"/>
  <c r="Q86" i="12"/>
  <c r="Q104" i="12"/>
  <c r="L231" i="12"/>
  <c r="Q144" i="12"/>
  <c r="L160" i="12"/>
  <c r="Q93" i="12"/>
  <c r="Q98" i="12"/>
  <c r="Q53" i="12"/>
  <c r="Q283" i="12"/>
  <c r="Q113" i="12"/>
  <c r="Q176" i="12"/>
  <c r="Q254" i="12"/>
  <c r="Q29" i="12"/>
  <c r="Q118" i="12"/>
  <c r="Q31" i="12"/>
  <c r="Q56" i="12"/>
  <c r="Q38" i="12"/>
  <c r="G2" i="2"/>
  <c r="L2" i="2"/>
  <c r="Q280" i="12"/>
  <c r="L75" i="12"/>
  <c r="Q211" i="12"/>
  <c r="Q160" i="12"/>
  <c r="L122" i="12"/>
  <c r="Q161" i="12"/>
  <c r="L242" i="12"/>
  <c r="L48" i="12"/>
  <c r="Q269" i="12"/>
  <c r="L137" i="12"/>
  <c r="Q181" i="12"/>
  <c r="Q137" i="12"/>
  <c r="L53" i="12"/>
  <c r="Q116" i="12"/>
  <c r="Q52" i="12"/>
  <c r="Q83" i="12"/>
  <c r="Q239" i="12"/>
  <c r="Q241" i="12"/>
  <c r="Q49" i="12"/>
  <c r="L52" i="12"/>
  <c r="Q32" i="12"/>
  <c r="Q275" i="12"/>
  <c r="Q168" i="12"/>
  <c r="Q292" i="12"/>
  <c r="Q200" i="12"/>
  <c r="L23" i="12"/>
  <c r="L256" i="12"/>
  <c r="Q164" i="12"/>
  <c r="Q174" i="12"/>
  <c r="Q293" i="12"/>
  <c r="Q22" i="12"/>
  <c r="L67" i="12"/>
  <c r="Q170" i="12"/>
  <c r="Q91" i="12"/>
  <c r="L80" i="12"/>
  <c r="Q47" i="12"/>
  <c r="Q238" i="12"/>
  <c r="Q59" i="12"/>
  <c r="Q8" i="12"/>
  <c r="Q61" i="12"/>
  <c r="Q71" i="12"/>
  <c r="Q14" i="12"/>
  <c r="C11" i="3"/>
  <c r="Q289" i="12"/>
  <c r="L121" i="12"/>
  <c r="Q265" i="12"/>
  <c r="Q24" i="12"/>
  <c r="L203" i="12"/>
  <c r="Q7" i="12"/>
  <c r="Q122" i="12"/>
  <c r="Q101" i="12"/>
  <c r="L173" i="12"/>
  <c r="Q15" i="12"/>
  <c r="L267" i="12"/>
  <c r="L265" i="12"/>
  <c r="Q187" i="12"/>
  <c r="L129" i="12"/>
  <c r="L187" i="12"/>
  <c r="Q4" i="12"/>
  <c r="Q248" i="12"/>
  <c r="L189" i="12"/>
  <c r="Q87" i="12"/>
  <c r="Q136" i="12"/>
  <c r="Q231" i="12"/>
  <c r="L10" i="12"/>
  <c r="Q256" i="12"/>
  <c r="L150" i="12"/>
  <c r="Q156" i="12"/>
  <c r="L239" i="12"/>
  <c r="L72" i="12"/>
  <c r="Q151" i="12"/>
  <c r="C14" i="3"/>
  <c r="C13" i="3"/>
  <c r="Q37" i="12"/>
  <c r="L211" i="12"/>
  <c r="L293" i="12"/>
  <c r="L280" i="12"/>
  <c r="L283" i="12"/>
  <c r="Q207" i="12"/>
  <c r="L105" i="12"/>
  <c r="L83" i="12"/>
  <c r="L13" i="12"/>
  <c r="L264" i="12"/>
  <c r="L125" i="12"/>
  <c r="L190" i="12"/>
  <c r="Q294" i="12"/>
  <c r="Q166" i="12"/>
  <c r="Q297" i="12"/>
  <c r="L274" i="12"/>
  <c r="Q274" i="12"/>
  <c r="L115" i="12"/>
  <c r="Q300" i="12"/>
  <c r="Q244" i="12"/>
  <c r="Q127" i="12"/>
  <c r="Q148" i="12"/>
  <c r="L144" i="12"/>
  <c r="L32" i="12"/>
  <c r="Q19" i="12"/>
  <c r="Q42" i="12"/>
  <c r="L36" i="12"/>
  <c r="Q261" i="12"/>
  <c r="Q205" i="12"/>
  <c r="Q149" i="12"/>
  <c r="Q263" i="12"/>
  <c r="L278" i="12"/>
  <c r="L117" i="12"/>
  <c r="Q267" i="12"/>
  <c r="Q109" i="12"/>
  <c r="Q102" i="12"/>
  <c r="Q240" i="12"/>
  <c r="Q46" i="12"/>
  <c r="Q85" i="12"/>
  <c r="Q111" i="12"/>
  <c r="Q92" i="12"/>
  <c r="L210" i="12"/>
  <c r="L243" i="12"/>
  <c r="L253" i="12"/>
  <c r="L199" i="12"/>
  <c r="L78" i="12"/>
  <c r="Q296" i="12"/>
  <c r="L14" i="12"/>
  <c r="L68" i="12"/>
  <c r="L290" i="12"/>
  <c r="Q301" i="12"/>
  <c r="L142" i="12"/>
  <c r="Q175" i="12"/>
  <c r="Q81" i="12"/>
  <c r="L241" i="12"/>
  <c r="Q45" i="12"/>
  <c r="Q257" i="12"/>
  <c r="L132" i="12"/>
  <c r="Q123" i="12"/>
  <c r="Q129" i="12"/>
  <c r="L148" i="12"/>
  <c r="Q250" i="12"/>
  <c r="Q12" i="12"/>
  <c r="Q201" i="12"/>
  <c r="Q75" i="12"/>
  <c r="Q34" i="12"/>
  <c r="Q95" i="12"/>
  <c r="Q121" i="12"/>
  <c r="Q192" i="12"/>
  <c r="Q167" i="12"/>
  <c r="L85" i="12"/>
  <c r="Q142" i="12"/>
  <c r="Q217" i="12"/>
  <c r="L254" i="12"/>
  <c r="L177" i="12"/>
  <c r="Q3" i="12"/>
  <c r="Q105" i="12"/>
  <c r="Q299" i="12"/>
  <c r="L240" i="12"/>
  <c r="Q224" i="12"/>
  <c r="L301" i="12"/>
  <c r="Q210" i="12"/>
  <c r="Q20" i="12"/>
  <c r="Q222" i="12"/>
  <c r="Q229" i="12"/>
  <c r="Q253" i="12"/>
  <c r="Q184" i="12"/>
  <c r="L287" i="12"/>
  <c r="L119" i="12"/>
  <c r="Q236" i="12"/>
  <c r="L5" i="12"/>
  <c r="L263" i="12"/>
  <c r="Q143" i="12"/>
  <c r="Q260" i="12"/>
  <c r="Q88" i="12"/>
  <c r="Q163" i="12"/>
  <c r="L113" i="12"/>
  <c r="L222" i="12"/>
  <c r="Q112" i="12"/>
  <c r="L299" i="12"/>
  <c r="L61" i="12"/>
  <c r="Q178" i="12"/>
  <c r="Q130" i="12"/>
  <c r="L213" i="12"/>
  <c r="Q73" i="12"/>
  <c r="Q206" i="12"/>
  <c r="Q152" i="12"/>
  <c r="L45" i="12"/>
  <c r="L143" i="12"/>
  <c r="T211" i="12"/>
  <c r="U211" i="12" s="1"/>
  <c r="T182" i="12"/>
  <c r="U182" i="12" s="1"/>
  <c r="R182" i="12"/>
  <c r="T104" i="12"/>
  <c r="U104" i="12" s="1"/>
  <c r="R104" i="12"/>
  <c r="R60" i="12"/>
  <c r="T60" i="12"/>
  <c r="U60" i="12" s="1"/>
  <c r="T287" i="12"/>
  <c r="U287" i="12" s="1"/>
  <c r="R287" i="12"/>
  <c r="R230" i="12"/>
  <c r="T230" i="12"/>
  <c r="U230" i="12" s="1"/>
  <c r="R293" i="12"/>
  <c r="T293" i="12"/>
  <c r="U293" i="12" s="1"/>
  <c r="R275" i="12"/>
  <c r="T275" i="12"/>
  <c r="U275" i="12" s="1"/>
  <c r="R301" i="12"/>
  <c r="T301" i="12"/>
  <c r="U301" i="12" s="1"/>
  <c r="R227" i="12"/>
  <c r="T227" i="12"/>
  <c r="U227" i="12" s="1"/>
  <c r="T131" i="12"/>
  <c r="U131" i="12" s="1"/>
  <c r="R100" i="12"/>
  <c r="T100" i="12"/>
  <c r="U100" i="12" s="1"/>
  <c r="T255" i="12"/>
  <c r="U255" i="12" s="1"/>
  <c r="T232" i="12"/>
  <c r="U232" i="12" s="1"/>
  <c r="R294" i="12"/>
  <c r="T294" i="12"/>
  <c r="U294" i="12" s="1"/>
  <c r="T181" i="12"/>
  <c r="U181" i="12" s="1"/>
  <c r="R181" i="12"/>
  <c r="T136" i="12"/>
  <c r="U136" i="12" s="1"/>
  <c r="R136" i="12"/>
  <c r="T194" i="12"/>
  <c r="U194" i="12" s="1"/>
  <c r="R194" i="12"/>
  <c r="T274" i="12"/>
  <c r="U274" i="12" s="1"/>
  <c r="R274" i="12"/>
  <c r="R286" i="12"/>
  <c r="T286" i="12"/>
  <c r="U286" i="12" s="1"/>
  <c r="R266" i="12"/>
  <c r="T266" i="12"/>
  <c r="U266" i="12" s="1"/>
  <c r="T214" i="12"/>
  <c r="U214" i="12" s="1"/>
  <c r="R46" i="12"/>
  <c r="T46" i="12"/>
  <c r="U46" i="12" s="1"/>
  <c r="R66" i="12"/>
  <c r="T66" i="12"/>
  <c r="U66" i="12" s="1"/>
  <c r="T193" i="12"/>
  <c r="U193" i="12" s="1"/>
  <c r="R144" i="12"/>
  <c r="T144" i="12"/>
  <c r="U144" i="12" s="1"/>
  <c r="R259" i="12"/>
  <c r="T259" i="12"/>
  <c r="U259" i="12" s="1"/>
  <c r="T132" i="12"/>
  <c r="U132" i="12" s="1"/>
  <c r="T113" i="12"/>
  <c r="U113" i="12" s="1"/>
  <c r="T96" i="12"/>
  <c r="U96" i="12" s="1"/>
  <c r="R107" i="12"/>
  <c r="T107" i="12"/>
  <c r="U107" i="12" s="1"/>
  <c r="R267" i="12"/>
  <c r="T267" i="12"/>
  <c r="U267" i="12" s="1"/>
  <c r="T58" i="12"/>
  <c r="U58" i="12" s="1"/>
  <c r="T188" i="12"/>
  <c r="U188" i="12" s="1"/>
  <c r="R40" i="12"/>
  <c r="T40" i="12"/>
  <c r="U40" i="12" s="1"/>
  <c r="T276" i="12"/>
  <c r="U276" i="12" s="1"/>
  <c r="R79" i="12"/>
  <c r="T79" i="12"/>
  <c r="U79" i="12" s="1"/>
  <c r="T226" i="12"/>
  <c r="U226" i="12" s="1"/>
  <c r="T65" i="12"/>
  <c r="U65" i="12" s="1"/>
  <c r="R120" i="12"/>
  <c r="T120" i="12"/>
  <c r="U120" i="12" s="1"/>
  <c r="T252" i="12"/>
  <c r="U252" i="12" s="1"/>
  <c r="R252" i="12"/>
  <c r="T206" i="12"/>
  <c r="U206" i="12" s="1"/>
  <c r="T31" i="12"/>
  <c r="U31" i="12" s="1"/>
  <c r="R31" i="12"/>
  <c r="T244" i="12"/>
  <c r="U244" i="12" s="1"/>
  <c r="R244" i="12"/>
  <c r="R23" i="12"/>
  <c r="T23" i="12"/>
  <c r="U23" i="12" s="1"/>
  <c r="T27" i="12"/>
  <c r="U27" i="12" s="1"/>
  <c r="T183" i="12"/>
  <c r="U183" i="12" s="1"/>
  <c r="R183" i="12"/>
  <c r="T162" i="12"/>
  <c r="U162" i="12" s="1"/>
  <c r="T9" i="12"/>
  <c r="U9" i="12" s="1"/>
  <c r="R9" i="12"/>
  <c r="T165" i="12"/>
  <c r="U165" i="12" s="1"/>
  <c r="R165" i="12"/>
  <c r="T268" i="12"/>
  <c r="U268" i="12" s="1"/>
  <c r="T33" i="12"/>
  <c r="U33" i="12" s="1"/>
  <c r="R33" i="12"/>
  <c r="T197" i="12"/>
  <c r="U197" i="12" s="1"/>
  <c r="R197" i="12"/>
  <c r="T93" i="12"/>
  <c r="U93" i="12" s="1"/>
  <c r="R93" i="12"/>
  <c r="T84" i="12"/>
  <c r="U84" i="12" s="1"/>
  <c r="R84" i="12"/>
  <c r="T74" i="12"/>
  <c r="U74" i="12" s="1"/>
  <c r="R74" i="12"/>
  <c r="T5" i="12"/>
  <c r="U5" i="12" s="1"/>
  <c r="T92" i="12"/>
  <c r="U92" i="12" s="1"/>
  <c r="R303" i="12"/>
  <c r="T303" i="12"/>
  <c r="U303" i="12" s="1"/>
  <c r="T7" i="12"/>
  <c r="U7" i="12" s="1"/>
  <c r="R7" i="12"/>
  <c r="T225" i="12"/>
  <c r="U225" i="12" s="1"/>
  <c r="R225" i="12"/>
  <c r="T50" i="12"/>
  <c r="U50" i="12" s="1"/>
  <c r="R50" i="12"/>
  <c r="R190" i="12"/>
  <c r="T190" i="12"/>
  <c r="U190" i="12" s="1"/>
  <c r="R151" i="12"/>
  <c r="T151" i="12"/>
  <c r="U151" i="12" s="1"/>
  <c r="T191" i="12"/>
  <c r="U191" i="12" s="1"/>
  <c r="T41" i="12"/>
  <c r="U41" i="12" s="1"/>
  <c r="R41" i="12"/>
  <c r="T76" i="12"/>
  <c r="U76" i="12" s="1"/>
  <c r="T51" i="12"/>
  <c r="U51" i="12" s="1"/>
  <c r="R51" i="12"/>
  <c r="T42" i="12"/>
  <c r="U42" i="12" s="1"/>
  <c r="R42" i="12"/>
  <c r="T71" i="12"/>
  <c r="U71" i="12" s="1"/>
  <c r="R71" i="12"/>
  <c r="T43" i="12"/>
  <c r="U43" i="12" s="1"/>
  <c r="R43" i="12"/>
  <c r="T36" i="12"/>
  <c r="U36" i="12" s="1"/>
  <c r="T111" i="12"/>
  <c r="U111" i="12" s="1"/>
  <c r="R111" i="12"/>
  <c r="T278" i="12"/>
  <c r="U278" i="12" s="1"/>
  <c r="R278" i="12"/>
  <c r="T195" i="12"/>
  <c r="U195" i="12" s="1"/>
  <c r="R195" i="12"/>
  <c r="R59" i="12"/>
  <c r="T59" i="12"/>
  <c r="U59" i="12" s="1"/>
  <c r="R98" i="12"/>
  <c r="T98" i="12"/>
  <c r="U98" i="12" s="1"/>
  <c r="R126" i="12"/>
  <c r="T126" i="12"/>
  <c r="U126" i="12" s="1"/>
  <c r="T203" i="12"/>
  <c r="U203" i="12" s="1"/>
  <c r="R221" i="12"/>
  <c r="T221" i="12"/>
  <c r="U221" i="12" s="1"/>
  <c r="T28" i="12"/>
  <c r="U28" i="12" s="1"/>
  <c r="T128" i="12"/>
  <c r="U128" i="12" s="1"/>
  <c r="T215" i="12"/>
  <c r="U215" i="12" s="1"/>
  <c r="R218" i="12"/>
  <c r="T218" i="12"/>
  <c r="U218" i="12" s="1"/>
  <c r="T141" i="12"/>
  <c r="U141" i="12" s="1"/>
  <c r="R241" i="12"/>
  <c r="T241" i="12"/>
  <c r="U241" i="12" s="1"/>
  <c r="T219" i="12"/>
  <c r="U219" i="12" s="1"/>
  <c r="R285" i="12"/>
  <c r="T285" i="12"/>
  <c r="U285" i="12" s="1"/>
  <c r="R145" i="12"/>
  <c r="T145" i="12"/>
  <c r="U145" i="12" s="1"/>
  <c r="R122" i="12"/>
  <c r="T122" i="12"/>
  <c r="U122" i="12" s="1"/>
  <c r="T169" i="12"/>
  <c r="U169" i="12" s="1"/>
  <c r="T157" i="12"/>
  <c r="U157" i="12" s="1"/>
  <c r="R164" i="12"/>
  <c r="T164" i="12"/>
  <c r="U164" i="12" s="1"/>
  <c r="R224" i="12"/>
  <c r="T224" i="12"/>
  <c r="U224" i="12" s="1"/>
  <c r="T290" i="12"/>
  <c r="U290" i="12" s="1"/>
  <c r="T283" i="12"/>
  <c r="U283" i="12" s="1"/>
  <c r="R295" i="12"/>
  <c r="T295" i="12"/>
  <c r="U295" i="12" s="1"/>
  <c r="T281" i="12"/>
  <c r="U281" i="12" s="1"/>
  <c r="T101" i="12"/>
  <c r="U101" i="12" s="1"/>
  <c r="R101" i="12"/>
  <c r="R90" i="12"/>
  <c r="T90" i="12"/>
  <c r="U90" i="12" s="1"/>
  <c r="R134" i="12"/>
  <c r="T134" i="12"/>
  <c r="U134" i="12" s="1"/>
  <c r="R217" i="12"/>
  <c r="T217" i="12"/>
  <c r="U217" i="12" s="1"/>
  <c r="T213" i="12"/>
  <c r="U213" i="12" s="1"/>
  <c r="R213" i="12"/>
  <c r="R229" i="12"/>
  <c r="T229" i="12"/>
  <c r="U229" i="12" s="1"/>
  <c r="T143" i="12"/>
  <c r="U143" i="12" s="1"/>
  <c r="T201" i="12"/>
  <c r="U201" i="12" s="1"/>
  <c r="T250" i="12"/>
  <c r="U250" i="12" s="1"/>
  <c r="R250" i="12"/>
  <c r="T207" i="12"/>
  <c r="U207" i="12" s="1"/>
  <c r="T292" i="12"/>
  <c r="U292" i="12" s="1"/>
  <c r="R292" i="12"/>
  <c r="T25" i="12"/>
  <c r="U25" i="12" s="1"/>
  <c r="T86" i="12"/>
  <c r="U86" i="12" s="1"/>
  <c r="R86" i="12"/>
  <c r="T97" i="12"/>
  <c r="U97" i="12" s="1"/>
  <c r="T296" i="12"/>
  <c r="U296" i="12" s="1"/>
  <c r="R296" i="12"/>
  <c r="R77" i="12"/>
  <c r="T77" i="12"/>
  <c r="U77" i="12" s="1"/>
  <c r="R204" i="12"/>
  <c r="T204" i="12"/>
  <c r="U204" i="12" s="1"/>
  <c r="T210" i="12"/>
  <c r="U210" i="12" s="1"/>
  <c r="R210" i="12"/>
  <c r="T269" i="12"/>
  <c r="U269" i="12" s="1"/>
  <c r="R269" i="12"/>
  <c r="T102" i="12"/>
  <c r="U102" i="12" s="1"/>
  <c r="R102" i="12"/>
  <c r="R94" i="12"/>
  <c r="T94" i="12"/>
  <c r="U94" i="12" s="1"/>
  <c r="R205" i="12"/>
  <c r="T205" i="12"/>
  <c r="U205" i="12" s="1"/>
  <c r="T200" i="12"/>
  <c r="U200" i="12" s="1"/>
  <c r="T174" i="12"/>
  <c r="U174" i="12" s="1"/>
  <c r="T299" i="12"/>
  <c r="U299" i="12" s="1"/>
  <c r="R299" i="12"/>
  <c r="T67" i="12"/>
  <c r="U67" i="12" s="1"/>
  <c r="T19" i="12"/>
  <c r="U19" i="12" s="1"/>
  <c r="R19" i="12"/>
  <c r="T180" i="12"/>
  <c r="U180" i="12" s="1"/>
  <c r="R180" i="12"/>
  <c r="T202" i="12"/>
  <c r="U202" i="12" s="1"/>
  <c r="R202" i="12"/>
  <c r="T117" i="12"/>
  <c r="U117" i="12" s="1"/>
  <c r="R117" i="12"/>
  <c r="T208" i="12"/>
  <c r="U208" i="12" s="1"/>
  <c r="R208" i="12"/>
  <c r="T239" i="12"/>
  <c r="U239" i="12" s="1"/>
  <c r="R239" i="12"/>
  <c r="T167" i="12"/>
  <c r="U167" i="12" s="1"/>
  <c r="T243" i="12"/>
  <c r="U243" i="12" s="1"/>
  <c r="R243" i="12"/>
  <c r="T16" i="12"/>
  <c r="U16" i="12" s="1"/>
  <c r="R176" i="12"/>
  <c r="T176" i="12"/>
  <c r="U176" i="12" s="1"/>
  <c r="R187" i="12"/>
  <c r="T187" i="12"/>
  <c r="U187" i="12" s="1"/>
  <c r="R69" i="12"/>
  <c r="T69" i="12"/>
  <c r="U69" i="12" s="1"/>
  <c r="T21" i="12"/>
  <c r="U21" i="12" s="1"/>
  <c r="R289" i="12"/>
  <c r="T289" i="12"/>
  <c r="U289" i="12" s="1"/>
  <c r="R156" i="12"/>
  <c r="T156" i="12"/>
  <c r="U156" i="12" s="1"/>
  <c r="R55" i="12"/>
  <c r="T55" i="12"/>
  <c r="U55" i="12" s="1"/>
  <c r="T24" i="12"/>
  <c r="U24" i="12" s="1"/>
  <c r="T212" i="12"/>
  <c r="U212" i="12" s="1"/>
  <c r="T89" i="12"/>
  <c r="U89" i="12" s="1"/>
  <c r="R124" i="12"/>
  <c r="T124" i="12"/>
  <c r="U124" i="12" s="1"/>
  <c r="R261" i="12"/>
  <c r="T261" i="12"/>
  <c r="U261" i="12" s="1"/>
  <c r="R30" i="12"/>
  <c r="T30" i="12"/>
  <c r="U30" i="12" s="1"/>
  <c r="T184" i="12"/>
  <c r="U184" i="12" s="1"/>
  <c r="R223" i="12"/>
  <c r="T223" i="12"/>
  <c r="U223" i="12" s="1"/>
  <c r="R118" i="12"/>
  <c r="T118" i="12"/>
  <c r="U118" i="12" s="1"/>
  <c r="R199" i="12"/>
  <c r="T199" i="12"/>
  <c r="U199" i="12" s="1"/>
  <c r="T270" i="12"/>
  <c r="U270" i="12" s="1"/>
  <c r="R270" i="12"/>
  <c r="T48" i="12"/>
  <c r="U48" i="12" s="1"/>
  <c r="T177" i="12"/>
  <c r="U177" i="12" s="1"/>
  <c r="R177" i="12"/>
  <c r="R138" i="12"/>
  <c r="T138" i="12"/>
  <c r="U138" i="12" s="1"/>
  <c r="T159" i="12"/>
  <c r="U159" i="12" s="1"/>
  <c r="R159" i="12"/>
  <c r="R175" i="12"/>
  <c r="T175" i="12"/>
  <c r="U175" i="12" s="1"/>
  <c r="T170" i="12"/>
  <c r="U170" i="12" s="1"/>
  <c r="R15" i="12"/>
  <c r="T15" i="12"/>
  <c r="U15" i="12" s="1"/>
  <c r="R37" i="12"/>
  <c r="T37" i="12"/>
  <c r="U37" i="12" s="1"/>
  <c r="R149" i="12"/>
  <c r="T149" i="12"/>
  <c r="U149" i="12" s="1"/>
  <c r="T64" i="12"/>
  <c r="U64" i="12" s="1"/>
  <c r="R64" i="12"/>
  <c r="R153" i="12"/>
  <c r="T153" i="12"/>
  <c r="U153" i="12" s="1"/>
  <c r="R234" i="12"/>
  <c r="T234" i="12"/>
  <c r="U234" i="12" s="1"/>
  <c r="T166" i="12"/>
  <c r="U166" i="12" s="1"/>
  <c r="R256" i="12"/>
  <c r="T256" i="12"/>
  <c r="U256" i="12" s="1"/>
  <c r="T258" i="12"/>
  <c r="U258" i="12" s="1"/>
  <c r="R258" i="12"/>
  <c r="T150" i="12"/>
  <c r="U150" i="12" s="1"/>
  <c r="T242" i="12"/>
  <c r="U242" i="12" s="1"/>
  <c r="R242" i="12"/>
  <c r="R297" i="12"/>
  <c r="T297" i="12"/>
  <c r="U297" i="12" s="1"/>
  <c r="R257" i="12"/>
  <c r="T257" i="12"/>
  <c r="U257" i="12" s="1"/>
  <c r="T245" i="12"/>
  <c r="U245" i="12" s="1"/>
  <c r="T189" i="12"/>
  <c r="U189" i="12" s="1"/>
  <c r="R110" i="12"/>
  <c r="T110" i="12"/>
  <c r="U110" i="12" s="1"/>
  <c r="R264" i="12"/>
  <c r="T264" i="12"/>
  <c r="U264" i="12" s="1"/>
  <c r="T123" i="12"/>
  <c r="U123" i="12" s="1"/>
  <c r="R4" i="12"/>
  <c r="T4" i="12"/>
  <c r="U4" i="12" s="1"/>
  <c r="R263" i="12"/>
  <c r="T263" i="12"/>
  <c r="U263" i="12" s="1"/>
  <c r="T54" i="12"/>
  <c r="U54" i="12" s="1"/>
  <c r="R54" i="12"/>
  <c r="T216" i="12"/>
  <c r="U216" i="12" s="1"/>
  <c r="R88" i="12"/>
  <c r="T88" i="12"/>
  <c r="U88" i="12" s="1"/>
  <c r="T62" i="12"/>
  <c r="U62" i="12" s="1"/>
  <c r="R49" i="12"/>
  <c r="T49" i="12"/>
  <c r="U49" i="12" s="1"/>
  <c r="T240" i="12"/>
  <c r="U240" i="12" s="1"/>
  <c r="R253" i="12"/>
  <c r="T253" i="12"/>
  <c r="U253" i="12" s="1"/>
  <c r="R68" i="12"/>
  <c r="T68" i="12"/>
  <c r="U68" i="12" s="1"/>
  <c r="R154" i="12"/>
  <c r="T154" i="12"/>
  <c r="U154" i="12" s="1"/>
  <c r="T222" i="12"/>
  <c r="U222" i="12" s="1"/>
  <c r="T75" i="12"/>
  <c r="U75" i="12" s="1"/>
  <c r="R75" i="12"/>
  <c r="T114" i="12"/>
  <c r="U114" i="12" s="1"/>
  <c r="R114" i="12"/>
  <c r="R198" i="12"/>
  <c r="T198" i="12"/>
  <c r="U198" i="12" s="1"/>
  <c r="T127" i="12"/>
  <c r="U127" i="12" s="1"/>
  <c r="R106" i="12"/>
  <c r="T106" i="12"/>
  <c r="U106" i="12" s="1"/>
  <c r="R85" i="12"/>
  <c r="T85" i="12"/>
  <c r="U85" i="12" s="1"/>
  <c r="R302" i="12"/>
  <c r="T302" i="12"/>
  <c r="U302" i="12" s="1"/>
  <c r="T161" i="12"/>
  <c r="U161" i="12" s="1"/>
  <c r="R161" i="12"/>
  <c r="T108" i="12"/>
  <c r="U108" i="12" s="1"/>
  <c r="R233" i="12"/>
  <c r="T233" i="12"/>
  <c r="U233" i="12" s="1"/>
  <c r="T109" i="12"/>
  <c r="U109" i="12" s="1"/>
  <c r="R109" i="12"/>
  <c r="T13" i="12"/>
  <c r="U13" i="12" s="1"/>
  <c r="R13" i="12"/>
  <c r="T10" i="12"/>
  <c r="U10" i="12" s="1"/>
  <c r="T237" i="12"/>
  <c r="U237" i="12" s="1"/>
  <c r="T209" i="12"/>
  <c r="U209" i="12" s="1"/>
  <c r="R209" i="12"/>
  <c r="T147" i="12"/>
  <c r="U147" i="12" s="1"/>
  <c r="T38" i="12"/>
  <c r="U38" i="12" s="1"/>
  <c r="R38" i="12"/>
  <c r="T125" i="12"/>
  <c r="U125" i="12" s="1"/>
  <c r="R125" i="12"/>
  <c r="T83" i="12"/>
  <c r="U83" i="12" s="1"/>
  <c r="R83" i="12"/>
  <c r="R73" i="12"/>
  <c r="T73" i="12"/>
  <c r="U73" i="12" s="1"/>
  <c r="T82" i="12"/>
  <c r="U82" i="12" s="1"/>
  <c r="R52" i="12"/>
  <c r="T52" i="12"/>
  <c r="U52" i="12" s="1"/>
  <c r="R271" i="12"/>
  <c r="T271" i="12"/>
  <c r="U271" i="12" s="1"/>
  <c r="T53" i="12"/>
  <c r="U53" i="12" s="1"/>
  <c r="R53" i="12"/>
  <c r="T34" i="12"/>
  <c r="U34" i="12" s="1"/>
  <c r="R34" i="12"/>
  <c r="R192" i="12"/>
  <c r="T192" i="12"/>
  <c r="U192" i="12" s="1"/>
  <c r="T133" i="12"/>
  <c r="U133" i="12" s="1"/>
  <c r="R99" i="12"/>
  <c r="T99" i="12"/>
  <c r="U99" i="12" s="1"/>
  <c r="T273" i="12"/>
  <c r="U273" i="12" s="1"/>
  <c r="R273" i="12"/>
  <c r="T171" i="12"/>
  <c r="U171" i="12" s="1"/>
  <c r="R171" i="12"/>
  <c r="T105" i="12"/>
  <c r="U105" i="12" s="1"/>
  <c r="R105" i="12"/>
  <c r="T160" i="12"/>
  <c r="U160" i="12" s="1"/>
  <c r="T137" i="12"/>
  <c r="U137" i="12" s="1"/>
  <c r="R137" i="12"/>
  <c r="T121" i="12"/>
  <c r="U121" i="12" s="1"/>
  <c r="R121" i="12"/>
  <c r="T80" i="12"/>
  <c r="U80" i="12" s="1"/>
  <c r="R80" i="12"/>
  <c r="T32" i="12"/>
  <c r="U32" i="12" s="1"/>
  <c r="T45" i="12"/>
  <c r="U45" i="12" s="1"/>
  <c r="R45" i="12"/>
  <c r="T178" i="12"/>
  <c r="U178" i="12" s="1"/>
  <c r="T148" i="12"/>
  <c r="U148" i="12" s="1"/>
  <c r="R148" i="12"/>
  <c r="R20" i="12"/>
  <c r="T20" i="12"/>
  <c r="U20" i="12" s="1"/>
  <c r="T142" i="12"/>
  <c r="U142" i="12" s="1"/>
  <c r="R284" i="12"/>
  <c r="T284" i="12"/>
  <c r="U284" i="12" s="1"/>
  <c r="R63" i="12"/>
  <c r="T63" i="12"/>
  <c r="U63" i="12" s="1"/>
  <c r="R251" i="12"/>
  <c r="T251" i="12"/>
  <c r="U251" i="12" s="1"/>
  <c r="R168" i="12"/>
  <c r="T168" i="12"/>
  <c r="U168" i="12" s="1"/>
  <c r="R11" i="12"/>
  <c r="T11" i="12"/>
  <c r="U11" i="12" s="1"/>
  <c r="R231" i="12"/>
  <c r="T231" i="12"/>
  <c r="U231" i="12" s="1"/>
  <c r="R238" i="12"/>
  <c r="T238" i="12"/>
  <c r="U238" i="12" s="1"/>
  <c r="R22" i="12"/>
  <c r="T22" i="12"/>
  <c r="U22" i="12" s="1"/>
  <c r="T173" i="12"/>
  <c r="U173" i="12" s="1"/>
  <c r="R140" i="12"/>
  <c r="T140" i="12"/>
  <c r="U140" i="12" s="1"/>
  <c r="R247" i="12"/>
  <c r="T247" i="12"/>
  <c r="U247" i="12" s="1"/>
  <c r="R103" i="12"/>
  <c r="T103" i="12"/>
  <c r="U103" i="12" s="1"/>
  <c r="R91" i="12"/>
  <c r="T91" i="12"/>
  <c r="U91" i="12" s="1"/>
  <c r="R44" i="12"/>
  <c r="T44" i="12"/>
  <c r="U44" i="12" s="1"/>
  <c r="R248" i="12"/>
  <c r="T248" i="12"/>
  <c r="U248" i="12" s="1"/>
  <c r="T228" i="12"/>
  <c r="U228" i="12" s="1"/>
  <c r="R57" i="12"/>
  <c r="T57" i="12"/>
  <c r="U57" i="12" s="1"/>
  <c r="T249" i="12"/>
  <c r="U249" i="12" s="1"/>
  <c r="R249" i="12"/>
  <c r="T262" i="12"/>
  <c r="U262" i="12" s="1"/>
  <c r="R236" i="12"/>
  <c r="T236" i="12"/>
  <c r="U236" i="12" s="1"/>
  <c r="T87" i="12"/>
  <c r="U87" i="12" s="1"/>
  <c r="R282" i="12"/>
  <c r="T282" i="12"/>
  <c r="U282" i="12" s="1"/>
  <c r="T298" i="12"/>
  <c r="U298" i="12" s="1"/>
  <c r="R185" i="12"/>
  <c r="T185" i="12"/>
  <c r="U185" i="12" s="1"/>
  <c r="R235" i="12"/>
  <c r="T235" i="12"/>
  <c r="U235" i="12" s="1"/>
  <c r="T146" i="12"/>
  <c r="U146" i="12" s="1"/>
  <c r="R146" i="12"/>
  <c r="T14" i="12"/>
  <c r="U14" i="12" s="1"/>
  <c r="T163" i="12"/>
  <c r="U163" i="12" s="1"/>
  <c r="R179" i="12"/>
  <c r="T179" i="12"/>
  <c r="U179" i="12" s="1"/>
  <c r="T172" i="12"/>
  <c r="U172" i="12" s="1"/>
  <c r="R172" i="12"/>
  <c r="T279" i="12"/>
  <c r="U279" i="12" s="1"/>
  <c r="R279" i="12"/>
  <c r="T300" i="12"/>
  <c r="U300" i="12" s="1"/>
  <c r="R300" i="12"/>
  <c r="T135" i="12"/>
  <c r="U135" i="12" s="1"/>
  <c r="R135" i="12"/>
  <c r="T246" i="12"/>
  <c r="U246" i="12" s="1"/>
  <c r="T3" i="12"/>
  <c r="U3" i="12" s="1"/>
  <c r="R158" i="12"/>
  <c r="T158" i="12"/>
  <c r="U158" i="12" s="1"/>
  <c r="T95" i="12"/>
  <c r="U95" i="12" s="1"/>
  <c r="R95" i="12"/>
  <c r="T116" i="12"/>
  <c r="U116" i="12" s="1"/>
  <c r="T39" i="12"/>
  <c r="U39" i="12" s="1"/>
  <c r="R39" i="12"/>
  <c r="T155" i="12"/>
  <c r="U155" i="12" s="1"/>
  <c r="T26" i="12"/>
  <c r="U26" i="12" s="1"/>
  <c r="R26" i="12"/>
  <c r="T277" i="12"/>
  <c r="U277" i="12" s="1"/>
  <c r="R277" i="12"/>
  <c r="T265" i="12"/>
  <c r="U265" i="12" s="1"/>
  <c r="T291" i="12"/>
  <c r="U291" i="12" s="1"/>
  <c r="T115" i="12"/>
  <c r="U115" i="12" s="1"/>
  <c r="R115" i="12"/>
  <c r="T119" i="12"/>
  <c r="U119" i="12" s="1"/>
  <c r="T130" i="12"/>
  <c r="U130" i="12" s="1"/>
  <c r="T56" i="12"/>
  <c r="U56" i="12" s="1"/>
  <c r="T12" i="12"/>
  <c r="U12" i="12" s="1"/>
  <c r="R12" i="12"/>
  <c r="T18" i="12"/>
  <c r="U18" i="12" s="1"/>
  <c r="R18" i="12"/>
  <c r="T81" i="12"/>
  <c r="U81" i="12" s="1"/>
  <c r="R81" i="12"/>
  <c r="T17" i="12"/>
  <c r="U17" i="12" s="1"/>
  <c r="R17" i="12"/>
  <c r="T29" i="12"/>
  <c r="U29" i="12" s="1"/>
  <c r="T6" i="12"/>
  <c r="U6" i="12" s="1"/>
  <c r="R6" i="12"/>
  <c r="R70" i="12"/>
  <c r="T70" i="12"/>
  <c r="U70" i="12" s="1"/>
  <c r="R78" i="12"/>
  <c r="T78" i="12"/>
  <c r="U78" i="12" s="1"/>
  <c r="R196" i="12"/>
  <c r="T196" i="12"/>
  <c r="U196" i="12" s="1"/>
  <c r="R112" i="12"/>
  <c r="T112" i="12"/>
  <c r="U112" i="12" s="1"/>
  <c r="T254" i="12"/>
  <c r="U254" i="12" s="1"/>
  <c r="R35" i="12"/>
  <c r="T35" i="12"/>
  <c r="U35" i="12" s="1"/>
  <c r="R152" i="12"/>
  <c r="T152" i="12"/>
  <c r="U152" i="12" s="1"/>
  <c r="R272" i="12"/>
  <c r="T272" i="12"/>
  <c r="U272" i="12" s="1"/>
  <c r="T8" i="12"/>
  <c r="U8" i="12" s="1"/>
  <c r="T288" i="12"/>
  <c r="U288" i="12" s="1"/>
  <c r="T61" i="12"/>
  <c r="U61" i="12" s="1"/>
  <c r="T129" i="12"/>
  <c r="U129" i="12" s="1"/>
  <c r="R47" i="12"/>
  <c r="T47" i="12"/>
  <c r="U47" i="12" s="1"/>
  <c r="T72" i="12"/>
  <c r="U72" i="12" s="1"/>
  <c r="R220" i="12"/>
  <c r="T220" i="12"/>
  <c r="U220" i="12" s="1"/>
  <c r="R139" i="12"/>
  <c r="T139" i="12"/>
  <c r="U139" i="12" s="1"/>
  <c r="R260" i="12"/>
  <c r="T260" i="12"/>
  <c r="U260" i="12" s="1"/>
  <c r="R280" i="12"/>
  <c r="T280" i="12"/>
  <c r="U280" i="12" s="1"/>
  <c r="T186" i="12"/>
  <c r="U186" i="12" s="1"/>
  <c r="J2" i="2" l="1"/>
  <c r="K2" i="2"/>
  <c r="C2" i="2"/>
  <c r="F2" i="2"/>
  <c r="D2" i="2"/>
  <c r="H2" i="2"/>
  <c r="I2" i="2"/>
  <c r="G4" i="2"/>
  <c r="K4" i="2"/>
  <c r="C4" i="2"/>
  <c r="H4" i="2"/>
  <c r="L4" i="2"/>
  <c r="J4" i="2"/>
  <c r="I4" i="2"/>
  <c r="F4" i="2"/>
  <c r="K3" i="2"/>
  <c r="L3" i="2"/>
  <c r="J3" i="2"/>
  <c r="H3" i="2"/>
  <c r="G3" i="2"/>
  <c r="E3" i="2"/>
  <c r="C3" i="2"/>
  <c r="F3" i="2"/>
  <c r="D3" i="2"/>
  <c r="I3" i="2"/>
  <c r="K6" i="2"/>
  <c r="D6" i="2"/>
  <c r="E6" i="2"/>
  <c r="F6" i="2"/>
  <c r="J6" i="2"/>
  <c r="I6" i="2"/>
  <c r="G6" i="2"/>
  <c r="H6" i="2"/>
  <c r="L6" i="2"/>
  <c r="C6" i="2"/>
  <c r="H5" i="2"/>
  <c r="C5" i="2"/>
  <c r="D8" i="2"/>
  <c r="D10" i="2" s="1"/>
  <c r="H8" i="2"/>
  <c r="H10" i="2" s="1"/>
  <c r="J8" i="2"/>
  <c r="J10" i="2" s="1"/>
  <c r="E8" i="2"/>
  <c r="E10" i="2" s="1"/>
  <c r="F8" i="2"/>
  <c r="F10" i="2" s="1"/>
  <c r="I8" i="2"/>
  <c r="I10" i="2" s="1"/>
  <c r="I5" i="2"/>
  <c r="G5" i="2"/>
  <c r="E5" i="2"/>
  <c r="L8" i="2"/>
  <c r="L10" i="2" s="1"/>
  <c r="K8" i="2"/>
  <c r="K10" i="2" s="1"/>
  <c r="J5" i="2"/>
  <c r="F5" i="2"/>
  <c r="L5" i="2"/>
  <c r="C8" i="2"/>
  <c r="C10" i="2" s="1"/>
  <c r="G8" i="2"/>
  <c r="G10" i="2" s="1"/>
  <c r="D5" i="2"/>
  <c r="K5" i="2"/>
</calcChain>
</file>

<file path=xl/sharedStrings.xml><?xml version="1.0" encoding="utf-8"?>
<sst xmlns="http://schemas.openxmlformats.org/spreadsheetml/2006/main" count="288" uniqueCount="188">
  <si>
    <t>m</t>
  </si>
  <si>
    <r>
      <t>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/s</t>
    </r>
  </si>
  <si>
    <r>
      <t>m</t>
    </r>
    <r>
      <rPr>
        <vertAlign val="superscript"/>
        <sz val="11"/>
        <color theme="1"/>
        <rFont val="Calibri"/>
        <family val="2"/>
        <scheme val="minor"/>
      </rPr>
      <t>3</t>
    </r>
  </si>
  <si>
    <t>s</t>
  </si>
  <si>
    <t>kg</t>
  </si>
  <si>
    <t>-</t>
  </si>
  <si>
    <t>Shape factor</t>
  </si>
  <si>
    <t>J/(kg-K)</t>
  </si>
  <si>
    <t>K</t>
  </si>
  <si>
    <t>Heat of crystallization</t>
  </si>
  <si>
    <t>J/kg</t>
  </si>
  <si>
    <t>Jacket side universal heat transfer coefficient</t>
  </si>
  <si>
    <t>J/K</t>
  </si>
  <si>
    <t>Symbol</t>
  </si>
  <si>
    <t>Meaning</t>
  </si>
  <si>
    <t>Unit</t>
  </si>
  <si>
    <t>Variable</t>
  </si>
  <si>
    <r>
      <t>#/ m</t>
    </r>
    <r>
      <rPr>
        <vertAlign val="superscript"/>
        <sz val="11"/>
        <color theme="1"/>
        <rFont val="Calibri"/>
        <family val="2"/>
        <scheme val="minor"/>
      </rPr>
      <t>3</t>
    </r>
  </si>
  <si>
    <r>
      <t>(#-m)/ m</t>
    </r>
    <r>
      <rPr>
        <vertAlign val="superscript"/>
        <sz val="11"/>
        <color theme="1"/>
        <rFont val="Calibri"/>
        <family val="2"/>
        <scheme val="minor"/>
      </rPr>
      <t>3</t>
    </r>
  </si>
  <si>
    <r>
      <t>(#-m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)/ m</t>
    </r>
    <r>
      <rPr>
        <vertAlign val="superscript"/>
        <sz val="11"/>
        <color theme="1"/>
        <rFont val="Calibri"/>
        <family val="2"/>
        <scheme val="minor"/>
      </rPr>
      <t>3</t>
    </r>
  </si>
  <si>
    <r>
      <t>(#-m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)/ m</t>
    </r>
    <r>
      <rPr>
        <vertAlign val="superscript"/>
        <sz val="11"/>
        <color theme="1"/>
        <rFont val="Calibri"/>
        <family val="2"/>
        <scheme val="minor"/>
      </rPr>
      <t>3</t>
    </r>
  </si>
  <si>
    <r>
      <t>(#-m</t>
    </r>
    <r>
      <rPr>
        <vertAlign val="super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)/ m</t>
    </r>
    <r>
      <rPr>
        <vertAlign val="superscript"/>
        <sz val="11"/>
        <color theme="1"/>
        <rFont val="Calibri"/>
        <family val="2"/>
        <scheme val="minor"/>
      </rPr>
      <t>3</t>
    </r>
  </si>
  <si>
    <t>Value</t>
  </si>
  <si>
    <t>Description</t>
  </si>
  <si>
    <t>Total volume of crystallizer</t>
  </si>
  <si>
    <t>Inlet volumetric flow rate</t>
  </si>
  <si>
    <t>Inlet temperature</t>
  </si>
  <si>
    <r>
      <t>Inlet 0</t>
    </r>
    <r>
      <rPr>
        <vertAlign val="superscript"/>
        <sz val="11"/>
        <color theme="1"/>
        <rFont val="Calibri"/>
        <family val="2"/>
        <scheme val="minor"/>
      </rPr>
      <t>th</t>
    </r>
    <r>
      <rPr>
        <sz val="11"/>
        <color theme="1"/>
        <rFont val="Calibri"/>
        <family val="2"/>
        <scheme val="minor"/>
      </rPr>
      <t xml:space="preserve"> moment</t>
    </r>
  </si>
  <si>
    <r>
      <t>Inlet 1</t>
    </r>
    <r>
      <rPr>
        <vertAlign val="superscript"/>
        <sz val="11"/>
        <color theme="1"/>
        <rFont val="Calibri"/>
        <family val="2"/>
        <scheme val="minor"/>
      </rPr>
      <t>st</t>
    </r>
    <r>
      <rPr>
        <sz val="11"/>
        <color theme="1"/>
        <rFont val="Calibri"/>
        <family val="2"/>
        <scheme val="minor"/>
      </rPr>
      <t xml:space="preserve"> moment</t>
    </r>
  </si>
  <si>
    <r>
      <t>Inlet 2</t>
    </r>
    <r>
      <rPr>
        <vertAlign val="superscript"/>
        <sz val="11"/>
        <color theme="1"/>
        <rFont val="Calibri"/>
        <family val="2"/>
        <scheme val="minor"/>
      </rPr>
      <t>nd</t>
    </r>
    <r>
      <rPr>
        <sz val="11"/>
        <color theme="1"/>
        <rFont val="Calibri"/>
        <family val="2"/>
        <scheme val="minor"/>
      </rPr>
      <t xml:space="preserve"> moment</t>
    </r>
  </si>
  <si>
    <r>
      <t>Inlet 3</t>
    </r>
    <r>
      <rPr>
        <vertAlign val="superscript"/>
        <sz val="11"/>
        <color theme="1"/>
        <rFont val="Calibri"/>
        <family val="2"/>
        <scheme val="minor"/>
      </rPr>
      <t>rd</t>
    </r>
    <r>
      <rPr>
        <sz val="11"/>
        <color theme="1"/>
        <rFont val="Calibri"/>
        <family val="2"/>
        <scheme val="minor"/>
      </rPr>
      <t xml:space="preserve"> moment</t>
    </r>
  </si>
  <si>
    <r>
      <t>Inlet 4</t>
    </r>
    <r>
      <rPr>
        <vertAlign val="superscript"/>
        <sz val="11"/>
        <color theme="1"/>
        <rFont val="Calibri"/>
        <family val="2"/>
        <scheme val="minor"/>
      </rPr>
      <t>th</t>
    </r>
    <r>
      <rPr>
        <sz val="11"/>
        <color theme="1"/>
        <rFont val="Calibri"/>
        <family val="2"/>
        <scheme val="minor"/>
      </rPr>
      <t xml:space="preserve"> moment</t>
    </r>
  </si>
  <si>
    <t>Inlet dissolved solute mass fraction</t>
  </si>
  <si>
    <t>Constant for liquid phase density relation</t>
  </si>
  <si>
    <r>
      <t>kg/m</t>
    </r>
    <r>
      <rPr>
        <vertAlign val="superscript"/>
        <sz val="11"/>
        <color theme="1"/>
        <rFont val="Calibri"/>
        <family val="2"/>
        <scheme val="minor"/>
      </rPr>
      <t>3</t>
    </r>
  </si>
  <si>
    <t>Density of solid phase</t>
  </si>
  <si>
    <t>Pre-exponential constant for solubility expression</t>
  </si>
  <si>
    <t>Exponential constant for solubility expression</t>
  </si>
  <si>
    <r>
      <t>K</t>
    </r>
    <r>
      <rPr>
        <vertAlign val="superscript"/>
        <sz val="11"/>
        <color theme="1"/>
        <rFont val="Calibri"/>
        <family val="2"/>
        <scheme val="minor"/>
      </rPr>
      <t>-1</t>
    </r>
  </si>
  <si>
    <t>Pre-exponential constant for growth rate</t>
  </si>
  <si>
    <r>
      <t>(m/s)(kmol/m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)</t>
    </r>
    <r>
      <rPr>
        <vertAlign val="superscript"/>
        <sz val="11"/>
        <color theme="1"/>
        <rFont val="Calibri"/>
        <family val="2"/>
        <scheme val="minor"/>
      </rPr>
      <t>-g</t>
    </r>
  </si>
  <si>
    <t>Activation energy</t>
  </si>
  <si>
    <t>J/(kmol-K)</t>
  </si>
  <si>
    <t>Universal gas constant</t>
  </si>
  <si>
    <t>J/kmol</t>
  </si>
  <si>
    <t>Growth rate exponent</t>
  </si>
  <si>
    <t>Constant for primary nucleation rate expression</t>
  </si>
  <si>
    <r>
      <t>#/(m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-s)(kmol/ 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)</t>
    </r>
    <r>
      <rPr>
        <vertAlign val="superscript"/>
        <sz val="11"/>
        <color theme="1"/>
        <rFont val="Calibri"/>
        <family val="2"/>
        <scheme val="minor"/>
      </rPr>
      <t>-n1</t>
    </r>
  </si>
  <si>
    <t>Exponent for primary nucleation rate expression</t>
  </si>
  <si>
    <t>Constant for secondary nucleation rate expression</t>
  </si>
  <si>
    <r>
      <t>1/(( 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-s)(kmol/ 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)</t>
    </r>
    <r>
      <rPr>
        <vertAlign val="superscript"/>
        <sz val="11"/>
        <color theme="1"/>
        <rFont val="Calibri"/>
        <family val="2"/>
        <scheme val="minor"/>
      </rPr>
      <t>-n2</t>
    </r>
    <r>
      <rPr>
        <sz val="11"/>
        <color theme="1"/>
        <rFont val="Calibri"/>
        <family val="2"/>
        <scheme val="minor"/>
      </rPr>
      <t>)</t>
    </r>
  </si>
  <si>
    <t>Exponent for secondary nucleation rate expression</t>
  </si>
  <si>
    <t>Target particle size</t>
  </si>
  <si>
    <t>#</t>
  </si>
  <si>
    <t>Pure liquid phase density</t>
  </si>
  <si>
    <t>Specific heat of pure liquid phase</t>
  </si>
  <si>
    <t>J/kg-K</t>
  </si>
  <si>
    <r>
      <t>kmol/m</t>
    </r>
    <r>
      <rPr>
        <vertAlign val="superscript"/>
        <sz val="11"/>
        <color theme="1"/>
        <rFont val="Calibri"/>
        <family val="2"/>
        <scheme val="minor"/>
      </rPr>
      <t>3</t>
    </r>
  </si>
  <si>
    <t>Maximum total number of target sized particles that can be formed</t>
  </si>
  <si>
    <t>Formula</t>
  </si>
  <si>
    <t>ml</t>
  </si>
  <si>
    <t>ml/min</t>
  </si>
  <si>
    <t>Crystallizer 1</t>
  </si>
  <si>
    <t>Crystallizer 2</t>
  </si>
  <si>
    <t>Crystallizer 3</t>
  </si>
  <si>
    <t>Crystallizer 4</t>
  </si>
  <si>
    <t>Crystallizer 5</t>
  </si>
  <si>
    <t>Unit crystallizer volume</t>
  </si>
  <si>
    <t>Inlet temperature taken as reference</t>
  </si>
  <si>
    <t>Number of tanks in series (Default = 1)</t>
  </si>
  <si>
    <t>Starting time for simulation</t>
  </si>
  <si>
    <t>Ending time for simulation</t>
  </si>
  <si>
    <t>Reporting time for simulation</t>
  </si>
  <si>
    <t>Epsilon for detecting batch or non batch</t>
  </si>
  <si>
    <t>Batch time</t>
  </si>
  <si>
    <t>Molecular weight of solute</t>
  </si>
  <si>
    <t>kg/kmol</t>
  </si>
  <si>
    <t>Inlet density of liquid phase</t>
  </si>
  <si>
    <t>Initial fill (Solvent)</t>
  </si>
  <si>
    <t>Solute</t>
  </si>
  <si>
    <t>Solvent</t>
  </si>
  <si>
    <t>g</t>
  </si>
  <si>
    <t>Total Mass</t>
  </si>
  <si>
    <t>Mass of solvent</t>
  </si>
  <si>
    <t>kg/m3</t>
  </si>
  <si>
    <t>Initial fill (Dissolved solute)</t>
  </si>
  <si>
    <t>(kg-solute/kg-solvent)</t>
  </si>
  <si>
    <t>Inlet concentration</t>
  </si>
  <si>
    <t>Minimum Jacket Temperature</t>
  </si>
  <si>
    <t>degC</t>
  </si>
  <si>
    <t>Specific heat of pure solid phase</t>
  </si>
  <si>
    <t>Jacket temperature (can be programmed)</t>
  </si>
  <si>
    <t xml:space="preserve">Ambient temperature </t>
  </si>
  <si>
    <t>Environmental side universal heat transfer coefficient</t>
  </si>
  <si>
    <t>Inlet Specific heat of liquid phase</t>
  </si>
  <si>
    <t>Physical Meaning</t>
  </si>
  <si>
    <t>Maximum possible hold up in crystallizer unit</t>
  </si>
  <si>
    <t>Ratio of maximum possible growth rate to ideal growth rate</t>
  </si>
  <si>
    <t>Ratio of maximum possible primary nucleation rate to ideal nucleation rate</t>
  </si>
  <si>
    <t>Ratio of maximum possible secondary nucleation rate to ideal nucleation rate (expression simplified)</t>
  </si>
  <si>
    <t>Values</t>
  </si>
  <si>
    <t>Non dimensionalized initial mass of liquid phase in crystallizer</t>
  </si>
  <si>
    <t>Non dimensionalized initial mass of solid phase in crystallizer</t>
  </si>
  <si>
    <t>Non dimensionalized initial Volume</t>
  </si>
  <si>
    <t>ratio</t>
  </si>
  <si>
    <t>k2/k1</t>
  </si>
  <si>
    <t xml:space="preserve">Auxiliary Equations </t>
  </si>
  <si>
    <t>Concentration</t>
  </si>
  <si>
    <t>Density 2</t>
  </si>
  <si>
    <t>Density 1</t>
  </si>
  <si>
    <t xml:space="preserve">Constant to find liquid phase specific heat </t>
  </si>
  <si>
    <t>X</t>
  </si>
  <si>
    <t>Y</t>
  </si>
  <si>
    <t>Specific heat 1</t>
  </si>
  <si>
    <t>Specific heat 2</t>
  </si>
  <si>
    <t>Density of pure solvent</t>
  </si>
  <si>
    <t xml:space="preserve">Constant for liquid phase density relation </t>
  </si>
  <si>
    <t>Solubility parameter 1</t>
  </si>
  <si>
    <t>Solubility parameter 2</t>
  </si>
  <si>
    <t>Secondary nucleation rate exponent 2</t>
  </si>
  <si>
    <t>Primary nucleation rate exponent</t>
  </si>
  <si>
    <t>Constitutive Law Parameters</t>
  </si>
  <si>
    <t>t</t>
  </si>
  <si>
    <t>M0,1</t>
  </si>
  <si>
    <t>M1,1</t>
  </si>
  <si>
    <t>M2,1</t>
  </si>
  <si>
    <t>M3,1</t>
  </si>
  <si>
    <t>M4,1</t>
  </si>
  <si>
    <t>M,L,1</t>
  </si>
  <si>
    <t>M,S,1</t>
  </si>
  <si>
    <t>M,D,1</t>
  </si>
  <si>
    <t>H,1</t>
  </si>
  <si>
    <t>V,1</t>
  </si>
  <si>
    <t>M0,2</t>
  </si>
  <si>
    <t>M1,2</t>
  </si>
  <si>
    <t>M2,2</t>
  </si>
  <si>
    <t>M3,2</t>
  </si>
  <si>
    <t>M4,2</t>
  </si>
  <si>
    <t>M,L,2</t>
  </si>
  <si>
    <t>M,S,2</t>
  </si>
  <si>
    <t>M,D,2</t>
  </si>
  <si>
    <t>H,2</t>
  </si>
  <si>
    <t>V,2</t>
  </si>
  <si>
    <r>
      <t>Non dimensionalized initial 0</t>
    </r>
    <r>
      <rPr>
        <vertAlign val="superscript"/>
        <sz val="11"/>
        <color theme="1"/>
        <rFont val="Calibri"/>
        <family val="2"/>
        <scheme val="minor"/>
      </rPr>
      <t>th</t>
    </r>
    <r>
      <rPr>
        <sz val="11"/>
        <color theme="1"/>
        <rFont val="Calibri"/>
        <family val="2"/>
        <scheme val="minor"/>
      </rPr>
      <t xml:space="preserve"> moment times Nondimensionalized Volume</t>
    </r>
  </si>
  <si>
    <r>
      <t>Non dimensionalized initial 1</t>
    </r>
    <r>
      <rPr>
        <vertAlign val="superscript"/>
        <sz val="11"/>
        <color theme="1"/>
        <rFont val="Calibri"/>
        <family val="2"/>
        <scheme val="minor"/>
      </rPr>
      <t>st</t>
    </r>
    <r>
      <rPr>
        <sz val="11"/>
        <color theme="1"/>
        <rFont val="Calibri"/>
        <family val="2"/>
        <scheme val="minor"/>
      </rPr>
      <t xml:space="preserve"> moment times Nondimensionalized Volume</t>
    </r>
  </si>
  <si>
    <r>
      <t>Non dimensionalized initial 2</t>
    </r>
    <r>
      <rPr>
        <vertAlign val="superscript"/>
        <sz val="11"/>
        <color theme="1"/>
        <rFont val="Calibri"/>
        <family val="2"/>
        <scheme val="minor"/>
      </rPr>
      <t>nd</t>
    </r>
    <r>
      <rPr>
        <sz val="11"/>
        <color theme="1"/>
        <rFont val="Calibri"/>
        <family val="2"/>
        <scheme val="minor"/>
      </rPr>
      <t xml:space="preserve"> moment times Nondimensionalized Volume</t>
    </r>
  </si>
  <si>
    <r>
      <t>Non dimensionalized initial 3</t>
    </r>
    <r>
      <rPr>
        <vertAlign val="superscript"/>
        <sz val="11"/>
        <color theme="1"/>
        <rFont val="Calibri"/>
        <family val="2"/>
        <scheme val="minor"/>
      </rPr>
      <t>rd</t>
    </r>
    <r>
      <rPr>
        <sz val="11"/>
        <color theme="1"/>
        <rFont val="Calibri"/>
        <family val="2"/>
        <scheme val="minor"/>
      </rPr>
      <t xml:space="preserve"> moment times Nondimensionalized Volume</t>
    </r>
  </si>
  <si>
    <r>
      <t>Non dimensionalized initial 4</t>
    </r>
    <r>
      <rPr>
        <vertAlign val="superscript"/>
        <sz val="11"/>
        <color theme="1"/>
        <rFont val="Calibri"/>
        <family val="2"/>
        <scheme val="minor"/>
      </rPr>
      <t>th</t>
    </r>
    <r>
      <rPr>
        <sz val="11"/>
        <color theme="1"/>
        <rFont val="Calibri"/>
        <family val="2"/>
        <scheme val="minor"/>
      </rPr>
      <t xml:space="preserve"> moment times Nondimensionalized Volume</t>
    </r>
  </si>
  <si>
    <t>Initial mass of dissolved solute</t>
  </si>
  <si>
    <t>Non dimensionalized heat of crystallizer</t>
  </si>
  <si>
    <t>Temp Enviroment</t>
  </si>
  <si>
    <t>Inlet/Initial Conditions</t>
  </si>
  <si>
    <t>Mass Balance</t>
  </si>
  <si>
    <t>micron</t>
  </si>
  <si>
    <t>Dimensional output</t>
  </si>
  <si>
    <t>Inlet dissolved liquid concentration</t>
  </si>
  <si>
    <t>Non-Dimensional</t>
  </si>
  <si>
    <t>Dimensional</t>
  </si>
  <si>
    <t>Crystallizer 6</t>
  </si>
  <si>
    <t>Crystallizer 7</t>
  </si>
  <si>
    <t>Crystallizer 8</t>
  </si>
  <si>
    <t>Crystallizer 9</t>
  </si>
  <si>
    <t>Crystallizer 10</t>
  </si>
  <si>
    <t>Volume of crystallizer</t>
  </si>
  <si>
    <t>Crystallizer residence time / Batch time</t>
  </si>
  <si>
    <t>Relative error tolerance</t>
  </si>
  <si>
    <t>Constant Density</t>
  </si>
  <si>
    <t>Tank Display</t>
  </si>
  <si>
    <t>Sodium Nitrite</t>
  </si>
  <si>
    <t>Water</t>
  </si>
  <si>
    <t>degK</t>
  </si>
  <si>
    <t>MSZW</t>
  </si>
  <si>
    <t>Meta Stable Zone Width</t>
  </si>
  <si>
    <t>deg C</t>
  </si>
  <si>
    <t>Goal seek calculation of dissolution temperature</t>
  </si>
  <si>
    <t>Estimated Nucleation Temperature</t>
  </si>
  <si>
    <t>Diff</t>
  </si>
  <si>
    <t>Dissoltion Temp</t>
  </si>
  <si>
    <t>Nucleation Tempearture</t>
  </si>
  <si>
    <t>0.5 K/min</t>
  </si>
  <si>
    <t>Expt</t>
  </si>
  <si>
    <t>Time</t>
  </si>
  <si>
    <t>0.7 K/min</t>
  </si>
  <si>
    <t>0.3 K/min</t>
  </si>
  <si>
    <t>Default last tank</t>
  </si>
  <si>
    <t>mins</t>
  </si>
  <si>
    <t>#/(m3-s)(kmol/ m3)-n1</t>
  </si>
  <si>
    <t>(m/s)(kmol/m3)-g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</si>
</sst>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E+00"/>
    <numFmt numFmtId="165" formatCode="0.00000000E+00"/>
    <numFmt numFmtId="166" formatCode="0.000000E+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23">
    <xf numFmtId="0" fontId="0" fillId="0" borderId="0" xfId="0"/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vertical="top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top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top" wrapText="1"/>
    </xf>
    <xf numFmtId="0" fontId="1" fillId="0" borderId="1" xfId="0" applyFont="1" applyBorder="1" applyAlignment="1">
      <alignment vertical="center" wrapText="1"/>
    </xf>
    <xf numFmtId="0" fontId="0" fillId="0" borderId="1" xfId="0" applyBorder="1" applyAlignment="1">
      <alignment horizontal="left" vertical="top" wrapText="1"/>
    </xf>
    <xf numFmtId="0" fontId="1" fillId="0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3" fillId="0" borderId="1" xfId="0" applyFont="1" applyBorder="1" applyAlignment="1">
      <alignment vertical="top" wrapText="1"/>
    </xf>
    <xf numFmtId="0" fontId="1" fillId="0" borderId="0" xfId="0" applyFont="1"/>
    <xf numFmtId="0" fontId="1" fillId="0" borderId="1" xfId="0" applyFont="1" applyBorder="1" applyAlignment="1">
      <alignment horizontal="center"/>
    </xf>
    <xf numFmtId="11" fontId="0" fillId="0" borderId="0" xfId="0" applyNumberFormat="1"/>
    <xf numFmtId="11" fontId="0" fillId="0" borderId="1" xfId="0" applyNumberFormat="1" applyBorder="1" applyAlignment="1">
      <alignment horizontal="center" vertical="center" wrapText="1"/>
    </xf>
    <xf numFmtId="11" fontId="0" fillId="0" borderId="1" xfId="0" applyNumberFormat="1" applyBorder="1"/>
    <xf numFmtId="0" fontId="0" fillId="0" borderId="1" xfId="0" applyFill="1" applyBorder="1" applyAlignment="1">
      <alignment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0" xfId="0" applyFill="1" applyBorder="1" applyAlignment="1">
      <alignment vertical="center" wrapText="1"/>
    </xf>
    <xf numFmtId="0" fontId="0" fillId="0" borderId="1" xfId="0" applyFill="1" applyBorder="1" applyAlignment="1">
      <alignment horizontal="left" vertical="top" wrapText="1"/>
    </xf>
    <xf numFmtId="11" fontId="0" fillId="2" borderId="1" xfId="0" applyNumberFormat="1" applyFill="1" applyBorder="1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0" fillId="2" borderId="1" xfId="0" applyFill="1" applyBorder="1"/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5" fillId="0" borderId="1" xfId="0" applyFont="1" applyBorder="1" applyAlignment="1">
      <alignment horizontal="center" vertical="top" wrapText="1"/>
    </xf>
    <xf numFmtId="0" fontId="5" fillId="0" borderId="1" xfId="0" applyFont="1" applyBorder="1"/>
    <xf numFmtId="0" fontId="5" fillId="0" borderId="1" xfId="0" applyFont="1" applyBorder="1" applyAlignment="1">
      <alignment horizontal="right"/>
    </xf>
    <xf numFmtId="0" fontId="5" fillId="0" borderId="1" xfId="0" applyFont="1" applyBorder="1" applyAlignment="1">
      <alignment horizontal="left" vertical="center" wrapText="1"/>
    </xf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left" vertical="center" wrapText="1"/>
    </xf>
    <xf numFmtId="11" fontId="5" fillId="0" borderId="1" xfId="0" applyNumberFormat="1" applyFont="1" applyBorder="1" applyAlignment="1">
      <alignment horizontal="right"/>
    </xf>
    <xf numFmtId="0" fontId="6" fillId="0" borderId="1" xfId="0" applyFont="1" applyBorder="1" applyAlignment="1">
      <alignment horizontal="center" vertical="top" wrapText="1"/>
    </xf>
    <xf numFmtId="0" fontId="5" fillId="0" borderId="1" xfId="0" applyFont="1" applyBorder="1" applyAlignment="1">
      <alignment vertical="top" wrapText="1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3" borderId="1" xfId="0" applyFill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top" wrapText="1"/>
    </xf>
    <xf numFmtId="0" fontId="0" fillId="0" borderId="0" xfId="0" applyBorder="1"/>
    <xf numFmtId="11" fontId="0" fillId="3" borderId="1" xfId="0" applyNumberFormat="1" applyFill="1" applyBorder="1" applyAlignment="1">
      <alignment vertical="center" wrapText="1"/>
    </xf>
    <xf numFmtId="0" fontId="0" fillId="2" borderId="5" xfId="0" applyFill="1" applyBorder="1" applyAlignment="1">
      <alignment vertical="center" wrapText="1"/>
    </xf>
    <xf numFmtId="0" fontId="0" fillId="0" borderId="0" xfId="0" applyFill="1" applyBorder="1"/>
    <xf numFmtId="0" fontId="5" fillId="0" borderId="1" xfId="0" applyFont="1" applyBorder="1" applyAlignment="1">
      <alignment horizontal="center" vertical="center" wrapText="1"/>
    </xf>
    <xf numFmtId="0" fontId="0" fillId="0" borderId="4" xfId="0" applyBorder="1"/>
    <xf numFmtId="0" fontId="0" fillId="0" borderId="8" xfId="0" applyBorder="1"/>
    <xf numFmtId="0" fontId="0" fillId="0" borderId="6" xfId="0" applyBorder="1"/>
    <xf numFmtId="0" fontId="0" fillId="0" borderId="9" xfId="0" applyBorder="1"/>
    <xf numFmtId="0" fontId="0" fillId="0" borderId="7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5" xfId="0" applyBorder="1"/>
    <xf numFmtId="0" fontId="0" fillId="0" borderId="1" xfId="0" applyFill="1" applyBorder="1"/>
    <xf numFmtId="11" fontId="0" fillId="0" borderId="0" xfId="0" applyNumberFormat="1" applyBorder="1"/>
    <xf numFmtId="0" fontId="0" fillId="0" borderId="0" xfId="0" applyNumberFormat="1" applyBorder="1"/>
    <xf numFmtId="11" fontId="0" fillId="0" borderId="5" xfId="0" applyNumberFormat="1" applyBorder="1"/>
    <xf numFmtId="0" fontId="0" fillId="0" borderId="8" xfId="0" applyNumberFormat="1" applyBorder="1"/>
    <xf numFmtId="0" fontId="0" fillId="0" borderId="6" xfId="0" applyNumberFormat="1" applyBorder="1"/>
    <xf numFmtId="11" fontId="0" fillId="0" borderId="8" xfId="0" applyNumberFormat="1" applyBorder="1"/>
    <xf numFmtId="11" fontId="0" fillId="0" borderId="6" xfId="0" applyNumberFormat="1" applyBorder="1"/>
    <xf numFmtId="0" fontId="7" fillId="0" borderId="1" xfId="0" applyFont="1" applyBorder="1" applyAlignment="1">
      <alignment horizontal="center" vertical="center" wrapText="1"/>
    </xf>
    <xf numFmtId="0" fontId="8" fillId="0" borderId="0" xfId="0" applyFont="1"/>
    <xf numFmtId="0" fontId="9" fillId="0" borderId="1" xfId="0" applyFont="1" applyBorder="1" applyAlignment="1">
      <alignment vertical="center" wrapText="1"/>
    </xf>
    <xf numFmtId="0" fontId="9" fillId="2" borderId="1" xfId="0" applyFont="1" applyFill="1" applyBorder="1" applyAlignment="1">
      <alignment vertical="center" wrapText="1"/>
    </xf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vertical="top" wrapText="1"/>
    </xf>
    <xf numFmtId="0" fontId="9" fillId="0" borderId="1" xfId="0" applyFont="1" applyFill="1" applyBorder="1" applyAlignment="1">
      <alignment vertical="center" wrapText="1"/>
    </xf>
    <xf numFmtId="0" fontId="9" fillId="2" borderId="1" xfId="0" applyFont="1" applyFill="1" applyBorder="1"/>
    <xf numFmtId="11" fontId="9" fillId="2" borderId="1" xfId="0" applyNumberFormat="1" applyFont="1" applyFill="1" applyBorder="1" applyAlignment="1">
      <alignment vertical="center" wrapText="1"/>
    </xf>
    <xf numFmtId="0" fontId="8" fillId="2" borderId="1" xfId="0" applyFont="1" applyFill="1" applyBorder="1"/>
    <xf numFmtId="0" fontId="8" fillId="0" borderId="0" xfId="0" applyFont="1" applyAlignment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0" fontId="0" fillId="0" borderId="2" xfId="0" applyBorder="1"/>
    <xf numFmtId="0" fontId="0" fillId="0" borderId="4" xfId="0" applyFill="1" applyBorder="1"/>
    <xf numFmtId="0" fontId="1" fillId="0" borderId="8" xfId="0" applyFont="1" applyFill="1" applyBorder="1" applyAlignment="1">
      <alignment horizontal="center" vertical="center" wrapText="1"/>
    </xf>
    <xf numFmtId="0" fontId="0" fillId="0" borderId="0" xfId="0" applyBorder="1" applyAlignment="1"/>
    <xf numFmtId="0" fontId="0" fillId="0" borderId="0" xfId="0" applyBorder="1" applyAlignment="1">
      <alignment horizontal="center"/>
    </xf>
    <xf numFmtId="0" fontId="0" fillId="4" borderId="0" xfId="0" applyFill="1"/>
    <xf numFmtId="0" fontId="0" fillId="3" borderId="0" xfId="0" applyFill="1"/>
    <xf numFmtId="0" fontId="0" fillId="0" borderId="0" xfId="0" applyFill="1"/>
    <xf numFmtId="165" fontId="5" fillId="0" borderId="1" xfId="0" applyNumberFormat="1" applyFont="1" applyBorder="1" applyAlignment="1">
      <alignment horizontal="right" wrapText="1"/>
    </xf>
    <xf numFmtId="165" fontId="5" fillId="0" borderId="1" xfId="0" applyNumberFormat="1" applyFont="1" applyBorder="1" applyAlignment="1">
      <alignment horizontal="right"/>
    </xf>
    <xf numFmtId="166" fontId="0" fillId="2" borderId="1" xfId="0" applyNumberFormat="1" applyFill="1" applyBorder="1"/>
    <xf numFmtId="166" fontId="0" fillId="0" borderId="1" xfId="0" applyNumberFormat="1" applyBorder="1"/>
    <xf numFmtId="166" fontId="0" fillId="0" borderId="1" xfId="0" applyNumberFormat="1" applyBorder="1" applyAlignment="1">
      <alignment vertical="center"/>
    </xf>
    <xf numFmtId="164" fontId="0" fillId="2" borderId="1" xfId="0" applyNumberFormat="1" applyFill="1" applyBorder="1" applyAlignment="1">
      <alignment vertical="center" wrapText="1"/>
    </xf>
    <xf numFmtId="164" fontId="0" fillId="0" borderId="1" xfId="0" applyNumberFormat="1" applyFill="1" applyBorder="1" applyAlignment="1">
      <alignment vertical="center" wrapText="1"/>
    </xf>
    <xf numFmtId="164" fontId="0" fillId="2" borderId="1" xfId="0" applyNumberFormat="1" applyFill="1" applyBorder="1"/>
    <xf numFmtId="11" fontId="3" fillId="2" borderId="1" xfId="0" applyNumberFormat="1" applyFont="1" applyFill="1" applyBorder="1" applyAlignment="1">
      <alignment vertical="center" wrapText="1"/>
    </xf>
    <xf numFmtId="0" fontId="0" fillId="0" borderId="1" xfId="0" applyBorder="1" applyAlignment="1">
      <alignment horizontal="center"/>
    </xf>
    <xf numFmtId="164" fontId="0" fillId="0" borderId="0" xfId="0" applyNumberFormat="1"/>
    <xf numFmtId="0" fontId="0" fillId="0" borderId="1" xfId="0" applyBorder="1" applyAlignment="1">
      <alignment horizontal="left" vertical="center" wrapText="1"/>
    </xf>
    <xf numFmtId="11" fontId="0" fillId="2" borderId="1" xfId="0" applyNumberFormat="1" applyFill="1" applyBorder="1"/>
    <xf numFmtId="0" fontId="10" fillId="5" borderId="1" xfId="0" applyFont="1" applyFill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2" xfId="0" applyFont="1" applyBorder="1" applyAlignment="1">
      <alignment horizontal="center" vertical="top" wrapText="1"/>
    </xf>
    <xf numFmtId="0" fontId="5" fillId="0" borderId="3" xfId="0" applyFont="1" applyBorder="1" applyAlignment="1">
      <alignment horizontal="center" vertical="top" wrapText="1"/>
    </xf>
    <xf numFmtId="0" fontId="5" fillId="0" borderId="4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30.png"/><Relationship Id="rId3" Type="http://schemas.openxmlformats.org/officeDocument/2006/relationships/image" Target="../media/image25.png"/><Relationship Id="rId7" Type="http://schemas.openxmlformats.org/officeDocument/2006/relationships/image" Target="../media/image29.png"/><Relationship Id="rId12" Type="http://schemas.openxmlformats.org/officeDocument/2006/relationships/image" Target="../media/image34.png"/><Relationship Id="rId2" Type="http://schemas.openxmlformats.org/officeDocument/2006/relationships/image" Target="../media/image24.png"/><Relationship Id="rId1" Type="http://schemas.openxmlformats.org/officeDocument/2006/relationships/image" Target="../media/image23.png"/><Relationship Id="rId6" Type="http://schemas.openxmlformats.org/officeDocument/2006/relationships/image" Target="../media/image28.png"/><Relationship Id="rId11" Type="http://schemas.openxmlformats.org/officeDocument/2006/relationships/image" Target="../media/image33.png"/><Relationship Id="rId5" Type="http://schemas.openxmlformats.org/officeDocument/2006/relationships/image" Target="../media/image27.png"/><Relationship Id="rId10" Type="http://schemas.openxmlformats.org/officeDocument/2006/relationships/image" Target="../media/image32.png"/><Relationship Id="rId4" Type="http://schemas.openxmlformats.org/officeDocument/2006/relationships/image" Target="../media/image26.png"/><Relationship Id="rId9" Type="http://schemas.openxmlformats.org/officeDocument/2006/relationships/image" Target="../media/image3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7.png"/><Relationship Id="rId2" Type="http://schemas.openxmlformats.org/officeDocument/2006/relationships/image" Target="../media/image36.png"/><Relationship Id="rId1" Type="http://schemas.openxmlformats.org/officeDocument/2006/relationships/image" Target="../media/image35.png"/><Relationship Id="rId6" Type="http://schemas.openxmlformats.org/officeDocument/2006/relationships/image" Target="../media/image39.png"/><Relationship Id="rId5" Type="http://schemas.openxmlformats.org/officeDocument/2006/relationships/image" Target="../media/image38.png"/><Relationship Id="rId4" Type="http://schemas.openxmlformats.org/officeDocument/2006/relationships/image" Target="../media/image22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42.png"/><Relationship Id="rId2" Type="http://schemas.openxmlformats.org/officeDocument/2006/relationships/image" Target="../media/image41.png"/><Relationship Id="rId1" Type="http://schemas.openxmlformats.org/officeDocument/2006/relationships/image" Target="../media/image40.png"/><Relationship Id="rId6" Type="http://schemas.openxmlformats.org/officeDocument/2006/relationships/image" Target="../media/image45.png"/><Relationship Id="rId5" Type="http://schemas.openxmlformats.org/officeDocument/2006/relationships/image" Target="../media/image44.png"/><Relationship Id="rId4" Type="http://schemas.openxmlformats.org/officeDocument/2006/relationships/image" Target="../media/image43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53.png"/><Relationship Id="rId3" Type="http://schemas.openxmlformats.org/officeDocument/2006/relationships/image" Target="../media/image48.png"/><Relationship Id="rId7" Type="http://schemas.openxmlformats.org/officeDocument/2006/relationships/image" Target="../media/image52.png"/><Relationship Id="rId2" Type="http://schemas.openxmlformats.org/officeDocument/2006/relationships/image" Target="../media/image47.png"/><Relationship Id="rId1" Type="http://schemas.openxmlformats.org/officeDocument/2006/relationships/image" Target="../media/image46.png"/><Relationship Id="rId6" Type="http://schemas.openxmlformats.org/officeDocument/2006/relationships/image" Target="../media/image51.png"/><Relationship Id="rId11" Type="http://schemas.openxmlformats.org/officeDocument/2006/relationships/image" Target="../media/image56.png"/><Relationship Id="rId5" Type="http://schemas.openxmlformats.org/officeDocument/2006/relationships/image" Target="../media/image50.png"/><Relationship Id="rId10" Type="http://schemas.openxmlformats.org/officeDocument/2006/relationships/image" Target="../media/image55.png"/><Relationship Id="rId4" Type="http://schemas.openxmlformats.org/officeDocument/2006/relationships/image" Target="../media/image49.png"/><Relationship Id="rId9" Type="http://schemas.openxmlformats.org/officeDocument/2006/relationships/image" Target="../media/image54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63.png"/><Relationship Id="rId13" Type="http://schemas.openxmlformats.org/officeDocument/2006/relationships/image" Target="../media/image67.png"/><Relationship Id="rId3" Type="http://schemas.openxmlformats.org/officeDocument/2006/relationships/image" Target="../media/image58.png"/><Relationship Id="rId7" Type="http://schemas.openxmlformats.org/officeDocument/2006/relationships/image" Target="../media/image62.png"/><Relationship Id="rId12" Type="http://schemas.openxmlformats.org/officeDocument/2006/relationships/image" Target="../media/image66.png"/><Relationship Id="rId17" Type="http://schemas.openxmlformats.org/officeDocument/2006/relationships/image" Target="../media/image71.png"/><Relationship Id="rId2" Type="http://schemas.openxmlformats.org/officeDocument/2006/relationships/image" Target="../media/image57.png"/><Relationship Id="rId16" Type="http://schemas.openxmlformats.org/officeDocument/2006/relationships/image" Target="../media/image70.png"/><Relationship Id="rId1" Type="http://schemas.openxmlformats.org/officeDocument/2006/relationships/image" Target="../media/image21.png"/><Relationship Id="rId6" Type="http://schemas.openxmlformats.org/officeDocument/2006/relationships/image" Target="../media/image61.png"/><Relationship Id="rId11" Type="http://schemas.openxmlformats.org/officeDocument/2006/relationships/image" Target="../media/image65.png"/><Relationship Id="rId5" Type="http://schemas.openxmlformats.org/officeDocument/2006/relationships/image" Target="../media/image60.png"/><Relationship Id="rId15" Type="http://schemas.openxmlformats.org/officeDocument/2006/relationships/image" Target="../media/image69.png"/><Relationship Id="rId10" Type="http://schemas.openxmlformats.org/officeDocument/2006/relationships/image" Target="../media/image14.png"/><Relationship Id="rId4" Type="http://schemas.openxmlformats.org/officeDocument/2006/relationships/image" Target="../media/image59.png"/><Relationship Id="rId9" Type="http://schemas.openxmlformats.org/officeDocument/2006/relationships/image" Target="../media/image64.png"/><Relationship Id="rId14" Type="http://schemas.openxmlformats.org/officeDocument/2006/relationships/image" Target="../media/image68.pn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63.png"/><Relationship Id="rId13" Type="http://schemas.openxmlformats.org/officeDocument/2006/relationships/image" Target="../media/image67.png"/><Relationship Id="rId3" Type="http://schemas.openxmlformats.org/officeDocument/2006/relationships/image" Target="../media/image58.png"/><Relationship Id="rId7" Type="http://schemas.openxmlformats.org/officeDocument/2006/relationships/image" Target="../media/image62.png"/><Relationship Id="rId12" Type="http://schemas.openxmlformats.org/officeDocument/2006/relationships/image" Target="../media/image66.png"/><Relationship Id="rId17" Type="http://schemas.openxmlformats.org/officeDocument/2006/relationships/image" Target="../media/image71.png"/><Relationship Id="rId2" Type="http://schemas.openxmlformats.org/officeDocument/2006/relationships/image" Target="../media/image57.png"/><Relationship Id="rId16" Type="http://schemas.openxmlformats.org/officeDocument/2006/relationships/image" Target="../media/image70.png"/><Relationship Id="rId1" Type="http://schemas.openxmlformats.org/officeDocument/2006/relationships/image" Target="../media/image21.png"/><Relationship Id="rId6" Type="http://schemas.openxmlformats.org/officeDocument/2006/relationships/image" Target="../media/image61.png"/><Relationship Id="rId11" Type="http://schemas.openxmlformats.org/officeDocument/2006/relationships/image" Target="../media/image65.png"/><Relationship Id="rId5" Type="http://schemas.openxmlformats.org/officeDocument/2006/relationships/image" Target="../media/image60.png"/><Relationship Id="rId15" Type="http://schemas.openxmlformats.org/officeDocument/2006/relationships/image" Target="../media/image69.png"/><Relationship Id="rId10" Type="http://schemas.openxmlformats.org/officeDocument/2006/relationships/image" Target="../media/image14.png"/><Relationship Id="rId4" Type="http://schemas.openxmlformats.org/officeDocument/2006/relationships/image" Target="../media/image59.png"/><Relationship Id="rId9" Type="http://schemas.openxmlformats.org/officeDocument/2006/relationships/image" Target="../media/image64.png"/><Relationship Id="rId14" Type="http://schemas.openxmlformats.org/officeDocument/2006/relationships/image" Target="../media/image68.png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image" Target="../media/image64.png"/><Relationship Id="rId3" Type="http://schemas.openxmlformats.org/officeDocument/2006/relationships/image" Target="../media/image58.png"/><Relationship Id="rId7" Type="http://schemas.openxmlformats.org/officeDocument/2006/relationships/image" Target="../media/image65.png"/><Relationship Id="rId2" Type="http://schemas.openxmlformats.org/officeDocument/2006/relationships/image" Target="../media/image60.png"/><Relationship Id="rId1" Type="http://schemas.openxmlformats.org/officeDocument/2006/relationships/image" Target="../media/image57.png"/><Relationship Id="rId6" Type="http://schemas.openxmlformats.org/officeDocument/2006/relationships/image" Target="../media/image62.png"/><Relationship Id="rId5" Type="http://schemas.openxmlformats.org/officeDocument/2006/relationships/image" Target="../media/image59.png"/><Relationship Id="rId10" Type="http://schemas.openxmlformats.org/officeDocument/2006/relationships/image" Target="../media/image63.png"/><Relationship Id="rId4" Type="http://schemas.openxmlformats.org/officeDocument/2006/relationships/image" Target="../media/image61.png"/><Relationship Id="rId9" Type="http://schemas.openxmlformats.org/officeDocument/2006/relationships/image" Target="../media/image14.png"/></Relationships>
</file>

<file path=xl/drawings/_rels/drawing9.xml.rels><?xml version="1.0" encoding="UTF-8" standalone="yes"?>
<Relationships xmlns="http://schemas.openxmlformats.org/package/2006/relationships"><Relationship Id="rId13" Type="http://schemas.openxmlformats.org/officeDocument/2006/relationships/image" Target="../media/image84.png"/><Relationship Id="rId18" Type="http://schemas.openxmlformats.org/officeDocument/2006/relationships/image" Target="../media/image89.png"/><Relationship Id="rId26" Type="http://schemas.openxmlformats.org/officeDocument/2006/relationships/image" Target="../media/image96.png"/><Relationship Id="rId3" Type="http://schemas.openxmlformats.org/officeDocument/2006/relationships/image" Target="../media/image74.png"/><Relationship Id="rId21" Type="http://schemas.openxmlformats.org/officeDocument/2006/relationships/image" Target="../media/image92.png"/><Relationship Id="rId34" Type="http://schemas.openxmlformats.org/officeDocument/2006/relationships/image" Target="../media/image34.png"/><Relationship Id="rId7" Type="http://schemas.openxmlformats.org/officeDocument/2006/relationships/image" Target="../media/image78.png"/><Relationship Id="rId12" Type="http://schemas.openxmlformats.org/officeDocument/2006/relationships/image" Target="../media/image83.png"/><Relationship Id="rId17" Type="http://schemas.openxmlformats.org/officeDocument/2006/relationships/image" Target="../media/image88.png"/><Relationship Id="rId25" Type="http://schemas.openxmlformats.org/officeDocument/2006/relationships/image" Target="../media/image95.png"/><Relationship Id="rId33" Type="http://schemas.openxmlformats.org/officeDocument/2006/relationships/image" Target="../media/image103.png"/><Relationship Id="rId2" Type="http://schemas.openxmlformats.org/officeDocument/2006/relationships/image" Target="../media/image73.png"/><Relationship Id="rId16" Type="http://schemas.openxmlformats.org/officeDocument/2006/relationships/image" Target="../media/image87.png"/><Relationship Id="rId20" Type="http://schemas.openxmlformats.org/officeDocument/2006/relationships/image" Target="../media/image91.png"/><Relationship Id="rId29" Type="http://schemas.openxmlformats.org/officeDocument/2006/relationships/image" Target="../media/image99.png"/><Relationship Id="rId1" Type="http://schemas.openxmlformats.org/officeDocument/2006/relationships/image" Target="../media/image72.png"/><Relationship Id="rId6" Type="http://schemas.openxmlformats.org/officeDocument/2006/relationships/image" Target="../media/image77.png"/><Relationship Id="rId11" Type="http://schemas.openxmlformats.org/officeDocument/2006/relationships/image" Target="../media/image82.png"/><Relationship Id="rId24" Type="http://schemas.openxmlformats.org/officeDocument/2006/relationships/image" Target="../media/image94.png"/><Relationship Id="rId32" Type="http://schemas.openxmlformats.org/officeDocument/2006/relationships/image" Target="../media/image102.png"/><Relationship Id="rId5" Type="http://schemas.openxmlformats.org/officeDocument/2006/relationships/image" Target="../media/image76.png"/><Relationship Id="rId15" Type="http://schemas.openxmlformats.org/officeDocument/2006/relationships/image" Target="../media/image86.png"/><Relationship Id="rId23" Type="http://schemas.openxmlformats.org/officeDocument/2006/relationships/image" Target="../media/image93.png"/><Relationship Id="rId28" Type="http://schemas.openxmlformats.org/officeDocument/2006/relationships/image" Target="../media/image98.png"/><Relationship Id="rId10" Type="http://schemas.openxmlformats.org/officeDocument/2006/relationships/image" Target="../media/image81.png"/><Relationship Id="rId19" Type="http://schemas.openxmlformats.org/officeDocument/2006/relationships/image" Target="../media/image90.png"/><Relationship Id="rId31" Type="http://schemas.openxmlformats.org/officeDocument/2006/relationships/image" Target="../media/image101.png"/><Relationship Id="rId4" Type="http://schemas.openxmlformats.org/officeDocument/2006/relationships/image" Target="../media/image75.png"/><Relationship Id="rId9" Type="http://schemas.openxmlformats.org/officeDocument/2006/relationships/image" Target="../media/image80.png"/><Relationship Id="rId14" Type="http://schemas.openxmlformats.org/officeDocument/2006/relationships/image" Target="../media/image85.png"/><Relationship Id="rId22" Type="http://schemas.openxmlformats.org/officeDocument/2006/relationships/image" Target="../media/image33.png"/><Relationship Id="rId27" Type="http://schemas.openxmlformats.org/officeDocument/2006/relationships/image" Target="../media/image97.png"/><Relationship Id="rId30" Type="http://schemas.openxmlformats.org/officeDocument/2006/relationships/image" Target="../media/image100.png"/><Relationship Id="rId8" Type="http://schemas.openxmlformats.org/officeDocument/2006/relationships/image" Target="../media/image7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0</xdr:rowOff>
    </xdr:from>
    <xdr:to>
      <xdr:col>0</xdr:col>
      <xdr:colOff>142875</xdr:colOff>
      <xdr:row>4</xdr:row>
      <xdr:rowOff>180975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52550"/>
          <a:ext cx="14287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15</xdr:row>
      <xdr:rowOff>0</xdr:rowOff>
    </xdr:from>
    <xdr:to>
      <xdr:col>0</xdr:col>
      <xdr:colOff>133350</xdr:colOff>
      <xdr:row>15</xdr:row>
      <xdr:rowOff>180975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24075"/>
          <a:ext cx="1333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9</xdr:row>
      <xdr:rowOff>0</xdr:rowOff>
    </xdr:from>
    <xdr:to>
      <xdr:col>0</xdr:col>
      <xdr:colOff>257175</xdr:colOff>
      <xdr:row>9</xdr:row>
      <xdr:rowOff>190500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05100"/>
          <a:ext cx="25717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10</xdr:row>
      <xdr:rowOff>0</xdr:rowOff>
    </xdr:from>
    <xdr:to>
      <xdr:col>0</xdr:col>
      <xdr:colOff>247650</xdr:colOff>
      <xdr:row>10</xdr:row>
      <xdr:rowOff>190500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24200"/>
          <a:ext cx="2476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11</xdr:row>
      <xdr:rowOff>0</xdr:rowOff>
    </xdr:from>
    <xdr:to>
      <xdr:col>0</xdr:col>
      <xdr:colOff>257175</xdr:colOff>
      <xdr:row>11</xdr:row>
      <xdr:rowOff>190500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43300"/>
          <a:ext cx="25717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12</xdr:row>
      <xdr:rowOff>0</xdr:rowOff>
    </xdr:from>
    <xdr:to>
      <xdr:col>0</xdr:col>
      <xdr:colOff>257175</xdr:colOff>
      <xdr:row>12</xdr:row>
      <xdr:rowOff>190500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90975"/>
          <a:ext cx="25717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13</xdr:row>
      <xdr:rowOff>0</xdr:rowOff>
    </xdr:from>
    <xdr:to>
      <xdr:col>0</xdr:col>
      <xdr:colOff>257175</xdr:colOff>
      <xdr:row>13</xdr:row>
      <xdr:rowOff>190500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38650"/>
          <a:ext cx="25717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14</xdr:row>
      <xdr:rowOff>0</xdr:rowOff>
    </xdr:from>
    <xdr:to>
      <xdr:col>0</xdr:col>
      <xdr:colOff>238125</xdr:colOff>
      <xdr:row>14</xdr:row>
      <xdr:rowOff>190500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86325"/>
          <a:ext cx="23812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5</xdr:row>
      <xdr:rowOff>0</xdr:rowOff>
    </xdr:from>
    <xdr:to>
      <xdr:col>0</xdr:col>
      <xdr:colOff>142875</xdr:colOff>
      <xdr:row>5</xdr:row>
      <xdr:rowOff>180975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848350"/>
          <a:ext cx="14287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23</xdr:row>
      <xdr:rowOff>0</xdr:rowOff>
    </xdr:from>
    <xdr:to>
      <xdr:col>0</xdr:col>
      <xdr:colOff>85725</xdr:colOff>
      <xdr:row>23</xdr:row>
      <xdr:rowOff>180975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38875"/>
          <a:ext cx="8572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24</xdr:row>
      <xdr:rowOff>0</xdr:rowOff>
    </xdr:from>
    <xdr:to>
      <xdr:col>0</xdr:col>
      <xdr:colOff>95250</xdr:colOff>
      <xdr:row>24</xdr:row>
      <xdr:rowOff>180975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00900"/>
          <a:ext cx="952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22</xdr:row>
      <xdr:rowOff>0</xdr:rowOff>
    </xdr:from>
    <xdr:to>
      <xdr:col>0</xdr:col>
      <xdr:colOff>133350</xdr:colOff>
      <xdr:row>22</xdr:row>
      <xdr:rowOff>180975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162925"/>
          <a:ext cx="1333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2</xdr:row>
      <xdr:rowOff>0</xdr:rowOff>
    </xdr:from>
    <xdr:to>
      <xdr:col>0</xdr:col>
      <xdr:colOff>228600</xdr:colOff>
      <xdr:row>2</xdr:row>
      <xdr:rowOff>190500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8625"/>
          <a:ext cx="2286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1</xdr:row>
      <xdr:rowOff>0</xdr:rowOff>
    </xdr:from>
    <xdr:to>
      <xdr:col>0</xdr:col>
      <xdr:colOff>142875</xdr:colOff>
      <xdr:row>1</xdr:row>
      <xdr:rowOff>180975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0025"/>
          <a:ext cx="14287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25</xdr:row>
      <xdr:rowOff>0</xdr:rowOff>
    </xdr:from>
    <xdr:to>
      <xdr:col>0</xdr:col>
      <xdr:colOff>228600</xdr:colOff>
      <xdr:row>25</xdr:row>
      <xdr:rowOff>180975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xmlns="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81350"/>
          <a:ext cx="22860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20</xdr:row>
      <xdr:rowOff>0</xdr:rowOff>
    </xdr:from>
    <xdr:to>
      <xdr:col>0</xdr:col>
      <xdr:colOff>142875</xdr:colOff>
      <xdr:row>20</xdr:row>
      <xdr:rowOff>180975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24100"/>
          <a:ext cx="14287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26</xdr:row>
      <xdr:rowOff>0</xdr:rowOff>
    </xdr:from>
    <xdr:to>
      <xdr:col>0</xdr:col>
      <xdr:colOff>342900</xdr:colOff>
      <xdr:row>27</xdr:row>
      <xdr:rowOff>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xmlns="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81400"/>
          <a:ext cx="3429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3</xdr:row>
      <xdr:rowOff>0</xdr:rowOff>
    </xdr:from>
    <xdr:to>
      <xdr:col>0</xdr:col>
      <xdr:colOff>342900</xdr:colOff>
      <xdr:row>3</xdr:row>
      <xdr:rowOff>180975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xmlns="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47725"/>
          <a:ext cx="34290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29</xdr:row>
      <xdr:rowOff>0</xdr:rowOff>
    </xdr:from>
    <xdr:to>
      <xdr:col>0</xdr:col>
      <xdr:colOff>219075</xdr:colOff>
      <xdr:row>30</xdr:row>
      <xdr:rowOff>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xmlns="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43400"/>
          <a:ext cx="21907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28</xdr:row>
      <xdr:rowOff>0</xdr:rowOff>
    </xdr:from>
    <xdr:to>
      <xdr:col>0</xdr:col>
      <xdr:colOff>447675</xdr:colOff>
      <xdr:row>29</xdr:row>
      <xdr:rowOff>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xmlns="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52900"/>
          <a:ext cx="44767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21</xdr:row>
      <xdr:rowOff>0</xdr:rowOff>
    </xdr:from>
    <xdr:to>
      <xdr:col>0</xdr:col>
      <xdr:colOff>142875</xdr:colOff>
      <xdr:row>21</xdr:row>
      <xdr:rowOff>180975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xmlns="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24175"/>
          <a:ext cx="14287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16</xdr:row>
      <xdr:rowOff>0</xdr:rowOff>
    </xdr:from>
    <xdr:to>
      <xdr:col>0</xdr:col>
      <xdr:colOff>142875</xdr:colOff>
      <xdr:row>16</xdr:row>
      <xdr:rowOff>180975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xmlns="" id="{A3A0B891-E096-43C6-82D9-833AE2D0C3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19150"/>
          <a:ext cx="14287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17</xdr:row>
      <xdr:rowOff>0</xdr:rowOff>
    </xdr:from>
    <xdr:to>
      <xdr:col>0</xdr:col>
      <xdr:colOff>142875</xdr:colOff>
      <xdr:row>17</xdr:row>
      <xdr:rowOff>180975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10D439E6-DBCF-4054-9AFE-9653A8F4E5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95675"/>
          <a:ext cx="14287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0</xdr:col>
      <xdr:colOff>228600</xdr:colOff>
      <xdr:row>3</xdr:row>
      <xdr:rowOff>190500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57575"/>
          <a:ext cx="2286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4</xdr:row>
      <xdr:rowOff>0</xdr:rowOff>
    </xdr:from>
    <xdr:to>
      <xdr:col>0</xdr:col>
      <xdr:colOff>142875</xdr:colOff>
      <xdr:row>4</xdr:row>
      <xdr:rowOff>180975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00600"/>
          <a:ext cx="14287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5</xdr:row>
      <xdr:rowOff>0</xdr:rowOff>
    </xdr:from>
    <xdr:to>
      <xdr:col>0</xdr:col>
      <xdr:colOff>95250</xdr:colOff>
      <xdr:row>5</xdr:row>
      <xdr:rowOff>180975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91125"/>
          <a:ext cx="952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6</xdr:row>
      <xdr:rowOff>0</xdr:rowOff>
    </xdr:from>
    <xdr:to>
      <xdr:col>0</xdr:col>
      <xdr:colOff>85725</xdr:colOff>
      <xdr:row>6</xdr:row>
      <xdr:rowOff>180975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00000000-0008-0000-01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72150"/>
          <a:ext cx="8572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7</xdr:row>
      <xdr:rowOff>0</xdr:rowOff>
    </xdr:from>
    <xdr:to>
      <xdr:col>0</xdr:col>
      <xdr:colOff>142875</xdr:colOff>
      <xdr:row>7</xdr:row>
      <xdr:rowOff>180975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xmlns="" id="{00000000-0008-0000-01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543675"/>
          <a:ext cx="14287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8</xdr:row>
      <xdr:rowOff>0</xdr:rowOff>
    </xdr:from>
    <xdr:to>
      <xdr:col>0</xdr:col>
      <xdr:colOff>142875</xdr:colOff>
      <xdr:row>8</xdr:row>
      <xdr:rowOff>180975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xmlns="" id="{00000000-0008-0000-01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86700"/>
          <a:ext cx="14287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9</xdr:row>
      <xdr:rowOff>0</xdr:rowOff>
    </xdr:from>
    <xdr:to>
      <xdr:col>0</xdr:col>
      <xdr:colOff>142875</xdr:colOff>
      <xdr:row>9</xdr:row>
      <xdr:rowOff>180975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xmlns="" id="{00000000-0008-0000-01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229725"/>
          <a:ext cx="14287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10</xdr:row>
      <xdr:rowOff>0</xdr:rowOff>
    </xdr:from>
    <xdr:to>
      <xdr:col>0</xdr:col>
      <xdr:colOff>142875</xdr:colOff>
      <xdr:row>10</xdr:row>
      <xdr:rowOff>180975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xmlns="" id="{00000000-0008-0000-01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763250"/>
          <a:ext cx="14287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11</xdr:row>
      <xdr:rowOff>0</xdr:rowOff>
    </xdr:from>
    <xdr:to>
      <xdr:col>0</xdr:col>
      <xdr:colOff>352425</xdr:colOff>
      <xdr:row>11</xdr:row>
      <xdr:rowOff>180975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xmlns="" id="{00000000-0008-0000-01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47900"/>
          <a:ext cx="35242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2</xdr:row>
      <xdr:rowOff>0</xdr:rowOff>
    </xdr:from>
    <xdr:to>
      <xdr:col>0</xdr:col>
      <xdr:colOff>142875</xdr:colOff>
      <xdr:row>2</xdr:row>
      <xdr:rowOff>180975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xmlns="" id="{00000000-0008-0000-01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9575"/>
          <a:ext cx="14287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1</xdr:row>
      <xdr:rowOff>0</xdr:rowOff>
    </xdr:from>
    <xdr:to>
      <xdr:col>0</xdr:col>
      <xdr:colOff>133350</xdr:colOff>
      <xdr:row>1</xdr:row>
      <xdr:rowOff>180975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xmlns="" id="{00000000-0008-0000-01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"/>
          <a:ext cx="1333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68580</xdr:colOff>
      <xdr:row>13</xdr:row>
      <xdr:rowOff>0</xdr:rowOff>
    </xdr:from>
    <xdr:to>
      <xdr:col>0</xdr:col>
      <xdr:colOff>342900</xdr:colOff>
      <xdr:row>14</xdr:row>
      <xdr:rowOff>22860</xdr:rowOff>
    </xdr:to>
    <xdr:pic>
      <xdr:nvPicPr>
        <xdr:cNvPr id="1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68580" y="2468880"/>
          <a:ext cx="274320" cy="205740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0</xdr:col>
      <xdr:colOff>228600</xdr:colOff>
      <xdr:row>3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"/>
          <a:ext cx="2286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5</xdr:row>
      <xdr:rowOff>0</xdr:rowOff>
    </xdr:from>
    <xdr:to>
      <xdr:col>0</xdr:col>
      <xdr:colOff>114300</xdr:colOff>
      <xdr:row>5</xdr:row>
      <xdr:rowOff>190500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02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66900"/>
          <a:ext cx="1143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6</xdr:row>
      <xdr:rowOff>0</xdr:rowOff>
    </xdr:from>
    <xdr:to>
      <xdr:col>0</xdr:col>
      <xdr:colOff>428625</xdr:colOff>
      <xdr:row>6</xdr:row>
      <xdr:rowOff>190500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xmlns="" id="{00000000-0008-0000-02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86050"/>
          <a:ext cx="42862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7</xdr:row>
      <xdr:rowOff>0</xdr:rowOff>
    </xdr:from>
    <xdr:to>
      <xdr:col>0</xdr:col>
      <xdr:colOff>142875</xdr:colOff>
      <xdr:row>7</xdr:row>
      <xdr:rowOff>180975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xmlns="" id="{00000000-0008-0000-02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29050"/>
          <a:ext cx="14287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8</xdr:row>
      <xdr:rowOff>0</xdr:rowOff>
    </xdr:from>
    <xdr:to>
      <xdr:col>0</xdr:col>
      <xdr:colOff>447675</xdr:colOff>
      <xdr:row>8</xdr:row>
      <xdr:rowOff>190500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00000000-0008-0000-02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24350"/>
          <a:ext cx="44767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1</xdr:row>
      <xdr:rowOff>0</xdr:rowOff>
    </xdr:from>
    <xdr:to>
      <xdr:col>0</xdr:col>
      <xdr:colOff>228600</xdr:colOff>
      <xdr:row>2</xdr:row>
      <xdr:rowOff>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xmlns="" id="{00000000-0008-0000-02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"/>
          <a:ext cx="2286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0</xdr:col>
      <xdr:colOff>85725</xdr:colOff>
      <xdr:row>1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0525"/>
          <a:ext cx="8572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2</xdr:row>
      <xdr:rowOff>0</xdr:rowOff>
    </xdr:from>
    <xdr:to>
      <xdr:col>0</xdr:col>
      <xdr:colOff>314325</xdr:colOff>
      <xdr:row>2</xdr:row>
      <xdr:rowOff>180975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0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52550"/>
          <a:ext cx="31432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3</xdr:row>
      <xdr:rowOff>0</xdr:rowOff>
    </xdr:from>
    <xdr:to>
      <xdr:col>0</xdr:col>
      <xdr:colOff>247650</xdr:colOff>
      <xdr:row>3</xdr:row>
      <xdr:rowOff>180975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04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24075"/>
          <a:ext cx="2476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4</xdr:row>
      <xdr:rowOff>0</xdr:rowOff>
    </xdr:from>
    <xdr:to>
      <xdr:col>0</xdr:col>
      <xdr:colOff>390525</xdr:colOff>
      <xdr:row>4</xdr:row>
      <xdr:rowOff>190500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95600"/>
          <a:ext cx="39052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6</xdr:row>
      <xdr:rowOff>0</xdr:rowOff>
    </xdr:from>
    <xdr:to>
      <xdr:col>0</xdr:col>
      <xdr:colOff>352425</xdr:colOff>
      <xdr:row>6</xdr:row>
      <xdr:rowOff>180975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00000000-0008-0000-04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29150"/>
          <a:ext cx="35242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4</xdr:row>
      <xdr:rowOff>171450</xdr:rowOff>
    </xdr:from>
    <xdr:to>
      <xdr:col>0</xdr:col>
      <xdr:colOff>228600</xdr:colOff>
      <xdr:row>5</xdr:row>
      <xdr:rowOff>161925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xmlns="" id="{F4BD89DA-764D-4103-8576-352F3D443F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3450"/>
          <a:ext cx="22860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1</xdr:row>
      <xdr:rowOff>0</xdr:rowOff>
    </xdr:from>
    <xdr:to>
      <xdr:col>0</xdr:col>
      <xdr:colOff>400050</xdr:colOff>
      <xdr:row>2</xdr:row>
      <xdr:rowOff>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xmlns="" id="{00000000-0008-0000-03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190500"/>
          <a:ext cx="25717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142875</xdr:colOff>
      <xdr:row>2</xdr:row>
      <xdr:rowOff>0</xdr:rowOff>
    </xdr:from>
    <xdr:to>
      <xdr:col>0</xdr:col>
      <xdr:colOff>361950</xdr:colOff>
      <xdr:row>2</xdr:row>
      <xdr:rowOff>171450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xmlns="" id="{00000000-0008-0000-03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381000"/>
          <a:ext cx="2190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142875</xdr:colOff>
      <xdr:row>3</xdr:row>
      <xdr:rowOff>190500</xdr:rowOff>
    </xdr:from>
    <xdr:to>
      <xdr:col>0</xdr:col>
      <xdr:colOff>466725</xdr:colOff>
      <xdr:row>3</xdr:row>
      <xdr:rowOff>361950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xmlns="" id="{00000000-0008-0000-03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790575"/>
          <a:ext cx="3238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142875</xdr:colOff>
      <xdr:row>4</xdr:row>
      <xdr:rowOff>190500</xdr:rowOff>
    </xdr:from>
    <xdr:to>
      <xdr:col>0</xdr:col>
      <xdr:colOff>342900</xdr:colOff>
      <xdr:row>4</xdr:row>
      <xdr:rowOff>361950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xmlns="" id="{00000000-0008-0000-03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1362075"/>
          <a:ext cx="20002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161925</xdr:colOff>
      <xdr:row>5</xdr:row>
      <xdr:rowOff>0</xdr:rowOff>
    </xdr:from>
    <xdr:to>
      <xdr:col>0</xdr:col>
      <xdr:colOff>390525</xdr:colOff>
      <xdr:row>5</xdr:row>
      <xdr:rowOff>171450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xmlns="" id="{00000000-0008-0000-03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1695450"/>
          <a:ext cx="2286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142875</xdr:colOff>
      <xdr:row>6</xdr:row>
      <xdr:rowOff>0</xdr:rowOff>
    </xdr:from>
    <xdr:to>
      <xdr:col>0</xdr:col>
      <xdr:colOff>485775</xdr:colOff>
      <xdr:row>7</xdr:row>
      <xdr:rowOff>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xmlns="" id="{00000000-0008-0000-03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1914525"/>
          <a:ext cx="3429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142875</xdr:colOff>
      <xdr:row>7</xdr:row>
      <xdr:rowOff>190500</xdr:rowOff>
    </xdr:from>
    <xdr:to>
      <xdr:col>0</xdr:col>
      <xdr:colOff>390525</xdr:colOff>
      <xdr:row>7</xdr:row>
      <xdr:rowOff>381000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xmlns="" id="{00000000-0008-0000-03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2295525"/>
          <a:ext cx="2476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142875</xdr:colOff>
      <xdr:row>8</xdr:row>
      <xdr:rowOff>123825</xdr:rowOff>
    </xdr:from>
    <xdr:to>
      <xdr:col>0</xdr:col>
      <xdr:colOff>400050</xdr:colOff>
      <xdr:row>8</xdr:row>
      <xdr:rowOff>314325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0000000-0008-0000-03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2800350"/>
          <a:ext cx="25717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123825</xdr:colOff>
      <xdr:row>3</xdr:row>
      <xdr:rowOff>95250</xdr:rowOff>
    </xdr:from>
    <xdr:to>
      <xdr:col>4</xdr:col>
      <xdr:colOff>1209675</xdr:colOff>
      <xdr:row>3</xdr:row>
      <xdr:rowOff>485775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xmlns="" id="{9DB123FA-337F-4A90-9BB4-BA6B89173D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695325"/>
          <a:ext cx="1085850" cy="390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123825</xdr:colOff>
      <xdr:row>8</xdr:row>
      <xdr:rowOff>142875</xdr:rowOff>
    </xdr:from>
    <xdr:to>
      <xdr:col>4</xdr:col>
      <xdr:colOff>695325</xdr:colOff>
      <xdr:row>8</xdr:row>
      <xdr:rowOff>333375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xmlns="" id="{1DA6F773-7901-41CB-88EA-FC55E2E9A2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2819400"/>
          <a:ext cx="571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152400</xdr:colOff>
      <xdr:row>4</xdr:row>
      <xdr:rowOff>85725</xdr:rowOff>
    </xdr:from>
    <xdr:to>
      <xdr:col>4</xdr:col>
      <xdr:colOff>742950</xdr:colOff>
      <xdr:row>4</xdr:row>
      <xdr:rowOff>438150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xmlns="" id="{F0D20C0B-9AAB-4422-91FF-5C06D00BED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29350" y="1257300"/>
          <a:ext cx="590550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247650</xdr:colOff>
      <xdr:row>0</xdr:row>
      <xdr:rowOff>180975</xdr:rowOff>
    </xdr:from>
    <xdr:to>
      <xdr:col>12</xdr:col>
      <xdr:colOff>390525</xdr:colOff>
      <xdr:row>1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20CE630A-845E-4068-88AD-1ACEB98784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62850" y="180975"/>
          <a:ext cx="14287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190500</xdr:colOff>
      <xdr:row>1</xdr:row>
      <xdr:rowOff>9525</xdr:rowOff>
    </xdr:from>
    <xdr:to>
      <xdr:col>1</xdr:col>
      <xdr:colOff>361950</xdr:colOff>
      <xdr:row>2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2C581EEF-390E-4737-AAAD-E04B646C54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0100" y="200025"/>
          <a:ext cx="1714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190500</xdr:colOff>
      <xdr:row>1</xdr:row>
      <xdr:rowOff>9525</xdr:rowOff>
    </xdr:from>
    <xdr:to>
      <xdr:col>3</xdr:col>
      <xdr:colOff>361950</xdr:colOff>
      <xdr:row>2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4879C1F9-500B-41CB-A853-1136A4158A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19300" y="200025"/>
          <a:ext cx="1714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190500</xdr:colOff>
      <xdr:row>1</xdr:row>
      <xdr:rowOff>9525</xdr:rowOff>
    </xdr:from>
    <xdr:to>
      <xdr:col>5</xdr:col>
      <xdr:colOff>361950</xdr:colOff>
      <xdr:row>2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xmlns="" id="{11723CC7-DB1B-4080-A4AA-8E0C7FA515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500" y="200025"/>
          <a:ext cx="1714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190500</xdr:colOff>
      <xdr:row>1</xdr:row>
      <xdr:rowOff>9525</xdr:rowOff>
    </xdr:from>
    <xdr:to>
      <xdr:col>2</xdr:col>
      <xdr:colOff>361950</xdr:colOff>
      <xdr:row>2</xdr:row>
      <xdr:rowOff>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xmlns="" id="{67029F73-70C8-4965-9E98-CBB93C1171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200025"/>
          <a:ext cx="1714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190500</xdr:colOff>
      <xdr:row>1</xdr:row>
      <xdr:rowOff>9525</xdr:rowOff>
    </xdr:from>
    <xdr:to>
      <xdr:col>4</xdr:col>
      <xdr:colOff>361950</xdr:colOff>
      <xdr:row>2</xdr:row>
      <xdr:rowOff>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2C0B75C1-6E58-40EC-97F8-A4372CB1D7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28900" y="200025"/>
          <a:ext cx="1714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190500</xdr:colOff>
      <xdr:row>1</xdr:row>
      <xdr:rowOff>9525</xdr:rowOff>
    </xdr:from>
    <xdr:to>
      <xdr:col>6</xdr:col>
      <xdr:colOff>361950</xdr:colOff>
      <xdr:row>2</xdr:row>
      <xdr:rowOff>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xmlns="" id="{7918A97D-623B-433E-8FA8-D1805E95FD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48100" y="200025"/>
          <a:ext cx="1714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257175</xdr:colOff>
      <xdr:row>1</xdr:row>
      <xdr:rowOff>19050</xdr:rowOff>
    </xdr:from>
    <xdr:to>
      <xdr:col>9</xdr:col>
      <xdr:colOff>352425</xdr:colOff>
      <xdr:row>1</xdr:row>
      <xdr:rowOff>180975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xmlns="" id="{217BE445-3DBE-4206-B35E-044364755F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3575" y="209550"/>
          <a:ext cx="952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381000</xdr:colOff>
      <xdr:row>1</xdr:row>
      <xdr:rowOff>0</xdr:rowOff>
    </xdr:from>
    <xdr:to>
      <xdr:col>8</xdr:col>
      <xdr:colOff>533400</xdr:colOff>
      <xdr:row>1</xdr:row>
      <xdr:rowOff>180975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xmlns="" id="{B4620F97-F0A9-4D42-9233-4D06E7DB97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57800" y="190500"/>
          <a:ext cx="15240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190500</xdr:colOff>
      <xdr:row>1</xdr:row>
      <xdr:rowOff>0</xdr:rowOff>
    </xdr:from>
    <xdr:to>
      <xdr:col>8</xdr:col>
      <xdr:colOff>361950</xdr:colOff>
      <xdr:row>1</xdr:row>
      <xdr:rowOff>180975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xmlns="" id="{0CD89343-58A4-4C66-AF7C-002625005C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67300" y="190500"/>
          <a:ext cx="1714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190500</xdr:colOff>
      <xdr:row>1</xdr:row>
      <xdr:rowOff>0</xdr:rowOff>
    </xdr:from>
    <xdr:to>
      <xdr:col>10</xdr:col>
      <xdr:colOff>333375</xdr:colOff>
      <xdr:row>1</xdr:row>
      <xdr:rowOff>180975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xmlns="" id="{DAD0F620-B297-4060-B1CB-1DA3C7504D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86500" y="190500"/>
          <a:ext cx="14287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190500</xdr:colOff>
      <xdr:row>1</xdr:row>
      <xdr:rowOff>9525</xdr:rowOff>
    </xdr:from>
    <xdr:to>
      <xdr:col>7</xdr:col>
      <xdr:colOff>361950</xdr:colOff>
      <xdr:row>2</xdr:row>
      <xdr:rowOff>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xmlns="" id="{F60338F4-7CA3-4B8C-9F60-4A785BE7E5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200025"/>
          <a:ext cx="1714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228600</xdr:colOff>
      <xdr:row>0</xdr:row>
      <xdr:rowOff>180975</xdr:rowOff>
    </xdr:from>
    <xdr:to>
      <xdr:col>11</xdr:col>
      <xdr:colOff>381000</xdr:colOff>
      <xdr:row>1</xdr:row>
      <xdr:rowOff>171450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xmlns="" id="{3E2720B3-6C7C-47A3-AF42-BAC28B753C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34200" y="180975"/>
          <a:ext cx="15240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190500</xdr:colOff>
      <xdr:row>0</xdr:row>
      <xdr:rowOff>171450</xdr:rowOff>
    </xdr:from>
    <xdr:to>
      <xdr:col>13</xdr:col>
      <xdr:colOff>323850</xdr:colOff>
      <xdr:row>1</xdr:row>
      <xdr:rowOff>161925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xmlns="" id="{DBF4AF1C-5713-428C-85D1-BAD3847284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15300" y="171450"/>
          <a:ext cx="1333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14</xdr:col>
      <xdr:colOff>57150</xdr:colOff>
      <xdr:row>1</xdr:row>
      <xdr:rowOff>0</xdr:rowOff>
    </xdr:from>
    <xdr:to>
      <xdr:col>14</xdr:col>
      <xdr:colOff>504825</xdr:colOff>
      <xdr:row>2</xdr:row>
      <xdr:rowOff>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xmlns="" id="{6F15C1D5-7F66-420E-8766-C75CA62162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91550" y="190500"/>
          <a:ext cx="44767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152400</xdr:colOff>
      <xdr:row>1</xdr:row>
      <xdr:rowOff>0</xdr:rowOff>
    </xdr:from>
    <xdr:to>
      <xdr:col>15</xdr:col>
      <xdr:colOff>381000</xdr:colOff>
      <xdr:row>2</xdr:row>
      <xdr:rowOff>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xmlns="" id="{98DB655E-FC60-40EC-8BAC-C0C4DE28EA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0" y="190500"/>
          <a:ext cx="2286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16</xdr:col>
      <xdr:colOff>257175</xdr:colOff>
      <xdr:row>1</xdr:row>
      <xdr:rowOff>0</xdr:rowOff>
    </xdr:from>
    <xdr:to>
      <xdr:col>16</xdr:col>
      <xdr:colOff>342900</xdr:colOff>
      <xdr:row>1</xdr:row>
      <xdr:rowOff>180975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xmlns="" id="{FB36A47B-C44A-4069-B135-3CC5D2E580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10775" y="190500"/>
          <a:ext cx="8572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17</xdr:col>
      <xdr:colOff>171450</xdr:colOff>
      <xdr:row>1</xdr:row>
      <xdr:rowOff>0</xdr:rowOff>
    </xdr:from>
    <xdr:to>
      <xdr:col>17</xdr:col>
      <xdr:colOff>371475</xdr:colOff>
      <xdr:row>1</xdr:row>
      <xdr:rowOff>180975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xmlns="" id="{48732074-3217-4D9F-B2C4-BB7C430B6F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34650" y="190500"/>
          <a:ext cx="20002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18</xdr:col>
      <xdr:colOff>0</xdr:colOff>
      <xdr:row>1</xdr:row>
      <xdr:rowOff>0</xdr:rowOff>
    </xdr:from>
    <xdr:to>
      <xdr:col>18</xdr:col>
      <xdr:colOff>323850</xdr:colOff>
      <xdr:row>2</xdr:row>
      <xdr:rowOff>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8140468C-77D6-4CB0-A284-12151AD161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90500"/>
          <a:ext cx="3238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247650</xdr:colOff>
      <xdr:row>0</xdr:row>
      <xdr:rowOff>180975</xdr:rowOff>
    </xdr:from>
    <xdr:to>
      <xdr:col>12</xdr:col>
      <xdr:colOff>390525</xdr:colOff>
      <xdr:row>1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F9EDE5E1-492B-40D4-9DA6-DFD41B38FF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62850" y="180975"/>
          <a:ext cx="14287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190500</xdr:colOff>
      <xdr:row>1</xdr:row>
      <xdr:rowOff>9525</xdr:rowOff>
    </xdr:from>
    <xdr:to>
      <xdr:col>1</xdr:col>
      <xdr:colOff>361950</xdr:colOff>
      <xdr:row>2</xdr:row>
      <xdr:rowOff>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xmlns="" id="{C45910A3-8CAF-4379-8ACF-6B72BB6C32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0100" y="200025"/>
          <a:ext cx="1714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190500</xdr:colOff>
      <xdr:row>1</xdr:row>
      <xdr:rowOff>9525</xdr:rowOff>
    </xdr:from>
    <xdr:to>
      <xdr:col>3</xdr:col>
      <xdr:colOff>361950</xdr:colOff>
      <xdr:row>2</xdr:row>
      <xdr:rowOff>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F2DB7065-A6C2-45D7-B94F-3E64886F94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19300" y="200025"/>
          <a:ext cx="1714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190500</xdr:colOff>
      <xdr:row>1</xdr:row>
      <xdr:rowOff>9525</xdr:rowOff>
    </xdr:from>
    <xdr:to>
      <xdr:col>5</xdr:col>
      <xdr:colOff>361950</xdr:colOff>
      <xdr:row>2</xdr:row>
      <xdr:rowOff>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xmlns="" id="{6040D7F2-3585-40CC-9CFF-D29AAFECF4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500" y="200025"/>
          <a:ext cx="1714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190500</xdr:colOff>
      <xdr:row>1</xdr:row>
      <xdr:rowOff>9525</xdr:rowOff>
    </xdr:from>
    <xdr:to>
      <xdr:col>2</xdr:col>
      <xdr:colOff>361950</xdr:colOff>
      <xdr:row>2</xdr:row>
      <xdr:rowOff>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xmlns="" id="{2D13B7DD-6871-4862-8C3E-8954C62113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200025"/>
          <a:ext cx="1714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190500</xdr:colOff>
      <xdr:row>1</xdr:row>
      <xdr:rowOff>9525</xdr:rowOff>
    </xdr:from>
    <xdr:to>
      <xdr:col>4</xdr:col>
      <xdr:colOff>361950</xdr:colOff>
      <xdr:row>2</xdr:row>
      <xdr:rowOff>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xmlns="" id="{7CC88AB0-4BC8-4F28-B576-E27473BFF7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28900" y="200025"/>
          <a:ext cx="1714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190500</xdr:colOff>
      <xdr:row>1</xdr:row>
      <xdr:rowOff>9525</xdr:rowOff>
    </xdr:from>
    <xdr:to>
      <xdr:col>6</xdr:col>
      <xdr:colOff>361950</xdr:colOff>
      <xdr:row>2</xdr:row>
      <xdr:rowOff>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xmlns="" id="{6DF9CC2F-16E2-469D-A5A0-AF150DBEFB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48100" y="200025"/>
          <a:ext cx="1714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257175</xdr:colOff>
      <xdr:row>1</xdr:row>
      <xdr:rowOff>19050</xdr:rowOff>
    </xdr:from>
    <xdr:to>
      <xdr:col>9</xdr:col>
      <xdr:colOff>352425</xdr:colOff>
      <xdr:row>1</xdr:row>
      <xdr:rowOff>180975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xmlns="" id="{BE9652C6-294B-4EB9-860E-71F9CF3F9A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3575" y="209550"/>
          <a:ext cx="952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381000</xdr:colOff>
      <xdr:row>1</xdr:row>
      <xdr:rowOff>0</xdr:rowOff>
    </xdr:from>
    <xdr:to>
      <xdr:col>8</xdr:col>
      <xdr:colOff>533400</xdr:colOff>
      <xdr:row>1</xdr:row>
      <xdr:rowOff>180975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704DFBF8-BC19-4C29-9698-8CC555FFF4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57800" y="190500"/>
          <a:ext cx="15240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190500</xdr:colOff>
      <xdr:row>1</xdr:row>
      <xdr:rowOff>0</xdr:rowOff>
    </xdr:from>
    <xdr:to>
      <xdr:col>8</xdr:col>
      <xdr:colOff>361950</xdr:colOff>
      <xdr:row>1</xdr:row>
      <xdr:rowOff>180975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xmlns="" id="{27963889-C451-4304-B51F-6CE56DBBEA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67300" y="190500"/>
          <a:ext cx="1714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190500</xdr:colOff>
      <xdr:row>1</xdr:row>
      <xdr:rowOff>0</xdr:rowOff>
    </xdr:from>
    <xdr:to>
      <xdr:col>10</xdr:col>
      <xdr:colOff>333375</xdr:colOff>
      <xdr:row>1</xdr:row>
      <xdr:rowOff>180975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xmlns="" id="{666D22A3-FDB9-4DC5-BA9C-2D4E622EF4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86500" y="190500"/>
          <a:ext cx="14287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190500</xdr:colOff>
      <xdr:row>1</xdr:row>
      <xdr:rowOff>9525</xdr:rowOff>
    </xdr:from>
    <xdr:to>
      <xdr:col>7</xdr:col>
      <xdr:colOff>361950</xdr:colOff>
      <xdr:row>2</xdr:row>
      <xdr:rowOff>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xmlns="" id="{D5BDE906-4E77-4528-A105-EA3A5E1E1A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200025"/>
          <a:ext cx="1714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228600</xdr:colOff>
      <xdr:row>0</xdr:row>
      <xdr:rowOff>180975</xdr:rowOff>
    </xdr:from>
    <xdr:to>
      <xdr:col>11</xdr:col>
      <xdr:colOff>381000</xdr:colOff>
      <xdr:row>1</xdr:row>
      <xdr:rowOff>171450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xmlns="" id="{83459DFD-5087-4EEE-B141-2A5AE19CFC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34200" y="180975"/>
          <a:ext cx="15240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190500</xdr:colOff>
      <xdr:row>0</xdr:row>
      <xdr:rowOff>171450</xdr:rowOff>
    </xdr:from>
    <xdr:to>
      <xdr:col>13</xdr:col>
      <xdr:colOff>323850</xdr:colOff>
      <xdr:row>1</xdr:row>
      <xdr:rowOff>161925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xmlns="" id="{536F1906-312D-42F1-80C9-57C7DB9EE8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15300" y="171450"/>
          <a:ext cx="1333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14</xdr:col>
      <xdr:colOff>57150</xdr:colOff>
      <xdr:row>1</xdr:row>
      <xdr:rowOff>0</xdr:rowOff>
    </xdr:from>
    <xdr:to>
      <xdr:col>14</xdr:col>
      <xdr:colOff>504825</xdr:colOff>
      <xdr:row>2</xdr:row>
      <xdr:rowOff>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xmlns="" id="{1F63B542-AC97-4D54-A171-D44881BAFC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91550" y="190500"/>
          <a:ext cx="44767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152400</xdr:colOff>
      <xdr:row>1</xdr:row>
      <xdr:rowOff>0</xdr:rowOff>
    </xdr:from>
    <xdr:to>
      <xdr:col>15</xdr:col>
      <xdr:colOff>381000</xdr:colOff>
      <xdr:row>2</xdr:row>
      <xdr:rowOff>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xmlns="" id="{3A55F501-704C-4680-BB7A-BCF0096F84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0" y="190500"/>
          <a:ext cx="2286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16</xdr:col>
      <xdr:colOff>257175</xdr:colOff>
      <xdr:row>1</xdr:row>
      <xdr:rowOff>0</xdr:rowOff>
    </xdr:from>
    <xdr:to>
      <xdr:col>16</xdr:col>
      <xdr:colOff>342900</xdr:colOff>
      <xdr:row>1</xdr:row>
      <xdr:rowOff>180975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xmlns="" id="{BA19FC08-A836-437A-9A14-66727C6EE1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10775" y="190500"/>
          <a:ext cx="8572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17</xdr:col>
      <xdr:colOff>171450</xdr:colOff>
      <xdr:row>1</xdr:row>
      <xdr:rowOff>0</xdr:rowOff>
    </xdr:from>
    <xdr:to>
      <xdr:col>17</xdr:col>
      <xdr:colOff>371475</xdr:colOff>
      <xdr:row>1</xdr:row>
      <xdr:rowOff>180975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xmlns="" id="{977B0260-C8C5-40C4-9121-D60384B7C6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34650" y="190500"/>
          <a:ext cx="20002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18</xdr:col>
      <xdr:colOff>0</xdr:colOff>
      <xdr:row>1</xdr:row>
      <xdr:rowOff>0</xdr:rowOff>
    </xdr:from>
    <xdr:to>
      <xdr:col>18</xdr:col>
      <xdr:colOff>323850</xdr:colOff>
      <xdr:row>2</xdr:row>
      <xdr:rowOff>0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xmlns="" id="{74F165E7-6130-454D-B6A4-1513C18FCA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90500"/>
          <a:ext cx="3238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0</xdr:col>
      <xdr:colOff>171450</xdr:colOff>
      <xdr:row>1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0025"/>
          <a:ext cx="1714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2</xdr:row>
      <xdr:rowOff>0</xdr:rowOff>
    </xdr:from>
    <xdr:to>
      <xdr:col>0</xdr:col>
      <xdr:colOff>171450</xdr:colOff>
      <xdr:row>2</xdr:row>
      <xdr:rowOff>180975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8625"/>
          <a:ext cx="1714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3</xdr:row>
      <xdr:rowOff>0</xdr:rowOff>
    </xdr:from>
    <xdr:to>
      <xdr:col>0</xdr:col>
      <xdr:colOff>171450</xdr:colOff>
      <xdr:row>3</xdr:row>
      <xdr:rowOff>180975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47725"/>
          <a:ext cx="1714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4</xdr:row>
      <xdr:rowOff>0</xdr:rowOff>
    </xdr:from>
    <xdr:to>
      <xdr:col>0</xdr:col>
      <xdr:colOff>171450</xdr:colOff>
      <xdr:row>4</xdr:row>
      <xdr:rowOff>180975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95400"/>
          <a:ext cx="1714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5</xdr:row>
      <xdr:rowOff>0</xdr:rowOff>
    </xdr:from>
    <xdr:to>
      <xdr:col>0</xdr:col>
      <xdr:colOff>171450</xdr:colOff>
      <xdr:row>5</xdr:row>
      <xdr:rowOff>180975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43075"/>
          <a:ext cx="1714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6</xdr:row>
      <xdr:rowOff>0</xdr:rowOff>
    </xdr:from>
    <xdr:to>
      <xdr:col>0</xdr:col>
      <xdr:colOff>171450</xdr:colOff>
      <xdr:row>6</xdr:row>
      <xdr:rowOff>180975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90750"/>
          <a:ext cx="1714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7</xdr:row>
      <xdr:rowOff>0</xdr:rowOff>
    </xdr:from>
    <xdr:to>
      <xdr:col>0</xdr:col>
      <xdr:colOff>171450</xdr:colOff>
      <xdr:row>7</xdr:row>
      <xdr:rowOff>180975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90775"/>
          <a:ext cx="1714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190500</xdr:colOff>
      <xdr:row>8</xdr:row>
      <xdr:rowOff>0</xdr:rowOff>
    </xdr:from>
    <xdr:to>
      <xdr:col>0</xdr:col>
      <xdr:colOff>342900</xdr:colOff>
      <xdr:row>8</xdr:row>
      <xdr:rowOff>180975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0" y="3000375"/>
          <a:ext cx="15240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10</xdr:row>
      <xdr:rowOff>0</xdr:rowOff>
    </xdr:from>
    <xdr:to>
      <xdr:col>0</xdr:col>
      <xdr:colOff>142875</xdr:colOff>
      <xdr:row>10</xdr:row>
      <xdr:rowOff>180975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47875"/>
          <a:ext cx="14287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200025</xdr:colOff>
      <xdr:row>1</xdr:row>
      <xdr:rowOff>0</xdr:rowOff>
    </xdr:from>
    <xdr:to>
      <xdr:col>0</xdr:col>
      <xdr:colOff>342900</xdr:colOff>
      <xdr:row>1</xdr:row>
      <xdr:rowOff>180975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xmlns="" id="{885941E1-A099-4A02-A960-C5E526C08F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190500"/>
          <a:ext cx="14287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180975</xdr:colOff>
      <xdr:row>2</xdr:row>
      <xdr:rowOff>0</xdr:rowOff>
    </xdr:from>
    <xdr:to>
      <xdr:col>0</xdr:col>
      <xdr:colOff>323850</xdr:colOff>
      <xdr:row>2</xdr:row>
      <xdr:rowOff>180975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xmlns="" id="{1790340B-C7CF-4052-8323-BE2C76CE3B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600075"/>
          <a:ext cx="14287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200025</xdr:colOff>
      <xdr:row>3</xdr:row>
      <xdr:rowOff>0</xdr:rowOff>
    </xdr:from>
    <xdr:to>
      <xdr:col>0</xdr:col>
      <xdr:colOff>342900</xdr:colOff>
      <xdr:row>3</xdr:row>
      <xdr:rowOff>180975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xmlns="" id="{CEDFC486-04AE-48B9-A982-4D9EA1F09B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1009650"/>
          <a:ext cx="14287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190500</xdr:colOff>
      <xdr:row>4</xdr:row>
      <xdr:rowOff>0</xdr:rowOff>
    </xdr:from>
    <xdr:to>
      <xdr:col>0</xdr:col>
      <xdr:colOff>333375</xdr:colOff>
      <xdr:row>4</xdr:row>
      <xdr:rowOff>180975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xmlns="" id="{F2922A00-3C72-47B0-A481-873778A999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0" y="1419225"/>
          <a:ext cx="14287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200025</xdr:colOff>
      <xdr:row>5</xdr:row>
      <xdr:rowOff>0</xdr:rowOff>
    </xdr:from>
    <xdr:to>
      <xdr:col>0</xdr:col>
      <xdr:colOff>342900</xdr:colOff>
      <xdr:row>5</xdr:row>
      <xdr:rowOff>180975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xmlns="" id="{F8BB1C86-0858-4F8B-A8DB-DE99E431CB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1828800"/>
          <a:ext cx="14287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8</xdr:row>
      <xdr:rowOff>0</xdr:rowOff>
    </xdr:from>
    <xdr:to>
      <xdr:col>0</xdr:col>
      <xdr:colOff>171450</xdr:colOff>
      <xdr:row>8</xdr:row>
      <xdr:rowOff>180975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xmlns="" id="{45F544D8-AB1D-4563-AE3A-BC82698371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00375"/>
          <a:ext cx="1714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9</xdr:row>
      <xdr:rowOff>0</xdr:rowOff>
    </xdr:from>
    <xdr:to>
      <xdr:col>0</xdr:col>
      <xdr:colOff>95250</xdr:colOff>
      <xdr:row>9</xdr:row>
      <xdr:rowOff>161925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2E9FEBF2-9019-4787-AC53-E8612DBDB2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90875"/>
          <a:ext cx="952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</xdr:colOff>
      <xdr:row>1</xdr:row>
      <xdr:rowOff>95250</xdr:rowOff>
    </xdr:from>
    <xdr:to>
      <xdr:col>0</xdr:col>
      <xdr:colOff>400050</xdr:colOff>
      <xdr:row>1</xdr:row>
      <xdr:rowOff>257175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xmlns="" id="{00000000-0008-0000-06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225" y="285750"/>
          <a:ext cx="1238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276225</xdr:colOff>
      <xdr:row>2</xdr:row>
      <xdr:rowOff>95250</xdr:rowOff>
    </xdr:from>
    <xdr:to>
      <xdr:col>0</xdr:col>
      <xdr:colOff>400050</xdr:colOff>
      <xdr:row>2</xdr:row>
      <xdr:rowOff>257175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xmlns="" id="{00000000-0008-0000-06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225" y="781050"/>
          <a:ext cx="1238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276225</xdr:colOff>
      <xdr:row>3</xdr:row>
      <xdr:rowOff>95250</xdr:rowOff>
    </xdr:from>
    <xdr:to>
      <xdr:col>0</xdr:col>
      <xdr:colOff>476250</xdr:colOff>
      <xdr:row>3</xdr:row>
      <xdr:rowOff>266700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xmlns="" id="{00000000-0008-0000-06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225" y="1200150"/>
          <a:ext cx="20002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276225</xdr:colOff>
      <xdr:row>4</xdr:row>
      <xdr:rowOff>95250</xdr:rowOff>
    </xdr:from>
    <xdr:to>
      <xdr:col>0</xdr:col>
      <xdr:colOff>476250</xdr:colOff>
      <xdr:row>4</xdr:row>
      <xdr:rowOff>266700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xmlns="" id="{00000000-0008-0000-06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225" y="1609725"/>
          <a:ext cx="20002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276225</xdr:colOff>
      <xdr:row>23</xdr:row>
      <xdr:rowOff>209550</xdr:rowOff>
    </xdr:from>
    <xdr:to>
      <xdr:col>0</xdr:col>
      <xdr:colOff>495300</xdr:colOff>
      <xdr:row>23</xdr:row>
      <xdr:rowOff>400050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xmlns="" id="{00000000-0008-0000-06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225" y="8439150"/>
          <a:ext cx="21907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276225</xdr:colOff>
      <xdr:row>24</xdr:row>
      <xdr:rowOff>209550</xdr:rowOff>
    </xdr:from>
    <xdr:to>
      <xdr:col>0</xdr:col>
      <xdr:colOff>495300</xdr:colOff>
      <xdr:row>24</xdr:row>
      <xdr:rowOff>400050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xmlns="" id="{00000000-0008-0000-06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225" y="9029700"/>
          <a:ext cx="21907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276225</xdr:colOff>
      <xdr:row>7</xdr:row>
      <xdr:rowOff>95250</xdr:rowOff>
    </xdr:from>
    <xdr:to>
      <xdr:col>0</xdr:col>
      <xdr:colOff>504825</xdr:colOff>
      <xdr:row>7</xdr:row>
      <xdr:rowOff>285750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xmlns="" id="{00000000-0008-0000-06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225" y="2962275"/>
          <a:ext cx="2286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276225</xdr:colOff>
      <xdr:row>8</xdr:row>
      <xdr:rowOff>95250</xdr:rowOff>
    </xdr:from>
    <xdr:to>
      <xdr:col>0</xdr:col>
      <xdr:colOff>504825</xdr:colOff>
      <xdr:row>8</xdr:row>
      <xdr:rowOff>285750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xmlns="" id="{00000000-0008-0000-06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225" y="3524250"/>
          <a:ext cx="2286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276225</xdr:colOff>
      <xdr:row>10</xdr:row>
      <xdr:rowOff>161925</xdr:rowOff>
    </xdr:from>
    <xdr:to>
      <xdr:col>0</xdr:col>
      <xdr:colOff>514350</xdr:colOff>
      <xdr:row>10</xdr:row>
      <xdr:rowOff>352425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0000000-0008-0000-06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225" y="3457575"/>
          <a:ext cx="23812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276225</xdr:colOff>
      <xdr:row>12</xdr:row>
      <xdr:rowOff>161925</xdr:rowOff>
    </xdr:from>
    <xdr:to>
      <xdr:col>0</xdr:col>
      <xdr:colOff>514350</xdr:colOff>
      <xdr:row>12</xdr:row>
      <xdr:rowOff>352425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xmlns="" id="{00000000-0008-0000-06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225" y="4019550"/>
          <a:ext cx="23812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123825</xdr:colOff>
      <xdr:row>1</xdr:row>
      <xdr:rowOff>66675</xdr:rowOff>
    </xdr:from>
    <xdr:to>
      <xdr:col>1</xdr:col>
      <xdr:colOff>809625</xdr:colOff>
      <xdr:row>1</xdr:row>
      <xdr:rowOff>438150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xmlns="" id="{00000000-0008-0000-06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400" y="257175"/>
          <a:ext cx="685800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123825</xdr:colOff>
      <xdr:row>2</xdr:row>
      <xdr:rowOff>66675</xdr:rowOff>
    </xdr:from>
    <xdr:to>
      <xdr:col>1</xdr:col>
      <xdr:colOff>647700</xdr:colOff>
      <xdr:row>2</xdr:row>
      <xdr:rowOff>409575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xmlns="" id="{00000000-0008-0000-06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400" y="752475"/>
          <a:ext cx="523875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123825</xdr:colOff>
      <xdr:row>3</xdr:row>
      <xdr:rowOff>66675</xdr:rowOff>
    </xdr:from>
    <xdr:to>
      <xdr:col>1</xdr:col>
      <xdr:colOff>866775</xdr:colOff>
      <xdr:row>4</xdr:row>
      <xdr:rowOff>9525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xmlns="" id="{00000000-0008-0000-06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400" y="1171575"/>
          <a:ext cx="742950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123825</xdr:colOff>
      <xdr:row>4</xdr:row>
      <xdr:rowOff>66675</xdr:rowOff>
    </xdr:from>
    <xdr:to>
      <xdr:col>1</xdr:col>
      <xdr:colOff>866775</xdr:colOff>
      <xdr:row>4</xdr:row>
      <xdr:rowOff>419100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xmlns="" id="{00000000-0008-0000-06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400" y="1581150"/>
          <a:ext cx="742950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228600</xdr:colOff>
      <xdr:row>24</xdr:row>
      <xdr:rowOff>209550</xdr:rowOff>
    </xdr:from>
    <xdr:to>
      <xdr:col>1</xdr:col>
      <xdr:colOff>619125</xdr:colOff>
      <xdr:row>24</xdr:row>
      <xdr:rowOff>400050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xmlns="" id="{00000000-0008-0000-06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9175" y="9029700"/>
          <a:ext cx="39052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123825</xdr:colOff>
      <xdr:row>7</xdr:row>
      <xdr:rowOff>66675</xdr:rowOff>
    </xdr:from>
    <xdr:to>
      <xdr:col>1</xdr:col>
      <xdr:colOff>838200</xdr:colOff>
      <xdr:row>7</xdr:row>
      <xdr:rowOff>485775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xmlns="" id="{00000000-0008-0000-06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400" y="2933700"/>
          <a:ext cx="714375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228600</xdr:colOff>
      <xdr:row>8</xdr:row>
      <xdr:rowOff>95250</xdr:rowOff>
    </xdr:from>
    <xdr:to>
      <xdr:col>1</xdr:col>
      <xdr:colOff>571500</xdr:colOff>
      <xdr:row>8</xdr:row>
      <xdr:rowOff>466725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xmlns="" id="{00000000-0008-0000-06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9175" y="3524250"/>
          <a:ext cx="342900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123825</xdr:colOff>
      <xdr:row>10</xdr:row>
      <xdr:rowOff>66675</xdr:rowOff>
    </xdr:from>
    <xdr:to>
      <xdr:col>1</xdr:col>
      <xdr:colOff>990600</xdr:colOff>
      <xdr:row>10</xdr:row>
      <xdr:rowOff>447675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xmlns="" id="{00000000-0008-0000-06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400" y="4076700"/>
          <a:ext cx="866775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123825</xdr:colOff>
      <xdr:row>12</xdr:row>
      <xdr:rowOff>66675</xdr:rowOff>
    </xdr:from>
    <xdr:to>
      <xdr:col>1</xdr:col>
      <xdr:colOff>1000125</xdr:colOff>
      <xdr:row>12</xdr:row>
      <xdr:rowOff>285750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xmlns="" id="{00000000-0008-0000-06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400" y="4676775"/>
          <a:ext cx="876300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285750</xdr:colOff>
      <xdr:row>18</xdr:row>
      <xdr:rowOff>161925</xdr:rowOff>
    </xdr:from>
    <xdr:to>
      <xdr:col>0</xdr:col>
      <xdr:colOff>438150</xdr:colOff>
      <xdr:row>18</xdr:row>
      <xdr:rowOff>342900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xmlns="" id="{00000000-0008-0000-06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5153025"/>
          <a:ext cx="15240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276225</xdr:colOff>
      <xdr:row>18</xdr:row>
      <xdr:rowOff>95250</xdr:rowOff>
    </xdr:from>
    <xdr:to>
      <xdr:col>1</xdr:col>
      <xdr:colOff>752475</xdr:colOff>
      <xdr:row>18</xdr:row>
      <xdr:rowOff>447675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xmlns="" id="{00000000-0008-0000-06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6800" y="5095875"/>
          <a:ext cx="476250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314325</xdr:colOff>
      <xdr:row>23</xdr:row>
      <xdr:rowOff>238125</xdr:rowOff>
    </xdr:from>
    <xdr:to>
      <xdr:col>1</xdr:col>
      <xdr:colOff>447675</xdr:colOff>
      <xdr:row>23</xdr:row>
      <xdr:rowOff>419100</xdr:rowOff>
    </xdr:to>
    <xdr:pic>
      <xdr:nvPicPr>
        <xdr:cNvPr id="56" name="Picture 55">
          <a:extLst>
            <a:ext uri="{FF2B5EF4-FFF2-40B4-BE49-F238E27FC236}">
              <a16:creationId xmlns:a16="http://schemas.microsoft.com/office/drawing/2014/main" xmlns="" id="{00000000-0008-0000-06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4900" y="8467725"/>
          <a:ext cx="1333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219075</xdr:colOff>
      <xdr:row>19</xdr:row>
      <xdr:rowOff>161925</xdr:rowOff>
    </xdr:from>
    <xdr:to>
      <xdr:col>0</xdr:col>
      <xdr:colOff>457200</xdr:colOff>
      <xdr:row>19</xdr:row>
      <xdr:rowOff>352425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xmlns="" id="{00000000-0008-0000-06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075" y="6686550"/>
          <a:ext cx="23812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190500</xdr:colOff>
      <xdr:row>20</xdr:row>
      <xdr:rowOff>133350</xdr:rowOff>
    </xdr:from>
    <xdr:to>
      <xdr:col>0</xdr:col>
      <xdr:colOff>428625</xdr:colOff>
      <xdr:row>20</xdr:row>
      <xdr:rowOff>323850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xmlns="" id="{00000000-0008-0000-06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0" y="7200900"/>
          <a:ext cx="23812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352425</xdr:colOff>
      <xdr:row>19</xdr:row>
      <xdr:rowOff>28575</xdr:rowOff>
    </xdr:from>
    <xdr:to>
      <xdr:col>1</xdr:col>
      <xdr:colOff>609600</xdr:colOff>
      <xdr:row>19</xdr:row>
      <xdr:rowOff>390525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xmlns="" id="{00000000-0008-0000-06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0" y="6686550"/>
          <a:ext cx="257175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381000</xdr:colOff>
      <xdr:row>20</xdr:row>
      <xdr:rowOff>66675</xdr:rowOff>
    </xdr:from>
    <xdr:to>
      <xdr:col>1</xdr:col>
      <xdr:colOff>638175</xdr:colOff>
      <xdr:row>20</xdr:row>
      <xdr:rowOff>438150</xdr:rowOff>
    </xdr:to>
    <xdr:pic>
      <xdr:nvPicPr>
        <xdr:cNvPr id="62" name="Picture 61">
          <a:extLst>
            <a:ext uri="{FF2B5EF4-FFF2-40B4-BE49-F238E27FC236}">
              <a16:creationId xmlns:a16="http://schemas.microsoft.com/office/drawing/2014/main" xmlns="" id="{00000000-0008-0000-06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1575" y="7162800"/>
          <a:ext cx="2571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200025</xdr:colOff>
      <xdr:row>21</xdr:row>
      <xdr:rowOff>133350</xdr:rowOff>
    </xdr:from>
    <xdr:to>
      <xdr:col>0</xdr:col>
      <xdr:colOff>495300</xdr:colOff>
      <xdr:row>21</xdr:row>
      <xdr:rowOff>323850</xdr:rowOff>
    </xdr:to>
    <xdr:pic>
      <xdr:nvPicPr>
        <xdr:cNvPr id="63" name="Picture 62">
          <a:extLst>
            <a:ext uri="{FF2B5EF4-FFF2-40B4-BE49-F238E27FC236}">
              <a16:creationId xmlns:a16="http://schemas.microsoft.com/office/drawing/2014/main" xmlns="" id="{00000000-0008-0000-06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7820025"/>
          <a:ext cx="29527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180975</xdr:colOff>
      <xdr:row>22</xdr:row>
      <xdr:rowOff>152400</xdr:rowOff>
    </xdr:from>
    <xdr:to>
      <xdr:col>0</xdr:col>
      <xdr:colOff>476250</xdr:colOff>
      <xdr:row>22</xdr:row>
      <xdr:rowOff>342900</xdr:rowOff>
    </xdr:to>
    <xdr:pic>
      <xdr:nvPicPr>
        <xdr:cNvPr id="64" name="Picture 63">
          <a:extLst>
            <a:ext uri="{FF2B5EF4-FFF2-40B4-BE49-F238E27FC236}">
              <a16:creationId xmlns:a16="http://schemas.microsoft.com/office/drawing/2014/main" xmlns="" id="{00000000-0008-0000-06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8362950"/>
          <a:ext cx="29527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323850</xdr:colOff>
      <xdr:row>21</xdr:row>
      <xdr:rowOff>57150</xdr:rowOff>
    </xdr:from>
    <xdr:to>
      <xdr:col>1</xdr:col>
      <xdr:colOff>666750</xdr:colOff>
      <xdr:row>21</xdr:row>
      <xdr:rowOff>428625</xdr:rowOff>
    </xdr:to>
    <xdr:pic>
      <xdr:nvPicPr>
        <xdr:cNvPr id="65" name="Picture 64">
          <a:extLst>
            <a:ext uri="{FF2B5EF4-FFF2-40B4-BE49-F238E27FC236}">
              <a16:creationId xmlns:a16="http://schemas.microsoft.com/office/drawing/2014/main" xmlns="" id="{00000000-0008-0000-06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4425" y="7743825"/>
          <a:ext cx="342900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295275</xdr:colOff>
      <xdr:row>22</xdr:row>
      <xdr:rowOff>47625</xdr:rowOff>
    </xdr:from>
    <xdr:to>
      <xdr:col>1</xdr:col>
      <xdr:colOff>638175</xdr:colOff>
      <xdr:row>22</xdr:row>
      <xdr:rowOff>419100</xdr:rowOff>
    </xdr:to>
    <xdr:pic>
      <xdr:nvPicPr>
        <xdr:cNvPr id="66" name="Picture 65">
          <a:extLst>
            <a:ext uri="{FF2B5EF4-FFF2-40B4-BE49-F238E27FC236}">
              <a16:creationId xmlns:a16="http://schemas.microsoft.com/office/drawing/2014/main" xmlns="" id="{00000000-0008-0000-06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5850" y="8258175"/>
          <a:ext cx="342900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295275</xdr:colOff>
      <xdr:row>11</xdr:row>
      <xdr:rowOff>171450</xdr:rowOff>
    </xdr:from>
    <xdr:to>
      <xdr:col>0</xdr:col>
      <xdr:colOff>438150</xdr:colOff>
      <xdr:row>11</xdr:row>
      <xdr:rowOff>352425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xmlns="" id="{5FFF7B24-9DAB-4789-8024-6A5474402E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4610100"/>
          <a:ext cx="14287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295275</xdr:colOff>
      <xdr:row>13</xdr:row>
      <xdr:rowOff>171450</xdr:rowOff>
    </xdr:from>
    <xdr:to>
      <xdr:col>0</xdr:col>
      <xdr:colOff>438150</xdr:colOff>
      <xdr:row>13</xdr:row>
      <xdr:rowOff>352425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xmlns="" id="{7E232B88-C188-4F8D-BA86-5592479E3F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5191125"/>
          <a:ext cx="14287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333375</xdr:colOff>
      <xdr:row>9</xdr:row>
      <xdr:rowOff>104775</xdr:rowOff>
    </xdr:from>
    <xdr:to>
      <xdr:col>0</xdr:col>
      <xdr:colOff>419100</xdr:colOff>
      <xdr:row>9</xdr:row>
      <xdr:rowOff>285750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xmlns="" id="{79AC518D-78CF-4CD9-AD79-14F1B42C61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" y="2971800"/>
          <a:ext cx="8572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236220</xdr:colOff>
      <xdr:row>14</xdr:row>
      <xdr:rowOff>167640</xdr:rowOff>
    </xdr:from>
    <xdr:to>
      <xdr:col>0</xdr:col>
      <xdr:colOff>510540</xdr:colOff>
      <xdr:row>14</xdr:row>
      <xdr:rowOff>373380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236220" y="6416040"/>
          <a:ext cx="274320" cy="20574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abSelected="1" topLeftCell="A8" workbookViewId="0">
      <selection activeCell="G25" sqref="G25"/>
    </sheetView>
  </sheetViews>
  <sheetFormatPr defaultRowHeight="14.4" x14ac:dyDescent="0.3"/>
  <cols>
    <col min="1" max="1" width="9.109375" style="2"/>
    <col min="2" max="2" width="41.88671875" customWidth="1"/>
    <col min="3" max="3" width="14.6640625" customWidth="1"/>
    <col min="4" max="4" width="10.33203125" bestFit="1" customWidth="1"/>
    <col min="5" max="5" width="16.33203125" customWidth="1"/>
    <col min="6" max="6" width="15.6640625" customWidth="1"/>
    <col min="10" max="10" width="12.33203125" customWidth="1"/>
  </cols>
  <sheetData>
    <row r="1" spans="1:10" x14ac:dyDescent="0.3">
      <c r="A1" s="5" t="s">
        <v>13</v>
      </c>
      <c r="B1" s="5" t="s">
        <v>23</v>
      </c>
      <c r="C1" s="5" t="s">
        <v>22</v>
      </c>
      <c r="D1" s="5" t="s">
        <v>15</v>
      </c>
      <c r="I1" s="15" t="s">
        <v>79</v>
      </c>
      <c r="J1" s="26" t="s">
        <v>168</v>
      </c>
    </row>
    <row r="2" spans="1:10" ht="16.2" x14ac:dyDescent="0.3">
      <c r="A2" s="9"/>
      <c r="B2" s="7" t="s">
        <v>24</v>
      </c>
      <c r="C2" s="7">
        <f>IF(E5,E2*0.000001,E35/C30)</f>
        <v>1.2999999999999999E-3</v>
      </c>
      <c r="D2" s="8" t="s">
        <v>2</v>
      </c>
      <c r="E2" s="26">
        <v>1300</v>
      </c>
      <c r="F2" t="s">
        <v>60</v>
      </c>
      <c r="I2" s="15" t="s">
        <v>80</v>
      </c>
      <c r="J2" s="26" t="s">
        <v>169</v>
      </c>
    </row>
    <row r="3" spans="1:10" ht="16.2" x14ac:dyDescent="0.3">
      <c r="A3" s="13"/>
      <c r="B3" s="7" t="s">
        <v>67</v>
      </c>
      <c r="C3" s="13">
        <f>C2/'Solver Settings'!C2</f>
        <v>6.4999999999999997E-4</v>
      </c>
      <c r="D3" s="8" t="s">
        <v>2</v>
      </c>
    </row>
    <row r="4" spans="1:10" x14ac:dyDescent="0.3">
      <c r="A4"/>
      <c r="B4" s="44" t="s">
        <v>74</v>
      </c>
      <c r="C4" s="51">
        <v>4000</v>
      </c>
      <c r="D4" s="45" t="s">
        <v>3</v>
      </c>
    </row>
    <row r="5" spans="1:10" ht="16.2" x14ac:dyDescent="0.3">
      <c r="A5" s="6"/>
      <c r="B5" s="7" t="s">
        <v>25</v>
      </c>
      <c r="C5" s="7">
        <f>E5*0.000001/60</f>
        <v>3.333333333333333E-7</v>
      </c>
      <c r="D5" s="8" t="s">
        <v>1</v>
      </c>
      <c r="E5" s="26">
        <v>20</v>
      </c>
      <c r="F5" t="s">
        <v>61</v>
      </c>
      <c r="I5">
        <f>E2/E5</f>
        <v>65</v>
      </c>
      <c r="J5">
        <f>I5*60*5</f>
        <v>19500</v>
      </c>
    </row>
    <row r="6" spans="1:10" x14ac:dyDescent="0.3">
      <c r="A6" s="6"/>
      <c r="B6" s="7" t="s">
        <v>6</v>
      </c>
      <c r="C6" s="25">
        <f>PI()/6</f>
        <v>0.52359877559829882</v>
      </c>
      <c r="D6" s="8" t="s">
        <v>5</v>
      </c>
    </row>
    <row r="7" spans="1:10" x14ac:dyDescent="0.3">
      <c r="A7" s="48"/>
      <c r="B7" s="3"/>
      <c r="C7" s="3"/>
      <c r="D7" s="47"/>
    </row>
    <row r="8" spans="1:10" x14ac:dyDescent="0.3">
      <c r="A8" s="113" t="s">
        <v>151</v>
      </c>
      <c r="B8" s="114"/>
      <c r="C8" s="114"/>
      <c r="D8" s="114"/>
      <c r="E8" s="114"/>
      <c r="F8" s="115"/>
      <c r="G8" s="94"/>
    </row>
    <row r="9" spans="1:10" x14ac:dyDescent="0.3">
      <c r="A9" s="87"/>
      <c r="B9" s="88"/>
      <c r="C9" s="88" t="s">
        <v>156</v>
      </c>
      <c r="D9" s="88"/>
      <c r="E9" s="88" t="s">
        <v>157</v>
      </c>
      <c r="F9" s="89"/>
      <c r="G9" s="95"/>
    </row>
    <row r="10" spans="1:10" ht="16.2" x14ac:dyDescent="0.3">
      <c r="A10" s="6"/>
      <c r="B10" s="7" t="s">
        <v>27</v>
      </c>
      <c r="C10" s="50">
        <f>E10*Ref!C3/Ref!C4</f>
        <v>0</v>
      </c>
      <c r="D10" s="8" t="s">
        <v>5</v>
      </c>
      <c r="E10" s="26">
        <v>0</v>
      </c>
      <c r="F10" s="8" t="s">
        <v>17</v>
      </c>
    </row>
    <row r="11" spans="1:10" ht="16.2" x14ac:dyDescent="0.3">
      <c r="A11" s="6"/>
      <c r="B11" s="7" t="s">
        <v>28</v>
      </c>
      <c r="C11" s="50">
        <f>(E11*Ref!C3)/(Ref!C2*Ref!C4)</f>
        <v>0</v>
      </c>
      <c r="D11" s="8" t="s">
        <v>5</v>
      </c>
      <c r="E11" s="26">
        <v>0</v>
      </c>
      <c r="F11" s="8" t="s">
        <v>18</v>
      </c>
    </row>
    <row r="12" spans="1:10" ht="16.2" x14ac:dyDescent="0.3">
      <c r="A12" s="6"/>
      <c r="B12" s="7" t="s">
        <v>29</v>
      </c>
      <c r="C12" s="50">
        <f>(E12*Ref!C3)/(Ref!C2^2*Ref!C4)</f>
        <v>0</v>
      </c>
      <c r="D12" s="8" t="s">
        <v>5</v>
      </c>
      <c r="E12" s="26">
        <v>0</v>
      </c>
      <c r="F12" s="8" t="s">
        <v>19</v>
      </c>
    </row>
    <row r="13" spans="1:10" ht="16.2" x14ac:dyDescent="0.3">
      <c r="A13" s="6"/>
      <c r="B13" s="7" t="s">
        <v>30</v>
      </c>
      <c r="C13" s="50">
        <f>(E13*Ref!C3)/(Ref!C2^3*Ref!C4)</f>
        <v>0</v>
      </c>
      <c r="D13" s="8" t="s">
        <v>5</v>
      </c>
      <c r="E13" s="26">
        <v>0</v>
      </c>
      <c r="F13" s="8" t="s">
        <v>20</v>
      </c>
    </row>
    <row r="14" spans="1:10" ht="16.2" x14ac:dyDescent="0.3">
      <c r="A14" s="6"/>
      <c r="B14" s="7" t="s">
        <v>31</v>
      </c>
      <c r="C14" s="50">
        <f>(E14*Ref!C3)/(Ref!C2^4*Ref!C4)</f>
        <v>0</v>
      </c>
      <c r="D14" s="8" t="s">
        <v>5</v>
      </c>
      <c r="E14" s="26">
        <v>0</v>
      </c>
      <c r="F14" s="8" t="s">
        <v>21</v>
      </c>
    </row>
    <row r="15" spans="1:10" x14ac:dyDescent="0.3">
      <c r="A15" s="6"/>
      <c r="B15" s="7" t="s">
        <v>32</v>
      </c>
      <c r="C15" s="7">
        <f>C32/C35</f>
        <v>0.44751381215469616</v>
      </c>
      <c r="D15" s="8" t="s">
        <v>5</v>
      </c>
    </row>
    <row r="16" spans="1:10" x14ac:dyDescent="0.3">
      <c r="A16" s="6"/>
      <c r="B16" s="7" t="s">
        <v>26</v>
      </c>
      <c r="C16" s="43">
        <f>(273+E16)/Ref!C8</f>
        <v>1</v>
      </c>
      <c r="D16" s="46" t="s">
        <v>5</v>
      </c>
      <c r="E16" s="85">
        <v>25.6338978</v>
      </c>
      <c r="F16" t="s">
        <v>89</v>
      </c>
      <c r="G16">
        <f>E16+273</f>
        <v>298.6338978</v>
      </c>
      <c r="H16" t="s">
        <v>170</v>
      </c>
      <c r="J16">
        <v>298.6338978</v>
      </c>
    </row>
    <row r="17" spans="1:10" x14ac:dyDescent="0.3">
      <c r="A17" s="6"/>
      <c r="B17" s="7" t="s">
        <v>25</v>
      </c>
      <c r="C17" s="7">
        <f>(C5/Ref!C3)*Ref!C5</f>
        <v>1</v>
      </c>
      <c r="D17" s="91"/>
      <c r="E17" s="92"/>
      <c r="F17" s="8"/>
      <c r="J17">
        <f>J16-273</f>
        <v>25.6338978</v>
      </c>
    </row>
    <row r="18" spans="1:10" x14ac:dyDescent="0.3">
      <c r="A18" s="6"/>
      <c r="B18" s="7" t="s">
        <v>150</v>
      </c>
      <c r="C18" s="13">
        <f>E18/Ref!C8</f>
        <v>1</v>
      </c>
      <c r="D18" s="8" t="s">
        <v>5</v>
      </c>
      <c r="E18" s="7">
        <f>'Heat Transfer'!$C$8</f>
        <v>298.6338978</v>
      </c>
      <c r="F18" s="90" t="s">
        <v>8</v>
      </c>
    </row>
    <row r="19" spans="1:10" x14ac:dyDescent="0.3">
      <c r="A19" s="48"/>
      <c r="B19" s="3"/>
      <c r="C19" s="3"/>
      <c r="D19" s="47"/>
      <c r="E19" s="52"/>
    </row>
    <row r="20" spans="1:10" x14ac:dyDescent="0.3">
      <c r="A20" s="48"/>
      <c r="B20" s="3"/>
      <c r="C20" s="3"/>
      <c r="D20" s="47"/>
      <c r="E20" s="49"/>
    </row>
    <row r="21" spans="1:10" ht="16.2" x14ac:dyDescent="0.3">
      <c r="A21" s="13"/>
      <c r="B21" s="7" t="s">
        <v>87</v>
      </c>
      <c r="C21" s="7">
        <f>C30*C15/C26</f>
        <v>9.8815664967491834</v>
      </c>
      <c r="D21" s="8" t="s">
        <v>57</v>
      </c>
    </row>
    <row r="22" spans="1:10" ht="16.2" x14ac:dyDescent="0.3">
      <c r="A22"/>
      <c r="B22" s="7" t="s">
        <v>115</v>
      </c>
      <c r="C22" s="25">
        <v>1000</v>
      </c>
      <c r="D22" s="8" t="s">
        <v>34</v>
      </c>
    </row>
    <row r="23" spans="1:10" ht="16.2" x14ac:dyDescent="0.3">
      <c r="A23" s="6"/>
      <c r="B23" s="7" t="s">
        <v>35</v>
      </c>
      <c r="C23" s="25">
        <v>2170</v>
      </c>
      <c r="D23" s="8" t="s">
        <v>34</v>
      </c>
    </row>
    <row r="24" spans="1:10" ht="16.2" x14ac:dyDescent="0.3">
      <c r="A24" s="6"/>
      <c r="B24" s="7" t="s">
        <v>116</v>
      </c>
      <c r="C24" s="43">
        <f>C22</f>
        <v>1000</v>
      </c>
      <c r="D24" s="8" t="s">
        <v>34</v>
      </c>
    </row>
    <row r="25" spans="1:10" ht="16.2" x14ac:dyDescent="0.3">
      <c r="A25" s="6"/>
      <c r="B25" s="7" t="s">
        <v>33</v>
      </c>
      <c r="C25" s="43">
        <f>C23-C22</f>
        <v>1170</v>
      </c>
      <c r="D25" s="8" t="s">
        <v>34</v>
      </c>
    </row>
    <row r="26" spans="1:10" x14ac:dyDescent="0.3">
      <c r="A26" s="9"/>
      <c r="B26" s="7" t="s">
        <v>75</v>
      </c>
      <c r="C26" s="26">
        <v>69</v>
      </c>
      <c r="D26" s="8" t="s">
        <v>76</v>
      </c>
    </row>
    <row r="27" spans="1:10" x14ac:dyDescent="0.3">
      <c r="A27" s="13"/>
      <c r="B27" s="20" t="s">
        <v>88</v>
      </c>
      <c r="C27" s="20">
        <f>E27+273</f>
        <v>263</v>
      </c>
      <c r="D27" s="21" t="s">
        <v>8</v>
      </c>
      <c r="E27" s="26">
        <v>-10</v>
      </c>
      <c r="F27" t="s">
        <v>89</v>
      </c>
    </row>
    <row r="29" spans="1:10" x14ac:dyDescent="0.3">
      <c r="A29" s="13"/>
      <c r="B29" s="20" t="s">
        <v>94</v>
      </c>
      <c r="C29" s="13">
        <f>C15*'Heat Transfer'!C3+(1-'System Properties'!C15)*'Heat Transfer'!C4</f>
        <v>2875.4972375690604</v>
      </c>
      <c r="D29" s="8" t="s">
        <v>56</v>
      </c>
    </row>
    <row r="30" spans="1:10" x14ac:dyDescent="0.3">
      <c r="A30" s="13"/>
      <c r="B30" s="13" t="s">
        <v>77</v>
      </c>
      <c r="C30" s="13">
        <f>IF('Solver Settings'!C9,'System Properties'!C24,'System Properties'!C24+'System Properties'!C15*'System Properties'!C25)</f>
        <v>1523.5911602209944</v>
      </c>
      <c r="D30" s="13" t="s">
        <v>84</v>
      </c>
    </row>
    <row r="31" spans="1:10" x14ac:dyDescent="0.3">
      <c r="B31" t="s">
        <v>78</v>
      </c>
      <c r="C31" s="26">
        <v>100</v>
      </c>
      <c r="D31" t="s">
        <v>60</v>
      </c>
      <c r="E31" t="str">
        <f>J2</f>
        <v>Water</v>
      </c>
    </row>
    <row r="32" spans="1:10" x14ac:dyDescent="0.3">
      <c r="B32" s="4" t="s">
        <v>85</v>
      </c>
      <c r="C32" s="24">
        <v>81</v>
      </c>
      <c r="D32" s="3" t="s">
        <v>81</v>
      </c>
      <c r="E32" s="3" t="str">
        <f>J1</f>
        <v>Sodium Nitrite</v>
      </c>
    </row>
    <row r="34" spans="2:6" x14ac:dyDescent="0.3">
      <c r="B34" t="s">
        <v>83</v>
      </c>
      <c r="C34">
        <f>C22*C31*0.001</f>
        <v>100</v>
      </c>
      <c r="D34" t="s">
        <v>81</v>
      </c>
      <c r="E34">
        <f>C34/1000</f>
        <v>0.1</v>
      </c>
      <c r="F34" t="s">
        <v>4</v>
      </c>
    </row>
    <row r="35" spans="2:6" x14ac:dyDescent="0.3">
      <c r="B35" t="s">
        <v>82</v>
      </c>
      <c r="C35">
        <f>C34+C32</f>
        <v>181</v>
      </c>
      <c r="D35" t="s">
        <v>81</v>
      </c>
      <c r="E35">
        <f>C35/1000</f>
        <v>0.18099999999999999</v>
      </c>
    </row>
  </sheetData>
  <mergeCells count="1">
    <mergeCell ref="A8:F8"/>
  </mergeCell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workbookViewId="0">
      <selection activeCell="E17" sqref="E17"/>
    </sheetView>
  </sheetViews>
  <sheetFormatPr defaultRowHeight="14.4" x14ac:dyDescent="0.3"/>
  <cols>
    <col min="1" max="1" width="9.109375" style="1"/>
    <col min="2" max="2" width="37.5546875" bestFit="1" customWidth="1"/>
    <col min="3" max="7" width="13.44140625" customWidth="1"/>
    <col min="8" max="8" width="13.33203125" customWidth="1"/>
    <col min="9" max="10" width="12.33203125" customWidth="1"/>
    <col min="11" max="11" width="13.5546875" customWidth="1"/>
    <col min="12" max="12" width="13" customWidth="1"/>
  </cols>
  <sheetData>
    <row r="1" spans="1:12" x14ac:dyDescent="0.3">
      <c r="A1" s="10" t="s">
        <v>16</v>
      </c>
      <c r="B1" s="5" t="s">
        <v>23</v>
      </c>
      <c r="C1" s="5" t="s">
        <v>62</v>
      </c>
      <c r="D1" s="5" t="s">
        <v>63</v>
      </c>
      <c r="E1" s="5" t="s">
        <v>64</v>
      </c>
      <c r="F1" s="5" t="s">
        <v>65</v>
      </c>
      <c r="G1" s="5" t="s">
        <v>66</v>
      </c>
      <c r="H1" s="5" t="s">
        <v>158</v>
      </c>
      <c r="I1" s="5" t="s">
        <v>159</v>
      </c>
      <c r="J1" s="93" t="s">
        <v>160</v>
      </c>
      <c r="K1" s="93" t="s">
        <v>161</v>
      </c>
      <c r="L1" s="93" t="s">
        <v>162</v>
      </c>
    </row>
    <row r="2" spans="1:12" ht="30.6" x14ac:dyDescent="0.3">
      <c r="A2" s="9"/>
      <c r="B2" s="7" t="s">
        <v>143</v>
      </c>
      <c r="C2" s="18">
        <f>'System Properties'!$C10*C$11</f>
        <v>0</v>
      </c>
      <c r="D2" s="18">
        <f>'System Properties'!$C10*D$11</f>
        <v>0</v>
      </c>
      <c r="E2" s="18">
        <f>'System Properties'!$C10*E$11</f>
        <v>0</v>
      </c>
      <c r="F2" s="18">
        <f>'System Properties'!$C10*F$11</f>
        <v>0</v>
      </c>
      <c r="G2" s="18">
        <f>'System Properties'!$C10*G$11</f>
        <v>0</v>
      </c>
      <c r="H2" s="18">
        <f>'System Properties'!$C10*H$11</f>
        <v>0</v>
      </c>
      <c r="I2" s="18">
        <f>'System Properties'!$C10*I$11</f>
        <v>0</v>
      </c>
      <c r="J2" s="18">
        <f>'System Properties'!$C10*J$11</f>
        <v>0</v>
      </c>
      <c r="K2" s="18">
        <f>'System Properties'!$C10*K$11</f>
        <v>0</v>
      </c>
      <c r="L2" s="18">
        <f>'System Properties'!$C10*L$11</f>
        <v>0</v>
      </c>
    </row>
    <row r="3" spans="1:12" ht="30.6" x14ac:dyDescent="0.3">
      <c r="A3" s="9"/>
      <c r="B3" s="7" t="s">
        <v>144</v>
      </c>
      <c r="C3" s="18">
        <f>'System Properties'!$C11*C$11</f>
        <v>0</v>
      </c>
      <c r="D3" s="18">
        <f>'System Properties'!$C11*D$11</f>
        <v>0</v>
      </c>
      <c r="E3" s="18">
        <f>'System Properties'!$C11*E$11</f>
        <v>0</v>
      </c>
      <c r="F3" s="18">
        <f>'System Properties'!$C11*F$11</f>
        <v>0</v>
      </c>
      <c r="G3" s="18">
        <f>'System Properties'!$C11*G$11</f>
        <v>0</v>
      </c>
      <c r="H3" s="18">
        <f>'System Properties'!$C11*H$11</f>
        <v>0</v>
      </c>
      <c r="I3" s="18">
        <f>'System Properties'!$C11*I$11</f>
        <v>0</v>
      </c>
      <c r="J3" s="18">
        <f>'System Properties'!$C11*J$11</f>
        <v>0</v>
      </c>
      <c r="K3" s="18">
        <f>'System Properties'!$C11*K$11</f>
        <v>0</v>
      </c>
      <c r="L3" s="18">
        <f>'System Properties'!$C11*L$11</f>
        <v>0</v>
      </c>
    </row>
    <row r="4" spans="1:12" ht="30.6" x14ac:dyDescent="0.3">
      <c r="A4" s="9"/>
      <c r="B4" s="7" t="s">
        <v>145</v>
      </c>
      <c r="C4" s="18">
        <f>'System Properties'!$C12*C$11</f>
        <v>0</v>
      </c>
      <c r="D4" s="18">
        <f>'System Properties'!$C12*D$11</f>
        <v>0</v>
      </c>
      <c r="E4" s="18">
        <f>'System Properties'!$C12*E$11</f>
        <v>0</v>
      </c>
      <c r="F4" s="18">
        <f>'System Properties'!$C12*F$11</f>
        <v>0</v>
      </c>
      <c r="G4" s="18">
        <f>'System Properties'!$C12*G$11</f>
        <v>0</v>
      </c>
      <c r="H4" s="18">
        <f>'System Properties'!$C12*H$11</f>
        <v>0</v>
      </c>
      <c r="I4" s="18">
        <f>'System Properties'!$C12*I$11</f>
        <v>0</v>
      </c>
      <c r="J4" s="18">
        <f>'System Properties'!$C12*J$11</f>
        <v>0</v>
      </c>
      <c r="K4" s="18">
        <f>'System Properties'!$C12*K$11</f>
        <v>0</v>
      </c>
      <c r="L4" s="18">
        <f>'System Properties'!$C12*L$11</f>
        <v>0</v>
      </c>
    </row>
    <row r="5" spans="1:12" ht="30.6" x14ac:dyDescent="0.3">
      <c r="A5" s="9"/>
      <c r="B5" s="7" t="s">
        <v>146</v>
      </c>
      <c r="C5" s="18">
        <f>'System Properties'!$C13*C$11</f>
        <v>0</v>
      </c>
      <c r="D5" s="18">
        <f>'System Properties'!$C13*D$11</f>
        <v>0</v>
      </c>
      <c r="E5" s="18">
        <f>'System Properties'!$C13*E$11</f>
        <v>0</v>
      </c>
      <c r="F5" s="18">
        <f>'System Properties'!$C13*F$11</f>
        <v>0</v>
      </c>
      <c r="G5" s="18">
        <f>'System Properties'!$C13*G$11</f>
        <v>0</v>
      </c>
      <c r="H5" s="18">
        <f>'System Properties'!$C13*H$11</f>
        <v>0</v>
      </c>
      <c r="I5" s="18">
        <f>'System Properties'!$C13*I$11</f>
        <v>0</v>
      </c>
      <c r="J5" s="18">
        <f>'System Properties'!$C13*J$11</f>
        <v>0</v>
      </c>
      <c r="K5" s="18">
        <f>'System Properties'!$C13*K$11</f>
        <v>0</v>
      </c>
      <c r="L5" s="18">
        <f>'System Properties'!$C13*L$11</f>
        <v>0</v>
      </c>
    </row>
    <row r="6" spans="1:12" ht="30.6" x14ac:dyDescent="0.3">
      <c r="A6" s="9"/>
      <c r="B6" s="7" t="s">
        <v>147</v>
      </c>
      <c r="C6" s="18">
        <f>'System Properties'!$C14*C$11</f>
        <v>0</v>
      </c>
      <c r="D6" s="18">
        <f>'System Properties'!$C14*D$11</f>
        <v>0</v>
      </c>
      <c r="E6" s="18">
        <f>'System Properties'!$C14*E$11</f>
        <v>0</v>
      </c>
      <c r="F6" s="18">
        <f>'System Properties'!$C14*F$11</f>
        <v>0</v>
      </c>
      <c r="G6" s="18">
        <f>'System Properties'!$C14*G$11</f>
        <v>0</v>
      </c>
      <c r="H6" s="18">
        <f>'System Properties'!$C14*H$11</f>
        <v>0</v>
      </c>
      <c r="I6" s="18">
        <f>'System Properties'!$C14*I$11</f>
        <v>0</v>
      </c>
      <c r="J6" s="18">
        <f>'System Properties'!$C14*J$11</f>
        <v>0</v>
      </c>
      <c r="K6" s="18">
        <f>'System Properties'!$C14*K$11</f>
        <v>0</v>
      </c>
      <c r="L6" s="18">
        <f>'System Properties'!$C14*L$11</f>
        <v>0</v>
      </c>
    </row>
    <row r="7" spans="1:12" ht="28.8" x14ac:dyDescent="0.3">
      <c r="A7" s="9"/>
      <c r="B7" s="11" t="s">
        <v>101</v>
      </c>
      <c r="C7" s="8">
        <f>('System Properties'!$C$3*'System Properties'!$C$30)/(Ref!$C$6*Ref!$C$3)</f>
        <v>0.76179558011049708</v>
      </c>
      <c r="D7" s="8">
        <f>('System Properties'!$C$3*'System Properties'!$C$30)/(Ref!$C$6*Ref!$C$3)</f>
        <v>0.76179558011049708</v>
      </c>
      <c r="E7" s="8">
        <f>('System Properties'!$C$3*'System Properties'!$C$30)/(Ref!$C$6*Ref!$C$3)</f>
        <v>0.76179558011049708</v>
      </c>
      <c r="F7" s="8">
        <f>('System Properties'!$C$3*'System Properties'!$C$30)/(Ref!$C$6*Ref!$C$3)</f>
        <v>0.76179558011049708</v>
      </c>
      <c r="G7" s="8">
        <f>('System Properties'!$C$3*'System Properties'!$C$30)/(Ref!$C$6*Ref!$C$3)</f>
        <v>0.76179558011049708</v>
      </c>
      <c r="H7" s="8">
        <f>('System Properties'!$C$3*'System Properties'!$C$30)/(Ref!$C$6*Ref!$C$3)</f>
        <v>0.76179558011049708</v>
      </c>
      <c r="I7" s="8">
        <f>('System Properties'!$C$3*'System Properties'!$C$30)/(Ref!$C$6*Ref!$C$3)</f>
        <v>0.76179558011049708</v>
      </c>
      <c r="J7" s="8">
        <f>('System Properties'!$C$3*'System Properties'!$C$30)/(Ref!$C$6*Ref!$C$3)</f>
        <v>0.76179558011049708</v>
      </c>
      <c r="K7" s="8">
        <f>('System Properties'!$C$3*'System Properties'!$C$30)/(Ref!$C$6*Ref!$C$3)</f>
        <v>0.76179558011049708</v>
      </c>
      <c r="L7" s="8">
        <f>('System Properties'!$C$3*'System Properties'!$C$30)/(Ref!$C$6*Ref!$C$3)</f>
        <v>0.76179558011049708</v>
      </c>
    </row>
    <row r="8" spans="1:12" ht="28.8" x14ac:dyDescent="0.3">
      <c r="A8" s="9"/>
      <c r="B8" s="11" t="s">
        <v>102</v>
      </c>
      <c r="C8" s="8">
        <f>('System Properties'!$C$3*'System Properties'!$C$13*'System Properties'!$C$6*'System Properties'!$C$23)/(Ref!$C$6*Ref!$C$3)</f>
        <v>0</v>
      </c>
      <c r="D8" s="8">
        <f>'System Properties'!$C$3*'System Properties'!$C$13*'System Properties'!$C$6*'System Properties'!$C$23</f>
        <v>0</v>
      </c>
      <c r="E8" s="8">
        <f>'System Properties'!$C$3*'System Properties'!$C$13*'System Properties'!$C$6*'System Properties'!$C$23</f>
        <v>0</v>
      </c>
      <c r="F8" s="8">
        <f>'System Properties'!$C$3*'System Properties'!$C$13*'System Properties'!$C$6*'System Properties'!$C$23</f>
        <v>0</v>
      </c>
      <c r="G8" s="8">
        <f>'System Properties'!$C$3*'System Properties'!$C$13*'System Properties'!$C$6*'System Properties'!$C$23</f>
        <v>0</v>
      </c>
      <c r="H8" s="8">
        <f>'System Properties'!$C$3*'System Properties'!$C$13*'System Properties'!$C$6*'System Properties'!$C$23</f>
        <v>0</v>
      </c>
      <c r="I8" s="8">
        <f>'System Properties'!$C$3*'System Properties'!$C$13*'System Properties'!$C$6*'System Properties'!$C$23</f>
        <v>0</v>
      </c>
      <c r="J8" s="8">
        <f>'System Properties'!$C$3*'System Properties'!$C$13*'System Properties'!$C$6*'System Properties'!$C$23</f>
        <v>0</v>
      </c>
      <c r="K8" s="8">
        <f>'System Properties'!$C$3*'System Properties'!$C$13*'System Properties'!$C$6*'System Properties'!$C$23</f>
        <v>0</v>
      </c>
      <c r="L8" s="8">
        <f>'System Properties'!$C$3*'System Properties'!$C$13*'System Properties'!$C$6*'System Properties'!$C$23</f>
        <v>0</v>
      </c>
    </row>
    <row r="9" spans="1:12" x14ac:dyDescent="0.3">
      <c r="A9" s="9"/>
      <c r="B9" s="11" t="s">
        <v>148</v>
      </c>
      <c r="C9" s="8">
        <f>C7*'System Properties'!$C$15</f>
        <v>0.34091404413784676</v>
      </c>
      <c r="D9" s="8">
        <f>D7*'System Properties'!$C$15</f>
        <v>0.34091404413784676</v>
      </c>
      <c r="E9" s="8">
        <f>E7*'System Properties'!$C$15</f>
        <v>0.34091404413784676</v>
      </c>
      <c r="F9" s="8">
        <f>F7*'System Properties'!$C$15</f>
        <v>0.34091404413784676</v>
      </c>
      <c r="G9" s="8">
        <f>G7*'System Properties'!$C$15</f>
        <v>0.34091404413784676</v>
      </c>
      <c r="H9" s="8">
        <f>H7*'System Properties'!$C$15</f>
        <v>0.34091404413784676</v>
      </c>
      <c r="I9" s="8">
        <f>I7*'System Properties'!$C$15</f>
        <v>0.34091404413784676</v>
      </c>
      <c r="J9" s="8">
        <f>J7*'System Properties'!$C$15</f>
        <v>0.34091404413784676</v>
      </c>
      <c r="K9" s="8">
        <f>K7*'System Properties'!$C$15</f>
        <v>0.34091404413784676</v>
      </c>
      <c r="L9" s="8">
        <f>L7*'System Properties'!$C$15</f>
        <v>0.34091404413784676</v>
      </c>
    </row>
    <row r="10" spans="1:12" x14ac:dyDescent="0.3">
      <c r="A10"/>
      <c r="B10" s="11" t="s">
        <v>149</v>
      </c>
      <c r="C10" s="8">
        <f>(C7*'System Properties'!$C$29*'System Properties'!$C$16+'Initial Conditions'!C8*'Heat Transfer'!$C$3*'System Properties'!$C$16)/(Ref!$C$7)</f>
        <v>0.52405289143541978</v>
      </c>
      <c r="D10" s="8">
        <f>(D7*'System Properties'!$C$29*'System Properties'!$C$16+'Initial Conditions'!D8*'Heat Transfer'!$C$3*'System Properties'!$C$16)/(Ref!$C$7)</f>
        <v>0.52405289143541978</v>
      </c>
      <c r="E10" s="8">
        <f>(E7*'System Properties'!$C$29*'System Properties'!$C$16+'Initial Conditions'!E8*'Heat Transfer'!$C$3*'System Properties'!$C$16)/(Ref!$C$7)</f>
        <v>0.52405289143541978</v>
      </c>
      <c r="F10" s="8">
        <f>(F7*'System Properties'!$C$29*'System Properties'!$C$16+'Initial Conditions'!F8*'Heat Transfer'!$C$3*'System Properties'!$C$16)/(Ref!$C$7)</f>
        <v>0.52405289143541978</v>
      </c>
      <c r="G10" s="8">
        <f>(G7*'System Properties'!$C$29*'System Properties'!$C$16+'Initial Conditions'!G8*'Heat Transfer'!$C$3*'System Properties'!$C$16)/(Ref!$C$7)</f>
        <v>0.52405289143541978</v>
      </c>
      <c r="H10" s="8">
        <f>(H7*'System Properties'!$C$29*'System Properties'!$C$16+'Initial Conditions'!H8*'Heat Transfer'!$C$3*'System Properties'!$C$16)/(Ref!$C$7)</f>
        <v>0.52405289143541978</v>
      </c>
      <c r="I10" s="8">
        <f>(I7*'System Properties'!$C$29*'System Properties'!$C$16+'Initial Conditions'!I8*'Heat Transfer'!$C$3*'System Properties'!$C$16)/(Ref!$C$7)</f>
        <v>0.52405289143541978</v>
      </c>
      <c r="J10" s="8">
        <f>(J7*'System Properties'!$C$29*'System Properties'!$C$16+'Initial Conditions'!J8*'Heat Transfer'!$C$3*'System Properties'!$C$16)/(Ref!$C$7)</f>
        <v>0.52405289143541978</v>
      </c>
      <c r="K10" s="8">
        <f>(K7*'System Properties'!$C$29*'System Properties'!$C$16+'Initial Conditions'!K8*'Heat Transfer'!$C$3*'System Properties'!$C$16)/(Ref!$C$7)</f>
        <v>0.52405289143541978</v>
      </c>
      <c r="L10" s="8">
        <f>(L7*'System Properties'!$C$29*'System Properties'!$C$16+'Initial Conditions'!L8*'Heat Transfer'!$C$3*'System Properties'!$C$16)/(Ref!$C$7)</f>
        <v>0.52405289143541978</v>
      </c>
    </row>
    <row r="11" spans="1:12" x14ac:dyDescent="0.3">
      <c r="A11" s="13"/>
      <c r="B11" s="23" t="s">
        <v>103</v>
      </c>
      <c r="C11" s="27">
        <f>'System Properties'!$C$3/Ref!$C$3</f>
        <v>0.5</v>
      </c>
      <c r="D11" s="27">
        <f>'System Properties'!$C$3/Ref!$C$3</f>
        <v>0.5</v>
      </c>
      <c r="E11" s="27">
        <f>'System Properties'!$C$3/Ref!$C$3</f>
        <v>0.5</v>
      </c>
      <c r="F11" s="27">
        <f>'System Properties'!$C$3/Ref!$C$3</f>
        <v>0.5</v>
      </c>
      <c r="G11" s="27">
        <f>'System Properties'!$C$3/Ref!$C$3</f>
        <v>0.5</v>
      </c>
      <c r="H11" s="27">
        <f>'System Properties'!$C$3/Ref!$C$3</f>
        <v>0.5</v>
      </c>
      <c r="I11" s="27">
        <f>'System Properties'!$C$3/Ref!$C$3</f>
        <v>0.5</v>
      </c>
      <c r="J11" s="27">
        <f>'System Properties'!$C$3/Ref!$C$3</f>
        <v>0.5</v>
      </c>
      <c r="K11" s="27">
        <f>'System Properties'!$C$3/Ref!$C$3</f>
        <v>0.5</v>
      </c>
      <c r="L11" s="27">
        <f>'System Properties'!$C$3/Ref!$C$3</f>
        <v>0.5</v>
      </c>
    </row>
    <row r="14" spans="1:12" x14ac:dyDescent="0.3">
      <c r="C14" s="47"/>
    </row>
    <row r="15" spans="1:12" x14ac:dyDescent="0.3">
      <c r="C15" s="47"/>
    </row>
    <row r="16" spans="1:12" x14ac:dyDescent="0.3">
      <c r="C16" s="47"/>
    </row>
    <row r="17" spans="3:3" x14ac:dyDescent="0.3">
      <c r="C17" s="47"/>
    </row>
    <row r="18" spans="3:3" x14ac:dyDescent="0.3">
      <c r="C18" s="47"/>
    </row>
    <row r="19" spans="3:3" x14ac:dyDescent="0.3">
      <c r="C19" s="47"/>
    </row>
  </sheetData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>
      <selection activeCell="H5" sqref="H5"/>
    </sheetView>
  </sheetViews>
  <sheetFormatPr defaultColWidth="9.109375" defaultRowHeight="14.4" x14ac:dyDescent="0.3"/>
  <cols>
    <col min="1" max="1" width="11.88671875" style="36" bestFit="1" customWidth="1"/>
    <col min="2" max="3" width="16.44140625" style="36" customWidth="1"/>
    <col min="4" max="4" width="57" style="36" bestFit="1" customWidth="1"/>
    <col min="5" max="5" width="12.33203125" style="36" bestFit="1" customWidth="1"/>
    <col min="6" max="6" width="9.109375" style="36"/>
    <col min="7" max="16384" width="9.109375" style="31"/>
  </cols>
  <sheetData>
    <row r="1" spans="1:9" x14ac:dyDescent="0.3">
      <c r="A1" s="28" t="s">
        <v>13</v>
      </c>
      <c r="B1" s="28" t="s">
        <v>59</v>
      </c>
      <c r="C1" s="28" t="s">
        <v>100</v>
      </c>
      <c r="D1" s="28" t="s">
        <v>95</v>
      </c>
      <c r="E1" s="29"/>
      <c r="F1" s="29"/>
      <c r="G1" s="30"/>
      <c r="H1" s="30"/>
      <c r="I1" s="30"/>
    </row>
    <row r="2" spans="1:9" ht="39" customHeight="1" x14ac:dyDescent="0.3">
      <c r="A2" s="32"/>
      <c r="B2" s="33"/>
      <c r="C2" s="34">
        <f>('System Properties'!C6*(Ref!C2^3)*Ref!C4)/(Ref!C3)</f>
        <v>0.31420649229294634</v>
      </c>
      <c r="D2" s="35" t="s">
        <v>96</v>
      </c>
    </row>
    <row r="3" spans="1:9" ht="33" customHeight="1" x14ac:dyDescent="0.3">
      <c r="A3" s="32"/>
      <c r="B3" s="33"/>
      <c r="C3" s="34">
        <f>('Crystallization Kinetics'!C12)/(Ref!C7*Ref!C8)</f>
        <v>0</v>
      </c>
      <c r="D3" s="37"/>
      <c r="G3" s="31">
        <v>2</v>
      </c>
    </row>
    <row r="4" spans="1:9" ht="32.25" customHeight="1" x14ac:dyDescent="0.3">
      <c r="A4" s="32"/>
      <c r="B4" s="33"/>
      <c r="C4" s="34">
        <f>('Heat Transfer'!C$7*Ref!C$5)/(Ref!C$6*Ref!C$3*Ref!C$7)</f>
        <v>7.1770334928229662</v>
      </c>
      <c r="D4" s="37"/>
      <c r="G4" s="31">
        <f>Ref!C6*Ref!C3*Ref!C7/Ref!C5</f>
        <v>1.3933333333333333</v>
      </c>
      <c r="H4" s="31">
        <f>G3*G4</f>
        <v>2.7866666666666666</v>
      </c>
    </row>
    <row r="5" spans="1:9" ht="37.5" customHeight="1" x14ac:dyDescent="0.3">
      <c r="A5" s="32"/>
      <c r="B5" s="33"/>
      <c r="C5" s="34">
        <f>('Heat Transfer'!C$9*Ref!C$5)/(Ref!C$6*Ref!C$3*Ref!C$7)</f>
        <v>2.8708133971291865</v>
      </c>
      <c r="D5" s="37"/>
    </row>
    <row r="6" spans="1:9" ht="37.5" customHeight="1" x14ac:dyDescent="0.3">
      <c r="A6" s="32"/>
      <c r="B6" s="33"/>
      <c r="C6" s="34"/>
      <c r="D6" s="37"/>
    </row>
    <row r="7" spans="1:9" ht="17.25" customHeight="1" x14ac:dyDescent="0.3">
      <c r="A7" s="120" t="s">
        <v>121</v>
      </c>
      <c r="B7" s="121"/>
      <c r="C7" s="121"/>
      <c r="D7" s="122"/>
    </row>
    <row r="8" spans="1:9" ht="35.25" customHeight="1" x14ac:dyDescent="0.3">
      <c r="A8" s="32"/>
      <c r="B8" s="33"/>
      <c r="C8" s="38">
        <f>('Crystallization Kinetics'!C4*Ref!C5*(Ref!C9^'Crystallization Kinetics'!C7))/(Ref!C2)</f>
        <v>685470402136.32495</v>
      </c>
      <c r="D8" s="35" t="s">
        <v>97</v>
      </c>
    </row>
    <row r="9" spans="1:9" ht="33.75" customHeight="1" x14ac:dyDescent="0.3">
      <c r="A9" s="32"/>
      <c r="B9" s="33"/>
      <c r="C9" s="34">
        <f>'Crystallization Kinetics'!C5/('Crystallization Kinetics'!C6*Ref!C8)</f>
        <v>16.110568596000114</v>
      </c>
      <c r="D9" s="35"/>
    </row>
    <row r="10" spans="1:9" ht="33.75" customHeight="1" x14ac:dyDescent="0.3">
      <c r="A10"/>
      <c r="B10" s="32"/>
      <c r="C10" s="34">
        <f>'Crystallization Kinetics'!C7</f>
        <v>2</v>
      </c>
      <c r="D10" s="35" t="s">
        <v>45</v>
      </c>
    </row>
    <row r="11" spans="1:9" ht="44.25" customHeight="1" x14ac:dyDescent="0.3">
      <c r="A11" s="32"/>
      <c r="B11" s="39"/>
      <c r="C11" s="38">
        <f>(Ref!C5*Ref!C3*'Crystallization Kinetics'!C8*(Ref!C9^'Crystallization Kinetics'!C9))/Ref!C4</f>
        <v>11.898739101218014</v>
      </c>
      <c r="D11" s="35" t="s">
        <v>98</v>
      </c>
    </row>
    <row r="12" spans="1:9" ht="45.75" customHeight="1" x14ac:dyDescent="0.3">
      <c r="A12" s="13"/>
      <c r="B12" s="33"/>
      <c r="C12" s="38">
        <f>'Crystallization Kinetics'!C9</f>
        <v>2</v>
      </c>
      <c r="D12" s="35" t="s">
        <v>120</v>
      </c>
    </row>
    <row r="13" spans="1:9" ht="45.75" customHeight="1" x14ac:dyDescent="0.3">
      <c r="A13" s="32"/>
      <c r="B13" s="33"/>
      <c r="C13" s="38">
        <f>'Crystallization Kinetics'!C10*(Ref!C2^2)*(Ref!C9^'Crystallization Kinetics'!C11)*Ref!C5</f>
        <v>4383408683.1131792</v>
      </c>
      <c r="D13" s="35" t="s">
        <v>99</v>
      </c>
    </row>
    <row r="14" spans="1:9" ht="45.75" customHeight="1" x14ac:dyDescent="0.3">
      <c r="A14" s="13"/>
      <c r="B14" s="33"/>
      <c r="C14" s="38">
        <f>'Crystallization Kinetics'!C11</f>
        <v>4.5</v>
      </c>
      <c r="D14" s="35" t="s">
        <v>119</v>
      </c>
    </row>
    <row r="15" spans="1:9" ht="45.75" customHeight="1" x14ac:dyDescent="0.3">
      <c r="A15" s="13"/>
      <c r="B15" s="33"/>
      <c r="C15" s="38">
        <f>'Crystallization Kinetics'!C14/Ref!C8</f>
        <v>0.96694600214608062</v>
      </c>
      <c r="D15" s="110" t="s">
        <v>178</v>
      </c>
    </row>
    <row r="16" spans="1:9" ht="47.25" customHeight="1" x14ac:dyDescent="0.3">
      <c r="A16" s="31"/>
      <c r="B16" s="31"/>
      <c r="C16" s="31"/>
      <c r="D16" s="31"/>
    </row>
    <row r="17" spans="1:4" x14ac:dyDescent="0.3">
      <c r="A17" s="117" t="s">
        <v>106</v>
      </c>
      <c r="B17" s="118"/>
      <c r="C17" s="118"/>
      <c r="D17" s="119"/>
    </row>
    <row r="18" spans="1:4" ht="43.5" customHeight="1" x14ac:dyDescent="0.3">
      <c r="A18" s="28" t="s">
        <v>13</v>
      </c>
      <c r="B18" s="28" t="s">
        <v>59</v>
      </c>
      <c r="C18" s="28" t="s">
        <v>100</v>
      </c>
      <c r="D18" s="28" t="s">
        <v>95</v>
      </c>
    </row>
    <row r="19" spans="1:4" ht="45" customHeight="1" x14ac:dyDescent="0.3">
      <c r="A19" s="40"/>
      <c r="B19" s="40"/>
      <c r="C19" s="99">
        <f>(Ref!C6)/(Ref!C9*'System Properties'!C26)</f>
        <v>1.4666453570854583</v>
      </c>
      <c r="D19" s="41" t="s">
        <v>107</v>
      </c>
    </row>
    <row r="20" spans="1:4" ht="49.5" customHeight="1" x14ac:dyDescent="0.3">
      <c r="A20" s="42"/>
      <c r="B20" s="42"/>
      <c r="C20" s="100">
        <f>'System Properties'!C24/Ref!C6</f>
        <v>1</v>
      </c>
      <c r="D20" s="41" t="s">
        <v>109</v>
      </c>
    </row>
    <row r="21" spans="1:4" ht="54.75" customHeight="1" x14ac:dyDescent="0.3">
      <c r="A21" s="42"/>
      <c r="B21" s="42"/>
      <c r="C21" s="100">
        <f>'System Properties'!C25/Ref!C6</f>
        <v>1.17</v>
      </c>
      <c r="D21" s="41" t="s">
        <v>108</v>
      </c>
    </row>
    <row r="22" spans="1:4" ht="42.75" customHeight="1" x14ac:dyDescent="0.3">
      <c r="A22" s="33"/>
      <c r="B22" s="33"/>
      <c r="C22" s="100">
        <f>'Heat Transfer'!C4/Ref!C7</f>
        <v>1</v>
      </c>
      <c r="D22" s="41" t="s">
        <v>113</v>
      </c>
    </row>
    <row r="23" spans="1:4" ht="34.5" customHeight="1" x14ac:dyDescent="0.3">
      <c r="A23" s="33"/>
      <c r="B23" s="33"/>
      <c r="C23" s="100">
        <f>'Heat Transfer'!C5/Ref!C7</f>
        <v>-0.69736842105263153</v>
      </c>
      <c r="D23" s="41" t="s">
        <v>114</v>
      </c>
    </row>
    <row r="24" spans="1:4" ht="46.5" customHeight="1" x14ac:dyDescent="0.3">
      <c r="A24" s="32"/>
      <c r="B24" s="31"/>
      <c r="C24" s="99">
        <f>'Crystallization Kinetics'!C2</f>
        <v>0.15620000000000001</v>
      </c>
      <c r="D24" s="53" t="s">
        <v>117</v>
      </c>
    </row>
    <row r="25" spans="1:4" ht="41.25" customHeight="1" x14ac:dyDescent="0.3">
      <c r="A25" s="32"/>
      <c r="B25" s="32"/>
      <c r="C25" s="99">
        <f>'Crystallization Kinetics'!C3*Ref!C8</f>
        <v>1.70221321746</v>
      </c>
      <c r="D25" s="53" t="s">
        <v>118</v>
      </c>
    </row>
    <row r="26" spans="1:4" ht="38.25" customHeight="1" x14ac:dyDescent="0.3"/>
    <row r="27" spans="1:4" ht="36" customHeight="1" x14ac:dyDescent="0.3"/>
    <row r="28" spans="1:4" ht="40.5" customHeight="1" x14ac:dyDescent="0.3"/>
  </sheetData>
  <mergeCells count="2">
    <mergeCell ref="A17:D17"/>
    <mergeCell ref="A7:D7"/>
  </mergeCells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3"/>
  <sheetViews>
    <sheetView topLeftCell="D2" workbookViewId="0">
      <selection activeCell="I30" sqref="I30"/>
    </sheetView>
  </sheetViews>
  <sheetFormatPr defaultRowHeight="14.4" x14ac:dyDescent="0.3"/>
  <sheetData>
    <row r="1" spans="1:32" x14ac:dyDescent="0.3">
      <c r="A1" s="13"/>
      <c r="B1" s="116" t="s">
        <v>62</v>
      </c>
      <c r="C1" s="116"/>
      <c r="D1" s="116"/>
      <c r="E1" s="116"/>
      <c r="F1" s="116"/>
      <c r="G1" s="116"/>
      <c r="H1" s="116"/>
      <c r="I1" s="116"/>
      <c r="J1" s="116"/>
      <c r="K1" s="116"/>
      <c r="L1" s="62"/>
      <c r="M1" s="116" t="s">
        <v>63</v>
      </c>
      <c r="N1" s="116"/>
      <c r="O1" s="116"/>
      <c r="P1" s="116"/>
      <c r="Q1" s="116"/>
      <c r="R1" s="116"/>
      <c r="S1" s="116"/>
      <c r="T1" s="116"/>
      <c r="U1" s="116"/>
      <c r="V1" s="116"/>
      <c r="W1" s="116" t="s">
        <v>64</v>
      </c>
      <c r="X1" s="116"/>
      <c r="Y1" s="116"/>
      <c r="Z1" s="116"/>
      <c r="AA1" s="116"/>
      <c r="AB1" s="116"/>
      <c r="AC1" s="116"/>
      <c r="AD1" s="116"/>
      <c r="AE1" s="116"/>
      <c r="AF1" s="116"/>
    </row>
    <row r="2" spans="1:32" x14ac:dyDescent="0.3">
      <c r="A2" s="13" t="s">
        <v>122</v>
      </c>
      <c r="B2" s="54" t="s">
        <v>123</v>
      </c>
      <c r="C2" s="13" t="s">
        <v>124</v>
      </c>
      <c r="D2" s="13" t="s">
        <v>125</v>
      </c>
      <c r="E2" s="13" t="s">
        <v>126</v>
      </c>
      <c r="F2" s="13" t="s">
        <v>127</v>
      </c>
      <c r="G2" s="13" t="s">
        <v>128</v>
      </c>
      <c r="H2" s="13" t="s">
        <v>129</v>
      </c>
      <c r="I2" s="13" t="s">
        <v>130</v>
      </c>
      <c r="J2" s="13" t="s">
        <v>131</v>
      </c>
      <c r="K2" s="13" t="s">
        <v>132</v>
      </c>
      <c r="L2" s="13"/>
      <c r="M2" s="13" t="s">
        <v>133</v>
      </c>
      <c r="N2" s="13" t="s">
        <v>134</v>
      </c>
      <c r="O2" s="13" t="s">
        <v>135</v>
      </c>
      <c r="P2" s="13" t="s">
        <v>136</v>
      </c>
      <c r="Q2" s="13" t="s">
        <v>137</v>
      </c>
      <c r="R2" s="13" t="s">
        <v>138</v>
      </c>
      <c r="S2" s="13" t="s">
        <v>139</v>
      </c>
      <c r="T2" s="13" t="s">
        <v>140</v>
      </c>
      <c r="U2" s="13" t="s">
        <v>141</v>
      </c>
      <c r="V2" s="13" t="s">
        <v>142</v>
      </c>
      <c r="W2" s="54" t="s">
        <v>133</v>
      </c>
      <c r="X2" s="13" t="s">
        <v>134</v>
      </c>
      <c r="Y2" s="13" t="s">
        <v>135</v>
      </c>
      <c r="Z2" s="13" t="s">
        <v>136</v>
      </c>
      <c r="AA2" s="13" t="s">
        <v>137</v>
      </c>
      <c r="AB2" s="13" t="s">
        <v>138</v>
      </c>
      <c r="AC2" s="13" t="s">
        <v>139</v>
      </c>
      <c r="AD2" s="13" t="s">
        <v>140</v>
      </c>
      <c r="AE2" s="13" t="s">
        <v>141</v>
      </c>
      <c r="AF2" s="13" t="s">
        <v>142</v>
      </c>
    </row>
    <row r="3" spans="1:32" x14ac:dyDescent="0.3">
      <c r="A3" s="55">
        <f>'Raw Data'!A1</f>
        <v>0</v>
      </c>
      <c r="B3" s="49">
        <f>'Raw Data'!B1</f>
        <v>0</v>
      </c>
      <c r="C3" s="49">
        <f>'Raw Data'!C1</f>
        <v>0</v>
      </c>
      <c r="D3" s="49">
        <f>'Raw Data'!D1</f>
        <v>0</v>
      </c>
      <c r="E3" s="49">
        <f>'Raw Data'!E1</f>
        <v>0</v>
      </c>
      <c r="F3" s="49">
        <f>'Raw Data'!F1</f>
        <v>0</v>
      </c>
      <c r="G3" s="49">
        <f>'Raw Data'!G1</f>
        <v>1.1425855513308001</v>
      </c>
      <c r="H3" s="49">
        <f>'Raw Data'!H1</f>
        <v>0</v>
      </c>
      <c r="I3" s="49">
        <f>'Raw Data'!I1</f>
        <v>0.253532296892929</v>
      </c>
      <c r="J3" s="49">
        <f>'Raw Data'!J1</f>
        <v>0.98226365770732904</v>
      </c>
      <c r="K3" s="57">
        <f>'Raw Data'!K1</f>
        <v>1</v>
      </c>
      <c r="L3" s="49"/>
      <c r="M3" s="60">
        <f>'Raw Data'!L1</f>
        <v>0</v>
      </c>
      <c r="N3" s="49">
        <f>'Raw Data'!M1</f>
        <v>0</v>
      </c>
      <c r="O3" s="49">
        <f>'Raw Data'!N1</f>
        <v>0</v>
      </c>
      <c r="P3" s="49">
        <f>'Raw Data'!O1</f>
        <v>0</v>
      </c>
      <c r="Q3" s="49">
        <f>'Raw Data'!P1</f>
        <v>0</v>
      </c>
      <c r="R3" s="49">
        <f>'Raw Data'!Q1</f>
        <v>0</v>
      </c>
      <c r="S3" s="49">
        <f>'Raw Data'!R1</f>
        <v>0</v>
      </c>
      <c r="T3" s="49">
        <f>'Raw Data'!S1</f>
        <v>0</v>
      </c>
      <c r="U3" s="49">
        <f>'Raw Data'!T1</f>
        <v>0</v>
      </c>
      <c r="V3" s="57">
        <f>'Raw Data'!U1</f>
        <v>0</v>
      </c>
      <c r="W3" s="49">
        <f>'Raw Data'!V1</f>
        <v>0</v>
      </c>
      <c r="X3" s="49">
        <f>'Raw Data'!W1</f>
        <v>0</v>
      </c>
      <c r="Y3" s="49">
        <f>'Raw Data'!X1</f>
        <v>0</v>
      </c>
      <c r="Z3" s="49">
        <f>'Raw Data'!Y1</f>
        <v>0</v>
      </c>
      <c r="AA3" s="49">
        <f>'Raw Data'!Z1</f>
        <v>0</v>
      </c>
      <c r="AB3" s="49">
        <f>'Raw Data'!AA1</f>
        <v>0</v>
      </c>
      <c r="AC3" s="49">
        <f>'Raw Data'!AB1</f>
        <v>0</v>
      </c>
      <c r="AD3" s="49">
        <f>'Raw Data'!AC1</f>
        <v>0</v>
      </c>
      <c r="AE3" s="49">
        <f>'Raw Data'!AD1</f>
        <v>0</v>
      </c>
      <c r="AF3" s="57">
        <f>'Raw Data'!AE1</f>
        <v>0</v>
      </c>
    </row>
    <row r="4" spans="1:32" x14ac:dyDescent="0.3">
      <c r="A4" s="55">
        <f>'Raw Data'!A2</f>
        <v>1.6666666666666701E-2</v>
      </c>
      <c r="B4" s="49">
        <f>'Raw Data'!B2</f>
        <v>1.7142026782116401E-6</v>
      </c>
      <c r="C4" s="49">
        <f>'Raw Data'!C2</f>
        <v>2.9433607809340699E-9</v>
      </c>
      <c r="D4" s="49">
        <f>'Raw Data'!D2</f>
        <v>6.7056447278104002E-12</v>
      </c>
      <c r="E4" s="49">
        <f>'Raw Data'!E2</f>
        <v>1.7268655222589301E-14</v>
      </c>
      <c r="F4" s="49">
        <f>'Raw Data'!F2</f>
        <v>4.7905579871988003E-17</v>
      </c>
      <c r="G4" s="49">
        <f>'Raw Data'!G2</f>
        <v>1.1425855513308001</v>
      </c>
      <c r="H4" s="49">
        <f>'Raw Data'!H2</f>
        <v>2.85938220778477E-15</v>
      </c>
      <c r="I4" s="49">
        <f>'Raw Data'!I2</f>
        <v>0.253532296892926</v>
      </c>
      <c r="J4" s="49">
        <f>'Raw Data'!J2</f>
        <v>0.967579302138738</v>
      </c>
      <c r="K4" s="57">
        <f>'Raw Data'!K2</f>
        <v>1</v>
      </c>
      <c r="L4" s="49"/>
      <c r="M4" s="60">
        <f>'Raw Data'!L2</f>
        <v>0</v>
      </c>
      <c r="N4" s="49">
        <f>'Raw Data'!M2</f>
        <v>0</v>
      </c>
      <c r="O4" s="49">
        <f>'Raw Data'!N2</f>
        <v>0</v>
      </c>
      <c r="P4" s="49">
        <f>'Raw Data'!O2</f>
        <v>0</v>
      </c>
      <c r="Q4" s="49">
        <f>'Raw Data'!P2</f>
        <v>0</v>
      </c>
      <c r="R4" s="49">
        <f>'Raw Data'!Q2</f>
        <v>0</v>
      </c>
      <c r="S4" s="49">
        <f>'Raw Data'!R2</f>
        <v>0</v>
      </c>
      <c r="T4" s="49">
        <f>'Raw Data'!S2</f>
        <v>0</v>
      </c>
      <c r="U4" s="49">
        <f>'Raw Data'!T2</f>
        <v>0</v>
      </c>
      <c r="V4" s="57">
        <f>'Raw Data'!U2</f>
        <v>0</v>
      </c>
      <c r="W4" s="49">
        <f>'Raw Data'!V2</f>
        <v>0</v>
      </c>
      <c r="X4" s="49">
        <f>'Raw Data'!W2</f>
        <v>0</v>
      </c>
      <c r="Y4" s="49">
        <f>'Raw Data'!X2</f>
        <v>0</v>
      </c>
      <c r="Z4" s="49">
        <f>'Raw Data'!Y2</f>
        <v>0</v>
      </c>
      <c r="AA4" s="49">
        <f>'Raw Data'!Z2</f>
        <v>0</v>
      </c>
      <c r="AB4" s="49">
        <f>'Raw Data'!AA2</f>
        <v>0</v>
      </c>
      <c r="AC4" s="49">
        <f>'Raw Data'!AB2</f>
        <v>0</v>
      </c>
      <c r="AD4" s="49">
        <f>'Raw Data'!AC2</f>
        <v>0</v>
      </c>
      <c r="AE4" s="49">
        <f>'Raw Data'!AD2</f>
        <v>0</v>
      </c>
      <c r="AF4" s="57">
        <f>'Raw Data'!AE2</f>
        <v>0</v>
      </c>
    </row>
    <row r="5" spans="1:32" x14ac:dyDescent="0.3">
      <c r="A5" s="55">
        <f>'Raw Data'!A3</f>
        <v>3.3333333333333298E-2</v>
      </c>
      <c r="B5" s="49">
        <f>'Raw Data'!B3</f>
        <v>4.7025109482274298E-5</v>
      </c>
      <c r="C5" s="49">
        <f>'Raw Data'!C3</f>
        <v>1.70536967203982E-6</v>
      </c>
      <c r="D5" s="49">
        <f>'Raw Data'!D3</f>
        <v>8.40326776497853E-8</v>
      </c>
      <c r="E5" s="49">
        <f>'Raw Data'!E3</f>
        <v>4.7041294205381197E-9</v>
      </c>
      <c r="F5" s="49">
        <f>'Raw Data'!F3</f>
        <v>2.8225229038666501E-10</v>
      </c>
      <c r="G5" s="49">
        <f>'Raw Data'!G3</f>
        <v>1.14258555055188</v>
      </c>
      <c r="H5" s="49">
        <f>'Raw Data'!H3</f>
        <v>7.7892017619518095E-10</v>
      </c>
      <c r="I5" s="49">
        <f>'Raw Data'!I3</f>
        <v>0.25353229611400802</v>
      </c>
      <c r="J5" s="49">
        <f>'Raw Data'!J3</f>
        <v>0.95464014621089499</v>
      </c>
      <c r="K5" s="57">
        <f>'Raw Data'!K3</f>
        <v>1.00000000009081</v>
      </c>
      <c r="L5" s="49"/>
      <c r="M5" s="60">
        <f>'Raw Data'!L3</f>
        <v>0</v>
      </c>
      <c r="N5" s="49">
        <f>'Raw Data'!M3</f>
        <v>0</v>
      </c>
      <c r="O5" s="49">
        <f>'Raw Data'!N3</f>
        <v>0</v>
      </c>
      <c r="P5" s="49">
        <f>'Raw Data'!O3</f>
        <v>0</v>
      </c>
      <c r="Q5" s="49">
        <f>'Raw Data'!P3</f>
        <v>0</v>
      </c>
      <c r="R5" s="49">
        <f>'Raw Data'!Q3</f>
        <v>0</v>
      </c>
      <c r="S5" s="49">
        <f>'Raw Data'!R3</f>
        <v>0</v>
      </c>
      <c r="T5" s="49">
        <f>'Raw Data'!S3</f>
        <v>0</v>
      </c>
      <c r="U5" s="49">
        <f>'Raw Data'!T3</f>
        <v>0</v>
      </c>
      <c r="V5" s="57">
        <f>'Raw Data'!U3</f>
        <v>0</v>
      </c>
      <c r="W5" s="49">
        <f>'Raw Data'!V3</f>
        <v>0</v>
      </c>
      <c r="X5" s="49">
        <f>'Raw Data'!W3</f>
        <v>0</v>
      </c>
      <c r="Y5" s="49">
        <f>'Raw Data'!X3</f>
        <v>0</v>
      </c>
      <c r="Z5" s="49">
        <f>'Raw Data'!Y3</f>
        <v>0</v>
      </c>
      <c r="AA5" s="49">
        <f>'Raw Data'!Z3</f>
        <v>0</v>
      </c>
      <c r="AB5" s="49">
        <f>'Raw Data'!AA3</f>
        <v>0</v>
      </c>
      <c r="AC5" s="49">
        <f>'Raw Data'!AB3</f>
        <v>0</v>
      </c>
      <c r="AD5" s="49">
        <f>'Raw Data'!AC3</f>
        <v>0</v>
      </c>
      <c r="AE5" s="49">
        <f>'Raw Data'!AD3</f>
        <v>0</v>
      </c>
      <c r="AF5" s="57">
        <f>'Raw Data'!AE3</f>
        <v>0</v>
      </c>
    </row>
    <row r="6" spans="1:32" x14ac:dyDescent="0.3">
      <c r="A6" s="55">
        <f>'Raw Data'!A4</f>
        <v>0.05</v>
      </c>
      <c r="B6" s="49">
        <f>'Raw Data'!B4</f>
        <v>1.95649546819512E-4</v>
      </c>
      <c r="C6" s="49">
        <f>'Raw Data'!C4</f>
        <v>2.4015684640951499E-5</v>
      </c>
      <c r="D6" s="49">
        <f>'Raw Data'!D4</f>
        <v>4.0613715990404397E-6</v>
      </c>
      <c r="E6" s="49">
        <f>'Raw Data'!E4</f>
        <v>7.8905550172021902E-7</v>
      </c>
      <c r="F6" s="49">
        <f>'Raw Data'!F4</f>
        <v>1.6655762444500299E-7</v>
      </c>
      <c r="G6" s="49">
        <f>'Raw Data'!G4</f>
        <v>1.1425854206772399</v>
      </c>
      <c r="H6" s="49">
        <f>'Raw Data'!H4</f>
        <v>1.3065355986422699E-7</v>
      </c>
      <c r="I6" s="49">
        <f>'Raw Data'!I4</f>
        <v>0.25353216623936897</v>
      </c>
      <c r="J6" s="49">
        <f>'Raw Data'!J4</f>
        <v>0.94323856323618704</v>
      </c>
      <c r="K6" s="57">
        <f>'Raw Data'!K4</f>
        <v>1.0000000152319599</v>
      </c>
      <c r="L6" s="49"/>
      <c r="M6" s="60">
        <f>'Raw Data'!L4</f>
        <v>0</v>
      </c>
      <c r="N6" s="49">
        <f>'Raw Data'!M4</f>
        <v>0</v>
      </c>
      <c r="O6" s="49">
        <f>'Raw Data'!N4</f>
        <v>0</v>
      </c>
      <c r="P6" s="49">
        <f>'Raw Data'!O4</f>
        <v>0</v>
      </c>
      <c r="Q6" s="49">
        <f>'Raw Data'!P4</f>
        <v>0</v>
      </c>
      <c r="R6" s="49">
        <f>'Raw Data'!Q4</f>
        <v>0</v>
      </c>
      <c r="S6" s="49">
        <f>'Raw Data'!R4</f>
        <v>0</v>
      </c>
      <c r="T6" s="49">
        <f>'Raw Data'!S4</f>
        <v>0</v>
      </c>
      <c r="U6" s="49">
        <f>'Raw Data'!T4</f>
        <v>0</v>
      </c>
      <c r="V6" s="57">
        <f>'Raw Data'!U4</f>
        <v>0</v>
      </c>
      <c r="W6" s="49">
        <f>'Raw Data'!V4</f>
        <v>0</v>
      </c>
      <c r="X6" s="49">
        <f>'Raw Data'!W4</f>
        <v>0</v>
      </c>
      <c r="Y6" s="49">
        <f>'Raw Data'!X4</f>
        <v>0</v>
      </c>
      <c r="Z6" s="49">
        <f>'Raw Data'!Y4</f>
        <v>0</v>
      </c>
      <c r="AA6" s="49">
        <f>'Raw Data'!Z4</f>
        <v>0</v>
      </c>
      <c r="AB6" s="49">
        <f>'Raw Data'!AA4</f>
        <v>0</v>
      </c>
      <c r="AC6" s="49">
        <f>'Raw Data'!AB4</f>
        <v>0</v>
      </c>
      <c r="AD6" s="49">
        <f>'Raw Data'!AC4</f>
        <v>0</v>
      </c>
      <c r="AE6" s="49">
        <f>'Raw Data'!AD4</f>
        <v>0</v>
      </c>
      <c r="AF6" s="57">
        <f>'Raw Data'!AE4</f>
        <v>0</v>
      </c>
    </row>
    <row r="7" spans="1:32" x14ac:dyDescent="0.3">
      <c r="A7" s="55">
        <f>'Raw Data'!A5</f>
        <v>6.6666666666666693E-2</v>
      </c>
      <c r="B7" s="49">
        <f>'Raw Data'!B5</f>
        <v>4.7763850734748202E-4</v>
      </c>
      <c r="C7" s="49">
        <f>'Raw Data'!C5</f>
        <v>1.20031641001148E-4</v>
      </c>
      <c r="D7" s="49">
        <f>'Raw Data'!D5</f>
        <v>4.18260317258201E-5</v>
      </c>
      <c r="E7" s="49">
        <f>'Raw Data'!E5</f>
        <v>1.6734745512209301E-5</v>
      </c>
      <c r="F7" s="49">
        <f>'Raw Data'!F5</f>
        <v>7.2421084715212603E-6</v>
      </c>
      <c r="G7" s="49">
        <f>'Raw Data'!G5</f>
        <v>1.1425827803541</v>
      </c>
      <c r="H7" s="49">
        <f>'Raw Data'!H5</f>
        <v>2.7709766988801199E-6</v>
      </c>
      <c r="I7" s="49">
        <f>'Raw Data'!I5</f>
        <v>0.25352952591623001</v>
      </c>
      <c r="J7" s="49">
        <f>'Raw Data'!J5</f>
        <v>0.93319217192583104</v>
      </c>
      <c r="K7" s="57">
        <f>'Raw Data'!K5</f>
        <v>1.0000003230493899</v>
      </c>
      <c r="L7" s="49"/>
      <c r="M7" s="60">
        <f>'Raw Data'!L5</f>
        <v>0</v>
      </c>
      <c r="N7" s="49">
        <f>'Raw Data'!M5</f>
        <v>0</v>
      </c>
      <c r="O7" s="49">
        <f>'Raw Data'!N5</f>
        <v>0</v>
      </c>
      <c r="P7" s="49">
        <f>'Raw Data'!O5</f>
        <v>0</v>
      </c>
      <c r="Q7" s="49">
        <f>'Raw Data'!P5</f>
        <v>0</v>
      </c>
      <c r="R7" s="49">
        <f>'Raw Data'!Q5</f>
        <v>0</v>
      </c>
      <c r="S7" s="49">
        <f>'Raw Data'!R5</f>
        <v>0</v>
      </c>
      <c r="T7" s="49">
        <f>'Raw Data'!S5</f>
        <v>0</v>
      </c>
      <c r="U7" s="49">
        <f>'Raw Data'!T5</f>
        <v>0</v>
      </c>
      <c r="V7" s="57">
        <f>'Raw Data'!U5</f>
        <v>0</v>
      </c>
      <c r="W7" s="49">
        <f>'Raw Data'!V5</f>
        <v>0</v>
      </c>
      <c r="X7" s="49">
        <f>'Raw Data'!W5</f>
        <v>0</v>
      </c>
      <c r="Y7" s="49">
        <f>'Raw Data'!X5</f>
        <v>0</v>
      </c>
      <c r="Z7" s="49">
        <f>'Raw Data'!Y5</f>
        <v>0</v>
      </c>
      <c r="AA7" s="49">
        <f>'Raw Data'!Z5</f>
        <v>0</v>
      </c>
      <c r="AB7" s="49">
        <f>'Raw Data'!AA5</f>
        <v>0</v>
      </c>
      <c r="AC7" s="49">
        <f>'Raw Data'!AB5</f>
        <v>0</v>
      </c>
      <c r="AD7" s="49">
        <f>'Raw Data'!AC5</f>
        <v>0</v>
      </c>
      <c r="AE7" s="49">
        <f>'Raw Data'!AD5</f>
        <v>0</v>
      </c>
      <c r="AF7" s="57">
        <f>'Raw Data'!AE5</f>
        <v>0</v>
      </c>
    </row>
    <row r="8" spans="1:32" x14ac:dyDescent="0.3">
      <c r="A8" s="55">
        <f>'Raw Data'!A6</f>
        <v>8.3333333333333301E-2</v>
      </c>
      <c r="B8" s="49">
        <f>'Raw Data'!B6</f>
        <v>9.0362899473337701E-4</v>
      </c>
      <c r="C8" s="49">
        <f>'Raw Data'!C6</f>
        <v>3.6852029034854198E-4</v>
      </c>
      <c r="D8" s="49">
        <f>'Raw Data'!D6</f>
        <v>2.0987778281635801E-4</v>
      </c>
      <c r="E8" s="49">
        <f>'Raw Data'!E6</f>
        <v>1.37545606266637E-4</v>
      </c>
      <c r="F8" s="49">
        <f>'Raw Data'!F6</f>
        <v>9.7477248739008098E-5</v>
      </c>
      <c r="G8" s="49">
        <f>'Raw Data'!G6</f>
        <v>1.14256277619433</v>
      </c>
      <c r="H8" s="49">
        <f>'Raw Data'!H6</f>
        <v>2.27751364704434E-5</v>
      </c>
      <c r="I8" s="49">
        <f>'Raw Data'!I6</f>
        <v>0.25350952175645802</v>
      </c>
      <c r="J8" s="49">
        <f>'Raw Data'!J6</f>
        <v>0.92433989627278101</v>
      </c>
      <c r="K8" s="57">
        <f>'Raw Data'!K6</f>
        <v>1.00000265526541</v>
      </c>
      <c r="L8" s="49"/>
      <c r="M8" s="60">
        <f>'Raw Data'!L6</f>
        <v>0</v>
      </c>
      <c r="N8" s="49">
        <f>'Raw Data'!M6</f>
        <v>0</v>
      </c>
      <c r="O8" s="49">
        <f>'Raw Data'!N6</f>
        <v>0</v>
      </c>
      <c r="P8" s="49">
        <f>'Raw Data'!O6</f>
        <v>0</v>
      </c>
      <c r="Q8" s="49">
        <f>'Raw Data'!P6</f>
        <v>0</v>
      </c>
      <c r="R8" s="49">
        <f>'Raw Data'!Q6</f>
        <v>0</v>
      </c>
      <c r="S8" s="49">
        <f>'Raw Data'!R6</f>
        <v>0</v>
      </c>
      <c r="T8" s="49">
        <f>'Raw Data'!S6</f>
        <v>0</v>
      </c>
      <c r="U8" s="49">
        <f>'Raw Data'!T6</f>
        <v>0</v>
      </c>
      <c r="V8" s="57">
        <f>'Raw Data'!U6</f>
        <v>0</v>
      </c>
      <c r="W8" s="49">
        <f>'Raw Data'!V6</f>
        <v>0</v>
      </c>
      <c r="X8" s="49">
        <f>'Raw Data'!W6</f>
        <v>0</v>
      </c>
      <c r="Y8" s="49">
        <f>'Raw Data'!X6</f>
        <v>0</v>
      </c>
      <c r="Z8" s="49">
        <f>'Raw Data'!Y6</f>
        <v>0</v>
      </c>
      <c r="AA8" s="49">
        <f>'Raw Data'!Z6</f>
        <v>0</v>
      </c>
      <c r="AB8" s="49">
        <f>'Raw Data'!AA6</f>
        <v>0</v>
      </c>
      <c r="AC8" s="49">
        <f>'Raw Data'!AB6</f>
        <v>0</v>
      </c>
      <c r="AD8" s="49">
        <f>'Raw Data'!AC6</f>
        <v>0</v>
      </c>
      <c r="AE8" s="49">
        <f>'Raw Data'!AD6</f>
        <v>0</v>
      </c>
      <c r="AF8" s="57">
        <f>'Raw Data'!AE6</f>
        <v>0</v>
      </c>
    </row>
    <row r="9" spans="1:32" x14ac:dyDescent="0.3">
      <c r="A9" s="55">
        <f>'Raw Data'!A7</f>
        <v>0.1</v>
      </c>
      <c r="B9" s="49">
        <f>'Raw Data'!B7</f>
        <v>1.4727322463267401E-3</v>
      </c>
      <c r="C9" s="49">
        <f>'Raw Data'!C7</f>
        <v>8.5495861448240404E-4</v>
      </c>
      <c r="D9" s="49">
        <f>'Raw Data'!D7</f>
        <v>6.9791666061014702E-4</v>
      </c>
      <c r="E9" s="49">
        <f>'Raw Data'!E7</f>
        <v>6.5768237367568603E-4</v>
      </c>
      <c r="F9" s="49">
        <f>'Raw Data'!F7</f>
        <v>6.7125497415521497E-4</v>
      </c>
      <c r="G9" s="49">
        <f>'Raw Data'!G7</f>
        <v>1.1424766501360399</v>
      </c>
      <c r="H9" s="49">
        <f>'Raw Data'!H7</f>
        <v>1.08901194759105E-4</v>
      </c>
      <c r="I9" s="49">
        <f>'Raw Data'!I7</f>
        <v>0.25342339569817002</v>
      </c>
      <c r="J9" s="49">
        <f>'Raw Data'!J7</f>
        <v>0.91653964337054605</v>
      </c>
      <c r="K9" s="57">
        <f>'Raw Data'!K7</f>
        <v>1.0000126977436701</v>
      </c>
      <c r="L9" s="49"/>
      <c r="M9" s="60">
        <f>'Raw Data'!L7</f>
        <v>0</v>
      </c>
      <c r="N9" s="49">
        <f>'Raw Data'!M7</f>
        <v>0</v>
      </c>
      <c r="O9" s="49">
        <f>'Raw Data'!N7</f>
        <v>0</v>
      </c>
      <c r="P9" s="49">
        <f>'Raw Data'!O7</f>
        <v>0</v>
      </c>
      <c r="Q9" s="49">
        <f>'Raw Data'!P7</f>
        <v>0</v>
      </c>
      <c r="R9" s="49">
        <f>'Raw Data'!Q7</f>
        <v>0</v>
      </c>
      <c r="S9" s="49">
        <f>'Raw Data'!R7</f>
        <v>0</v>
      </c>
      <c r="T9" s="49">
        <f>'Raw Data'!S7</f>
        <v>0</v>
      </c>
      <c r="U9" s="49">
        <f>'Raw Data'!T7</f>
        <v>0</v>
      </c>
      <c r="V9" s="57">
        <f>'Raw Data'!U7</f>
        <v>0</v>
      </c>
      <c r="W9" s="49">
        <f>'Raw Data'!V7</f>
        <v>0</v>
      </c>
      <c r="X9" s="49">
        <f>'Raw Data'!W7</f>
        <v>0</v>
      </c>
      <c r="Y9" s="49">
        <f>'Raw Data'!X7</f>
        <v>0</v>
      </c>
      <c r="Z9" s="49">
        <f>'Raw Data'!Y7</f>
        <v>0</v>
      </c>
      <c r="AA9" s="49">
        <f>'Raw Data'!Z7</f>
        <v>0</v>
      </c>
      <c r="AB9" s="49">
        <f>'Raw Data'!AA7</f>
        <v>0</v>
      </c>
      <c r="AC9" s="49">
        <f>'Raw Data'!AB7</f>
        <v>0</v>
      </c>
      <c r="AD9" s="49">
        <f>'Raw Data'!AC7</f>
        <v>0</v>
      </c>
      <c r="AE9" s="49">
        <f>'Raw Data'!AD7</f>
        <v>0</v>
      </c>
      <c r="AF9" s="57">
        <f>'Raw Data'!AE7</f>
        <v>0</v>
      </c>
    </row>
    <row r="10" spans="1:32" x14ac:dyDescent="0.3">
      <c r="A10" s="55">
        <f>'Raw Data'!A8</f>
        <v>0.116666666666667</v>
      </c>
      <c r="B10" s="49">
        <f>'Raw Data'!B8</f>
        <v>2.1767198438317199E-3</v>
      </c>
      <c r="C10" s="49">
        <f>'Raw Data'!C8</f>
        <v>1.6561056632966799E-3</v>
      </c>
      <c r="D10" s="49">
        <f>'Raw Data'!D8</f>
        <v>1.7827595850338201E-3</v>
      </c>
      <c r="E10" s="49">
        <f>'Raw Data'!E8</f>
        <v>2.2220440466521299E-3</v>
      </c>
      <c r="F10" s="49">
        <f>'Raw Data'!F8</f>
        <v>3.00459029773876E-3</v>
      </c>
      <c r="G10" s="49">
        <f>'Raw Data'!G8</f>
        <v>1.1422176124769301</v>
      </c>
      <c r="H10" s="49">
        <f>'Raw Data'!H8</f>
        <v>3.6793885386756899E-4</v>
      </c>
      <c r="I10" s="49">
        <f>'Raw Data'!I8</f>
        <v>0.25316435803906101</v>
      </c>
      <c r="J10" s="49">
        <f>'Raw Data'!J8</f>
        <v>0.909666386403578</v>
      </c>
      <c r="K10" s="57">
        <f>'Raw Data'!K8</f>
        <v>1.00004291517041</v>
      </c>
      <c r="L10" s="49"/>
      <c r="M10" s="60">
        <f>'Raw Data'!L8</f>
        <v>0</v>
      </c>
      <c r="N10" s="49">
        <f>'Raw Data'!M8</f>
        <v>0</v>
      </c>
      <c r="O10" s="49">
        <f>'Raw Data'!N8</f>
        <v>0</v>
      </c>
      <c r="P10" s="49">
        <f>'Raw Data'!O8</f>
        <v>0</v>
      </c>
      <c r="Q10" s="49">
        <f>'Raw Data'!P8</f>
        <v>0</v>
      </c>
      <c r="R10" s="49">
        <f>'Raw Data'!Q8</f>
        <v>0</v>
      </c>
      <c r="S10" s="49">
        <f>'Raw Data'!R8</f>
        <v>0</v>
      </c>
      <c r="T10" s="49">
        <f>'Raw Data'!S8</f>
        <v>0</v>
      </c>
      <c r="U10" s="49">
        <f>'Raw Data'!T8</f>
        <v>0</v>
      </c>
      <c r="V10" s="57">
        <f>'Raw Data'!U8</f>
        <v>0</v>
      </c>
      <c r="W10" s="49">
        <f>'Raw Data'!V8</f>
        <v>0</v>
      </c>
      <c r="X10" s="49">
        <f>'Raw Data'!W8</f>
        <v>0</v>
      </c>
      <c r="Y10" s="49">
        <f>'Raw Data'!X8</f>
        <v>0</v>
      </c>
      <c r="Z10" s="49">
        <f>'Raw Data'!Y8</f>
        <v>0</v>
      </c>
      <c r="AA10" s="49">
        <f>'Raw Data'!Z8</f>
        <v>0</v>
      </c>
      <c r="AB10" s="49">
        <f>'Raw Data'!AA8</f>
        <v>0</v>
      </c>
      <c r="AC10" s="49">
        <f>'Raw Data'!AB8</f>
        <v>0</v>
      </c>
      <c r="AD10" s="49">
        <f>'Raw Data'!AC8</f>
        <v>0</v>
      </c>
      <c r="AE10" s="49">
        <f>'Raw Data'!AD8</f>
        <v>0</v>
      </c>
      <c r="AF10" s="57">
        <f>'Raw Data'!AE8</f>
        <v>0</v>
      </c>
    </row>
    <row r="11" spans="1:32" x14ac:dyDescent="0.3">
      <c r="A11" s="55">
        <f>'Raw Data'!A9</f>
        <v>0.133333333333333</v>
      </c>
      <c r="B11" s="49">
        <f>'Raw Data'!B9</f>
        <v>3.0015392345796601E-3</v>
      </c>
      <c r="C11" s="49">
        <f>'Raw Data'!C9</f>
        <v>2.8293974759176E-3</v>
      </c>
      <c r="D11" s="49">
        <f>'Raw Data'!D9</f>
        <v>3.7941345684919499E-3</v>
      </c>
      <c r="E11" s="49">
        <f>'Raw Data'!E9</f>
        <v>5.9069094378137099E-3</v>
      </c>
      <c r="F11" s="49">
        <f>'Raw Data'!F9</f>
        <v>9.9918675105321007E-3</v>
      </c>
      <c r="G11" s="49">
        <f>'Raw Data'!G9</f>
        <v>1.14160741648647</v>
      </c>
      <c r="H11" s="49">
        <f>'Raw Data'!H9</f>
        <v>9.78134844327895E-4</v>
      </c>
      <c r="I11" s="49">
        <f>'Raw Data'!I9</f>
        <v>0.25255416204860098</v>
      </c>
      <c r="J11" s="49">
        <f>'Raw Data'!J9</f>
        <v>0.90360994911922499</v>
      </c>
      <c r="K11" s="57">
        <f>'Raw Data'!K9</f>
        <v>1.00011417391596</v>
      </c>
      <c r="L11" s="49"/>
      <c r="M11" s="60">
        <f>'Raw Data'!L9</f>
        <v>0</v>
      </c>
      <c r="N11" s="49">
        <f>'Raw Data'!M9</f>
        <v>0</v>
      </c>
      <c r="O11" s="49">
        <f>'Raw Data'!N9</f>
        <v>0</v>
      </c>
      <c r="P11" s="49">
        <f>'Raw Data'!O9</f>
        <v>0</v>
      </c>
      <c r="Q11" s="49">
        <f>'Raw Data'!P9</f>
        <v>0</v>
      </c>
      <c r="R11" s="49">
        <f>'Raw Data'!Q9</f>
        <v>0</v>
      </c>
      <c r="S11" s="49">
        <f>'Raw Data'!R9</f>
        <v>0</v>
      </c>
      <c r="T11" s="49">
        <f>'Raw Data'!S9</f>
        <v>0</v>
      </c>
      <c r="U11" s="49">
        <f>'Raw Data'!T9</f>
        <v>0</v>
      </c>
      <c r="V11" s="57">
        <f>'Raw Data'!U9</f>
        <v>0</v>
      </c>
      <c r="W11" s="49">
        <f>'Raw Data'!V9</f>
        <v>0</v>
      </c>
      <c r="X11" s="49">
        <f>'Raw Data'!W9</f>
        <v>0</v>
      </c>
      <c r="Y11" s="49">
        <f>'Raw Data'!X9</f>
        <v>0</v>
      </c>
      <c r="Z11" s="49">
        <f>'Raw Data'!Y9</f>
        <v>0</v>
      </c>
      <c r="AA11" s="49">
        <f>'Raw Data'!Z9</f>
        <v>0</v>
      </c>
      <c r="AB11" s="49">
        <f>'Raw Data'!AA9</f>
        <v>0</v>
      </c>
      <c r="AC11" s="49">
        <f>'Raw Data'!AB9</f>
        <v>0</v>
      </c>
      <c r="AD11" s="49">
        <f>'Raw Data'!AC9</f>
        <v>0</v>
      </c>
      <c r="AE11" s="49">
        <f>'Raw Data'!AD9</f>
        <v>0</v>
      </c>
      <c r="AF11" s="57">
        <f>'Raw Data'!AE9</f>
        <v>0</v>
      </c>
    </row>
    <row r="12" spans="1:32" x14ac:dyDescent="0.3">
      <c r="A12" s="55">
        <f>'Raw Data'!A10</f>
        <v>0.15</v>
      </c>
      <c r="B12" s="49">
        <f>'Raw Data'!B10</f>
        <v>3.9274497904333398E-3</v>
      </c>
      <c r="C12" s="49">
        <f>'Raw Data'!C10</f>
        <v>4.4045593037983803E-3</v>
      </c>
      <c r="D12" s="49">
        <f>'Raw Data'!D10</f>
        <v>7.0597915963567697E-3</v>
      </c>
      <c r="E12" s="49">
        <f>'Raw Data'!E10</f>
        <v>1.3168636453671801E-2</v>
      </c>
      <c r="F12" s="49">
        <f>'Raw Data'!F10</f>
        <v>2.6724936400633701E-2</v>
      </c>
      <c r="G12" s="49">
        <f>'Raw Data'!G10</f>
        <v>1.14040478243403</v>
      </c>
      <c r="H12" s="49">
        <f>'Raw Data'!H10</f>
        <v>2.1807688967644501E-3</v>
      </c>
      <c r="I12" s="49">
        <f>'Raw Data'!I10</f>
        <v>0.251351527996164</v>
      </c>
      <c r="J12" s="49">
        <f>'Raw Data'!J10</f>
        <v>0.89827328043583199</v>
      </c>
      <c r="K12" s="57">
        <f>'Raw Data'!K10</f>
        <v>1.0002549376823699</v>
      </c>
      <c r="L12" s="49"/>
      <c r="M12" s="60">
        <f>'Raw Data'!L10</f>
        <v>0</v>
      </c>
      <c r="N12" s="49">
        <f>'Raw Data'!M10</f>
        <v>0</v>
      </c>
      <c r="O12" s="49">
        <f>'Raw Data'!N10</f>
        <v>0</v>
      </c>
      <c r="P12" s="49">
        <f>'Raw Data'!O10</f>
        <v>0</v>
      </c>
      <c r="Q12" s="49">
        <f>'Raw Data'!P10</f>
        <v>0</v>
      </c>
      <c r="R12" s="49">
        <f>'Raw Data'!Q10</f>
        <v>0</v>
      </c>
      <c r="S12" s="49">
        <f>'Raw Data'!R10</f>
        <v>0</v>
      </c>
      <c r="T12" s="49">
        <f>'Raw Data'!S10</f>
        <v>0</v>
      </c>
      <c r="U12" s="49">
        <f>'Raw Data'!T10</f>
        <v>0</v>
      </c>
      <c r="V12" s="57">
        <f>'Raw Data'!U10</f>
        <v>0</v>
      </c>
      <c r="W12" s="49">
        <f>'Raw Data'!V10</f>
        <v>0</v>
      </c>
      <c r="X12" s="49">
        <f>'Raw Data'!W10</f>
        <v>0</v>
      </c>
      <c r="Y12" s="49">
        <f>'Raw Data'!X10</f>
        <v>0</v>
      </c>
      <c r="Z12" s="49">
        <f>'Raw Data'!Y10</f>
        <v>0</v>
      </c>
      <c r="AA12" s="49">
        <f>'Raw Data'!Z10</f>
        <v>0</v>
      </c>
      <c r="AB12" s="49">
        <f>'Raw Data'!AA10</f>
        <v>0</v>
      </c>
      <c r="AC12" s="49">
        <f>'Raw Data'!AB10</f>
        <v>0</v>
      </c>
      <c r="AD12" s="49">
        <f>'Raw Data'!AC10</f>
        <v>0</v>
      </c>
      <c r="AE12" s="49">
        <f>'Raw Data'!AD10</f>
        <v>0</v>
      </c>
      <c r="AF12" s="57">
        <f>'Raw Data'!AE10</f>
        <v>0</v>
      </c>
    </row>
    <row r="13" spans="1:32" x14ac:dyDescent="0.3">
      <c r="A13" s="55">
        <f>'Raw Data'!A11</f>
        <v>0.16666666666666699</v>
      </c>
      <c r="B13" s="49">
        <f>'Raw Data'!B11</f>
        <v>4.9287864979304799E-3</v>
      </c>
      <c r="C13" s="49">
        <f>'Raw Data'!C11</f>
        <v>6.3762767688366698E-3</v>
      </c>
      <c r="D13" s="49">
        <f>'Raw Data'!D11</f>
        <v>1.1836999310572201E-2</v>
      </c>
      <c r="E13" s="49">
        <f>'Raw Data'!E11</f>
        <v>2.5626457284313599E-2</v>
      </c>
      <c r="F13" s="49">
        <f>'Raw Data'!F11</f>
        <v>6.0436544827910499E-2</v>
      </c>
      <c r="G13" s="49">
        <f>'Raw Data'!G11</f>
        <v>1.13834121515876</v>
      </c>
      <c r="H13" s="49">
        <f>'Raw Data'!H11</f>
        <v>4.2443361720386E-3</v>
      </c>
      <c r="I13" s="49">
        <f>'Raw Data'!I11</f>
        <v>0.24928796072088999</v>
      </c>
      <c r="J13" s="49">
        <f>'Raw Data'!J11</f>
        <v>0.89357078985966298</v>
      </c>
      <c r="K13" s="57">
        <f>'Raw Data'!K11</f>
        <v>1.00049746584065</v>
      </c>
      <c r="L13" s="49"/>
      <c r="M13" s="60">
        <f>'Raw Data'!L11</f>
        <v>0</v>
      </c>
      <c r="N13" s="49">
        <f>'Raw Data'!M11</f>
        <v>0</v>
      </c>
      <c r="O13" s="49">
        <f>'Raw Data'!N11</f>
        <v>0</v>
      </c>
      <c r="P13" s="49">
        <f>'Raw Data'!O11</f>
        <v>0</v>
      </c>
      <c r="Q13" s="49">
        <f>'Raw Data'!P11</f>
        <v>0</v>
      </c>
      <c r="R13" s="49">
        <f>'Raw Data'!Q11</f>
        <v>0</v>
      </c>
      <c r="S13" s="49">
        <f>'Raw Data'!R11</f>
        <v>0</v>
      </c>
      <c r="T13" s="49">
        <f>'Raw Data'!S11</f>
        <v>0</v>
      </c>
      <c r="U13" s="49">
        <f>'Raw Data'!T11</f>
        <v>0</v>
      </c>
      <c r="V13" s="57">
        <f>'Raw Data'!U11</f>
        <v>0</v>
      </c>
      <c r="W13" s="49">
        <f>'Raw Data'!V11</f>
        <v>0</v>
      </c>
      <c r="X13" s="49">
        <f>'Raw Data'!W11</f>
        <v>0</v>
      </c>
      <c r="Y13" s="49">
        <f>'Raw Data'!X11</f>
        <v>0</v>
      </c>
      <c r="Z13" s="49">
        <f>'Raw Data'!Y11</f>
        <v>0</v>
      </c>
      <c r="AA13" s="49">
        <f>'Raw Data'!Z11</f>
        <v>0</v>
      </c>
      <c r="AB13" s="49">
        <f>'Raw Data'!AA11</f>
        <v>0</v>
      </c>
      <c r="AC13" s="49">
        <f>'Raw Data'!AB11</f>
        <v>0</v>
      </c>
      <c r="AD13" s="49">
        <f>'Raw Data'!AC11</f>
        <v>0</v>
      </c>
      <c r="AE13" s="49">
        <f>'Raw Data'!AD11</f>
        <v>0</v>
      </c>
      <c r="AF13" s="57">
        <f>'Raw Data'!AE11</f>
        <v>0</v>
      </c>
    </row>
    <row r="14" spans="1:32" x14ac:dyDescent="0.3">
      <c r="A14" s="55">
        <f>'Raw Data'!A12</f>
        <v>0.18333333333333299</v>
      </c>
      <c r="B14" s="49">
        <f>'Raw Data'!B12</f>
        <v>5.9744894738161004E-3</v>
      </c>
      <c r="C14" s="49">
        <f>'Raw Data'!C12</f>
        <v>8.6994632948320608E-3</v>
      </c>
      <c r="D14" s="49">
        <f>'Raw Data'!D12</f>
        <v>1.8240523804672799E-2</v>
      </c>
      <c r="E14" s="49">
        <f>'Raw Data'!E12</f>
        <v>4.4684731703416497E-2</v>
      </c>
      <c r="F14" s="49">
        <f>'Raw Data'!F12</f>
        <v>0.11938105506180199</v>
      </c>
      <c r="G14" s="49">
        <f>'Raw Data'!G12</f>
        <v>1.13518334783694</v>
      </c>
      <c r="H14" s="49">
        <f>'Raw Data'!H12</f>
        <v>7.4022034938593002E-3</v>
      </c>
      <c r="I14" s="49">
        <f>'Raw Data'!I12</f>
        <v>0.24613009339906899</v>
      </c>
      <c r="J14" s="49">
        <f>'Raw Data'!J12</f>
        <v>0.88942702093419002</v>
      </c>
      <c r="K14" s="57">
        <f>'Raw Data'!K12</f>
        <v>1.0008710682469499</v>
      </c>
      <c r="L14" s="49"/>
      <c r="M14" s="60">
        <f>'Raw Data'!L12</f>
        <v>0</v>
      </c>
      <c r="N14" s="49">
        <f>'Raw Data'!M12</f>
        <v>0</v>
      </c>
      <c r="O14" s="49">
        <f>'Raw Data'!N12</f>
        <v>0</v>
      </c>
      <c r="P14" s="49">
        <f>'Raw Data'!O12</f>
        <v>0</v>
      </c>
      <c r="Q14" s="49">
        <f>'Raw Data'!P12</f>
        <v>0</v>
      </c>
      <c r="R14" s="49">
        <f>'Raw Data'!Q12</f>
        <v>0</v>
      </c>
      <c r="S14" s="49">
        <f>'Raw Data'!R12</f>
        <v>0</v>
      </c>
      <c r="T14" s="49">
        <f>'Raw Data'!S12</f>
        <v>0</v>
      </c>
      <c r="U14" s="49">
        <f>'Raw Data'!T12</f>
        <v>0</v>
      </c>
      <c r="V14" s="57">
        <f>'Raw Data'!U12</f>
        <v>0</v>
      </c>
      <c r="W14" s="49">
        <f>'Raw Data'!V12</f>
        <v>0</v>
      </c>
      <c r="X14" s="49">
        <f>'Raw Data'!W12</f>
        <v>0</v>
      </c>
      <c r="Y14" s="49">
        <f>'Raw Data'!X12</f>
        <v>0</v>
      </c>
      <c r="Z14" s="49">
        <f>'Raw Data'!Y12</f>
        <v>0</v>
      </c>
      <c r="AA14" s="49">
        <f>'Raw Data'!Z12</f>
        <v>0</v>
      </c>
      <c r="AB14" s="49">
        <f>'Raw Data'!AA12</f>
        <v>0</v>
      </c>
      <c r="AC14" s="49">
        <f>'Raw Data'!AB12</f>
        <v>0</v>
      </c>
      <c r="AD14" s="49">
        <f>'Raw Data'!AC12</f>
        <v>0</v>
      </c>
      <c r="AE14" s="49">
        <f>'Raw Data'!AD12</f>
        <v>0</v>
      </c>
      <c r="AF14" s="57">
        <f>'Raw Data'!AE12</f>
        <v>0</v>
      </c>
    </row>
    <row r="15" spans="1:32" x14ac:dyDescent="0.3">
      <c r="A15" s="55">
        <f>'Raw Data'!A13</f>
        <v>0.2</v>
      </c>
      <c r="B15" s="49">
        <f>'Raw Data'!B13</f>
        <v>7.0303499013129999E-3</v>
      </c>
      <c r="C15" s="49">
        <f>'Raw Data'!C13</f>
        <v>1.12915273038192E-2</v>
      </c>
      <c r="D15" s="49">
        <f>'Raw Data'!D13</f>
        <v>2.6192128292338902E-2</v>
      </c>
      <c r="E15" s="49">
        <f>'Raw Data'!E13</f>
        <v>7.1096515672197103E-2</v>
      </c>
      <c r="F15" s="49">
        <f>'Raw Data'!F13</f>
        <v>0.210663156565851</v>
      </c>
      <c r="G15" s="49">
        <f>'Raw Data'!G13</f>
        <v>1.1308050822180999</v>
      </c>
      <c r="H15" s="49">
        <f>'Raw Data'!H13</f>
        <v>1.1780469112699799E-2</v>
      </c>
      <c r="I15" s="49">
        <f>'Raw Data'!I13</f>
        <v>0.24175182778022899</v>
      </c>
      <c r="J15" s="49">
        <f>'Raw Data'!J13</f>
        <v>0.885775708021455</v>
      </c>
      <c r="K15" s="57">
        <f>'Raw Data'!K13</f>
        <v>1.0013940299472199</v>
      </c>
      <c r="L15" s="49"/>
      <c r="M15" s="60">
        <f>'Raw Data'!L13</f>
        <v>0</v>
      </c>
      <c r="N15" s="49">
        <f>'Raw Data'!M13</f>
        <v>0</v>
      </c>
      <c r="O15" s="49">
        <f>'Raw Data'!N13</f>
        <v>0</v>
      </c>
      <c r="P15" s="49">
        <f>'Raw Data'!O13</f>
        <v>0</v>
      </c>
      <c r="Q15" s="49">
        <f>'Raw Data'!P13</f>
        <v>0</v>
      </c>
      <c r="R15" s="49">
        <f>'Raw Data'!Q13</f>
        <v>0</v>
      </c>
      <c r="S15" s="49">
        <f>'Raw Data'!R13</f>
        <v>0</v>
      </c>
      <c r="T15" s="49">
        <f>'Raw Data'!S13</f>
        <v>0</v>
      </c>
      <c r="U15" s="49">
        <f>'Raw Data'!T13</f>
        <v>0</v>
      </c>
      <c r="V15" s="57">
        <f>'Raw Data'!U13</f>
        <v>0</v>
      </c>
      <c r="W15" s="49">
        <f>'Raw Data'!V13</f>
        <v>0</v>
      </c>
      <c r="X15" s="49">
        <f>'Raw Data'!W13</f>
        <v>0</v>
      </c>
      <c r="Y15" s="49">
        <f>'Raw Data'!X13</f>
        <v>0</v>
      </c>
      <c r="Z15" s="49">
        <f>'Raw Data'!Y13</f>
        <v>0</v>
      </c>
      <c r="AA15" s="49">
        <f>'Raw Data'!Z13</f>
        <v>0</v>
      </c>
      <c r="AB15" s="49">
        <f>'Raw Data'!AA13</f>
        <v>0</v>
      </c>
      <c r="AC15" s="49">
        <f>'Raw Data'!AB13</f>
        <v>0</v>
      </c>
      <c r="AD15" s="49">
        <f>'Raw Data'!AC13</f>
        <v>0</v>
      </c>
      <c r="AE15" s="49">
        <f>'Raw Data'!AD13</f>
        <v>0</v>
      </c>
      <c r="AF15" s="57">
        <f>'Raw Data'!AE13</f>
        <v>0</v>
      </c>
    </row>
    <row r="16" spans="1:32" x14ac:dyDescent="0.3">
      <c r="A16" s="55">
        <f>'Raw Data'!A14</f>
        <v>0.21666666666666701</v>
      </c>
      <c r="B16" s="49">
        <f>'Raw Data'!B14</f>
        <v>8.0623620088578103E-3</v>
      </c>
      <c r="C16" s="49">
        <f>'Raw Data'!C14</f>
        <v>1.4042411533199401E-2</v>
      </c>
      <c r="D16" s="49">
        <f>'Raw Data'!D14</f>
        <v>3.5414360507290098E-2</v>
      </c>
      <c r="E16" s="49">
        <f>'Raw Data'!E14</f>
        <v>0.104655665773307</v>
      </c>
      <c r="F16" s="49">
        <f>'Raw Data'!F14</f>
        <v>0.33787867369811703</v>
      </c>
      <c r="G16" s="49">
        <f>'Raw Data'!G14</f>
        <v>1.1252386814020101</v>
      </c>
      <c r="H16" s="49">
        <f>'Raw Data'!H14</f>
        <v>1.7346869928787201E-2</v>
      </c>
      <c r="I16" s="49">
        <f>'Raw Data'!I14</f>
        <v>0.23618542696414099</v>
      </c>
      <c r="J16" s="49">
        <f>'Raw Data'!J14</f>
        <v>0.88255823013356005</v>
      </c>
      <c r="K16" s="57">
        <f>'Raw Data'!K14</f>
        <v>1.0020674070995601</v>
      </c>
      <c r="L16" s="49"/>
      <c r="M16" s="60">
        <f>'Raw Data'!L14</f>
        <v>0</v>
      </c>
      <c r="N16" s="49">
        <f>'Raw Data'!M14</f>
        <v>0</v>
      </c>
      <c r="O16" s="49">
        <f>'Raw Data'!N14</f>
        <v>0</v>
      </c>
      <c r="P16" s="49">
        <f>'Raw Data'!O14</f>
        <v>0</v>
      </c>
      <c r="Q16" s="49">
        <f>'Raw Data'!P14</f>
        <v>0</v>
      </c>
      <c r="R16" s="49">
        <f>'Raw Data'!Q14</f>
        <v>0</v>
      </c>
      <c r="S16" s="49">
        <f>'Raw Data'!R14</f>
        <v>0</v>
      </c>
      <c r="T16" s="49">
        <f>'Raw Data'!S14</f>
        <v>0</v>
      </c>
      <c r="U16" s="49">
        <f>'Raw Data'!T14</f>
        <v>0</v>
      </c>
      <c r="V16" s="57">
        <f>'Raw Data'!U14</f>
        <v>0</v>
      </c>
      <c r="W16" s="49">
        <f>'Raw Data'!V14</f>
        <v>0</v>
      </c>
      <c r="X16" s="49">
        <f>'Raw Data'!W14</f>
        <v>0</v>
      </c>
      <c r="Y16" s="49">
        <f>'Raw Data'!X14</f>
        <v>0</v>
      </c>
      <c r="Z16" s="49">
        <f>'Raw Data'!Y14</f>
        <v>0</v>
      </c>
      <c r="AA16" s="49">
        <f>'Raw Data'!Z14</f>
        <v>0</v>
      </c>
      <c r="AB16" s="49">
        <f>'Raw Data'!AA14</f>
        <v>0</v>
      </c>
      <c r="AC16" s="49">
        <f>'Raw Data'!AB14</f>
        <v>0</v>
      </c>
      <c r="AD16" s="49">
        <f>'Raw Data'!AC14</f>
        <v>0</v>
      </c>
      <c r="AE16" s="49">
        <f>'Raw Data'!AD14</f>
        <v>0</v>
      </c>
      <c r="AF16" s="57">
        <f>'Raw Data'!AE14</f>
        <v>0</v>
      </c>
    </row>
    <row r="17" spans="1:32" x14ac:dyDescent="0.3">
      <c r="A17" s="55">
        <f>'Raw Data'!A15</f>
        <v>0.233333333333333</v>
      </c>
      <c r="B17" s="49">
        <f>'Raw Data'!B15</f>
        <v>9.0411815716251401E-3</v>
      </c>
      <c r="C17" s="49">
        <f>'Raw Data'!C15</f>
        <v>1.6833548569477601E-2</v>
      </c>
      <c r="D17" s="49">
        <f>'Raw Data'!D15</f>
        <v>4.5484244802775201E-2</v>
      </c>
      <c r="E17" s="49">
        <f>'Raw Data'!E15</f>
        <v>0.14417572039180601</v>
      </c>
      <c r="F17" s="49">
        <f>'Raw Data'!F15</f>
        <v>0.49961129393885301</v>
      </c>
      <c r="G17" s="49">
        <f>'Raw Data'!G15</f>
        <v>1.11867872720038</v>
      </c>
      <c r="H17" s="49">
        <f>'Raw Data'!H15</f>
        <v>2.3906824130417999E-2</v>
      </c>
      <c r="I17" s="49">
        <f>'Raw Data'!I15</f>
        <v>0.229625472762511</v>
      </c>
      <c r="J17" s="49">
        <f>'Raw Data'!J15</f>
        <v>0.87972325713525201</v>
      </c>
      <c r="K17" s="57">
        <f>'Raw Data'!K15</f>
        <v>1.00287342693135</v>
      </c>
      <c r="L17" s="49"/>
      <c r="M17" s="60">
        <f>'Raw Data'!L15</f>
        <v>0</v>
      </c>
      <c r="N17" s="49">
        <f>'Raw Data'!M15</f>
        <v>0</v>
      </c>
      <c r="O17" s="49">
        <f>'Raw Data'!N15</f>
        <v>0</v>
      </c>
      <c r="P17" s="49">
        <f>'Raw Data'!O15</f>
        <v>0</v>
      </c>
      <c r="Q17" s="49">
        <f>'Raw Data'!P15</f>
        <v>0</v>
      </c>
      <c r="R17" s="49">
        <f>'Raw Data'!Q15</f>
        <v>0</v>
      </c>
      <c r="S17" s="49">
        <f>'Raw Data'!R15</f>
        <v>0</v>
      </c>
      <c r="T17" s="49">
        <f>'Raw Data'!S15</f>
        <v>0</v>
      </c>
      <c r="U17" s="49">
        <f>'Raw Data'!T15</f>
        <v>0</v>
      </c>
      <c r="V17" s="57">
        <f>'Raw Data'!U15</f>
        <v>0</v>
      </c>
      <c r="W17" s="49">
        <f>'Raw Data'!V15</f>
        <v>0</v>
      </c>
      <c r="X17" s="49">
        <f>'Raw Data'!W15</f>
        <v>0</v>
      </c>
      <c r="Y17" s="49">
        <f>'Raw Data'!X15</f>
        <v>0</v>
      </c>
      <c r="Z17" s="49">
        <f>'Raw Data'!Y15</f>
        <v>0</v>
      </c>
      <c r="AA17" s="49">
        <f>'Raw Data'!Z15</f>
        <v>0</v>
      </c>
      <c r="AB17" s="49">
        <f>'Raw Data'!AA15</f>
        <v>0</v>
      </c>
      <c r="AC17" s="49">
        <f>'Raw Data'!AB15</f>
        <v>0</v>
      </c>
      <c r="AD17" s="49">
        <f>'Raw Data'!AC15</f>
        <v>0</v>
      </c>
      <c r="AE17" s="49">
        <f>'Raw Data'!AD15</f>
        <v>0</v>
      </c>
      <c r="AF17" s="57">
        <f>'Raw Data'!AE15</f>
        <v>0</v>
      </c>
    </row>
    <row r="18" spans="1:32" x14ac:dyDescent="0.3">
      <c r="A18" s="55">
        <f>'Raw Data'!A16</f>
        <v>0.25</v>
      </c>
      <c r="B18" s="49">
        <f>'Raw Data'!B16</f>
        <v>9.9449397617816099E-3</v>
      </c>
      <c r="C18" s="49">
        <f>'Raw Data'!C16</f>
        <v>1.9554762655716301E-2</v>
      </c>
      <c r="D18" s="49">
        <f>'Raw Data'!D16</f>
        <v>5.5910340763549102E-2</v>
      </c>
      <c r="E18" s="49">
        <f>'Raw Data'!E16</f>
        <v>0.187718227734684</v>
      </c>
      <c r="F18" s="49">
        <f>'Raw Data'!F16</f>
        <v>0.68942452971586599</v>
      </c>
      <c r="G18" s="49">
        <f>'Raw Data'!G16</f>
        <v>1.1114448938313499</v>
      </c>
      <c r="H18" s="49">
        <f>'Raw Data'!H16</f>
        <v>3.1140657499446799E-2</v>
      </c>
      <c r="I18" s="49">
        <f>'Raw Data'!I16</f>
        <v>0.222391639393482</v>
      </c>
      <c r="J18" s="49">
        <f>'Raw Data'!J16</f>
        <v>0.87722468670200604</v>
      </c>
      <c r="K18" s="57">
        <f>'Raw Data'!K16</f>
        <v>1.0037783593685701</v>
      </c>
      <c r="L18" s="49"/>
      <c r="M18" s="60">
        <f>'Raw Data'!L16</f>
        <v>0</v>
      </c>
      <c r="N18" s="49">
        <f>'Raw Data'!M16</f>
        <v>0</v>
      </c>
      <c r="O18" s="49">
        <f>'Raw Data'!N16</f>
        <v>0</v>
      </c>
      <c r="P18" s="49">
        <f>'Raw Data'!O16</f>
        <v>0</v>
      </c>
      <c r="Q18" s="49">
        <f>'Raw Data'!P16</f>
        <v>0</v>
      </c>
      <c r="R18" s="49">
        <f>'Raw Data'!Q16</f>
        <v>0</v>
      </c>
      <c r="S18" s="49">
        <f>'Raw Data'!R16</f>
        <v>0</v>
      </c>
      <c r="T18" s="49">
        <f>'Raw Data'!S16</f>
        <v>0</v>
      </c>
      <c r="U18" s="49">
        <f>'Raw Data'!T16</f>
        <v>0</v>
      </c>
      <c r="V18" s="57">
        <f>'Raw Data'!U16</f>
        <v>0</v>
      </c>
      <c r="W18" s="49">
        <f>'Raw Data'!V16</f>
        <v>0</v>
      </c>
      <c r="X18" s="49">
        <f>'Raw Data'!W16</f>
        <v>0</v>
      </c>
      <c r="Y18" s="49">
        <f>'Raw Data'!X16</f>
        <v>0</v>
      </c>
      <c r="Z18" s="49">
        <f>'Raw Data'!Y16</f>
        <v>0</v>
      </c>
      <c r="AA18" s="49">
        <f>'Raw Data'!Z16</f>
        <v>0</v>
      </c>
      <c r="AB18" s="49">
        <f>'Raw Data'!AA16</f>
        <v>0</v>
      </c>
      <c r="AC18" s="49">
        <f>'Raw Data'!AB16</f>
        <v>0</v>
      </c>
      <c r="AD18" s="49">
        <f>'Raw Data'!AC16</f>
        <v>0</v>
      </c>
      <c r="AE18" s="49">
        <f>'Raw Data'!AD16</f>
        <v>0</v>
      </c>
      <c r="AF18" s="57">
        <f>'Raw Data'!AE16</f>
        <v>0</v>
      </c>
    </row>
    <row r="19" spans="1:32" x14ac:dyDescent="0.3">
      <c r="A19" s="55">
        <f>'Raw Data'!A17</f>
        <v>0.266666666666667</v>
      </c>
      <c r="B19" s="49">
        <f>'Raw Data'!B17</f>
        <v>1.0761454585574801E-2</v>
      </c>
      <c r="C19" s="49">
        <f>'Raw Data'!C17</f>
        <v>2.2123687933427401E-2</v>
      </c>
      <c r="D19" s="49">
        <f>'Raw Data'!D17</f>
        <v>6.6250310155430397E-2</v>
      </c>
      <c r="E19" s="49">
        <f>'Raw Data'!E17</f>
        <v>0.23316171497989599</v>
      </c>
      <c r="F19" s="49">
        <f>'Raw Data'!F17</f>
        <v>0.89805939036402604</v>
      </c>
      <c r="G19" s="49">
        <f>'Raw Data'!G17</f>
        <v>1.10388821174109</v>
      </c>
      <c r="H19" s="49">
        <f>'Raw Data'!H17</f>
        <v>3.86973395897127E-2</v>
      </c>
      <c r="I19" s="49">
        <f>'Raw Data'!I17</f>
        <v>0.214834957303216</v>
      </c>
      <c r="J19" s="49">
        <f>'Raw Data'!J17</f>
        <v>0.87502297689307296</v>
      </c>
      <c r="K19" s="57">
        <f>'Raw Data'!K17</f>
        <v>1.0047421734087001</v>
      </c>
      <c r="L19" s="49"/>
      <c r="M19" s="60">
        <f>'Raw Data'!L17</f>
        <v>0</v>
      </c>
      <c r="N19" s="49">
        <f>'Raw Data'!M17</f>
        <v>0</v>
      </c>
      <c r="O19" s="49">
        <f>'Raw Data'!N17</f>
        <v>0</v>
      </c>
      <c r="P19" s="49">
        <f>'Raw Data'!O17</f>
        <v>0</v>
      </c>
      <c r="Q19" s="49">
        <f>'Raw Data'!P17</f>
        <v>0</v>
      </c>
      <c r="R19" s="49">
        <f>'Raw Data'!Q17</f>
        <v>0</v>
      </c>
      <c r="S19" s="49">
        <f>'Raw Data'!R17</f>
        <v>0</v>
      </c>
      <c r="T19" s="49">
        <f>'Raw Data'!S17</f>
        <v>0</v>
      </c>
      <c r="U19" s="49">
        <f>'Raw Data'!T17</f>
        <v>0</v>
      </c>
      <c r="V19" s="57">
        <f>'Raw Data'!U17</f>
        <v>0</v>
      </c>
      <c r="W19" s="49">
        <f>'Raw Data'!V17</f>
        <v>0</v>
      </c>
      <c r="X19" s="49">
        <f>'Raw Data'!W17</f>
        <v>0</v>
      </c>
      <c r="Y19" s="49">
        <f>'Raw Data'!X17</f>
        <v>0</v>
      </c>
      <c r="Z19" s="49">
        <f>'Raw Data'!Y17</f>
        <v>0</v>
      </c>
      <c r="AA19" s="49">
        <f>'Raw Data'!Z17</f>
        <v>0</v>
      </c>
      <c r="AB19" s="49">
        <f>'Raw Data'!AA17</f>
        <v>0</v>
      </c>
      <c r="AC19" s="49">
        <f>'Raw Data'!AB17</f>
        <v>0</v>
      </c>
      <c r="AD19" s="49">
        <f>'Raw Data'!AC17</f>
        <v>0</v>
      </c>
      <c r="AE19" s="49">
        <f>'Raw Data'!AD17</f>
        <v>0</v>
      </c>
      <c r="AF19" s="57">
        <f>'Raw Data'!AE17</f>
        <v>0</v>
      </c>
    </row>
    <row r="20" spans="1:32" x14ac:dyDescent="0.3">
      <c r="A20" s="55">
        <f>'Raw Data'!A18</f>
        <v>0.28333333333333299</v>
      </c>
      <c r="B20" s="49">
        <f>'Raw Data'!B18</f>
        <v>1.14867682533576E-2</v>
      </c>
      <c r="C20" s="49">
        <f>'Raw Data'!C18</f>
        <v>2.4487361561130901E-2</v>
      </c>
      <c r="D20" s="49">
        <f>'Raw Data'!D18</f>
        <v>7.6154961804660096E-2</v>
      </c>
      <c r="E20" s="49">
        <f>'Raw Data'!E18</f>
        <v>0.278550704381341</v>
      </c>
      <c r="F20" s="49">
        <f>'Raw Data'!F18</f>
        <v>1.1154916549943801</v>
      </c>
      <c r="G20" s="49">
        <f>'Raw Data'!G18</f>
        <v>1.0963332672075099</v>
      </c>
      <c r="H20" s="49">
        <f>'Raw Data'!H18</f>
        <v>4.6252284123292499E-2</v>
      </c>
      <c r="I20" s="49">
        <f>'Raw Data'!I18</f>
        <v>0.20728001276963601</v>
      </c>
      <c r="J20" s="49">
        <f>'Raw Data'!J18</f>
        <v>0.87308280613142897</v>
      </c>
      <c r="K20" s="57">
        <f>'Raw Data'!K18</f>
        <v>1.0057252311699201</v>
      </c>
      <c r="L20" s="49"/>
      <c r="M20" s="60">
        <f>'Raw Data'!L18</f>
        <v>0</v>
      </c>
      <c r="N20" s="49">
        <f>'Raw Data'!M18</f>
        <v>0</v>
      </c>
      <c r="O20" s="49">
        <f>'Raw Data'!N18</f>
        <v>0</v>
      </c>
      <c r="P20" s="49">
        <f>'Raw Data'!O18</f>
        <v>0</v>
      </c>
      <c r="Q20" s="49">
        <f>'Raw Data'!P18</f>
        <v>0</v>
      </c>
      <c r="R20" s="49">
        <f>'Raw Data'!Q18</f>
        <v>0</v>
      </c>
      <c r="S20" s="49">
        <f>'Raw Data'!R18</f>
        <v>0</v>
      </c>
      <c r="T20" s="49">
        <f>'Raw Data'!S18</f>
        <v>0</v>
      </c>
      <c r="U20" s="49">
        <f>'Raw Data'!T18</f>
        <v>0</v>
      </c>
      <c r="V20" s="57">
        <f>'Raw Data'!U18</f>
        <v>0</v>
      </c>
      <c r="W20" s="49">
        <f>'Raw Data'!V18</f>
        <v>0</v>
      </c>
      <c r="X20" s="49">
        <f>'Raw Data'!W18</f>
        <v>0</v>
      </c>
      <c r="Y20" s="49">
        <f>'Raw Data'!X18</f>
        <v>0</v>
      </c>
      <c r="Z20" s="49">
        <f>'Raw Data'!Y18</f>
        <v>0</v>
      </c>
      <c r="AA20" s="49">
        <f>'Raw Data'!Z18</f>
        <v>0</v>
      </c>
      <c r="AB20" s="49">
        <f>'Raw Data'!AA18</f>
        <v>0</v>
      </c>
      <c r="AC20" s="49">
        <f>'Raw Data'!AB18</f>
        <v>0</v>
      </c>
      <c r="AD20" s="49">
        <f>'Raw Data'!AC18</f>
        <v>0</v>
      </c>
      <c r="AE20" s="49">
        <f>'Raw Data'!AD18</f>
        <v>0</v>
      </c>
      <c r="AF20" s="57">
        <f>'Raw Data'!AE18</f>
        <v>0</v>
      </c>
    </row>
    <row r="21" spans="1:32" x14ac:dyDescent="0.3">
      <c r="A21" s="55">
        <f>'Raw Data'!A19</f>
        <v>0.3</v>
      </c>
      <c r="B21" s="49">
        <f>'Raw Data'!B19</f>
        <v>1.2123369817652401E-2</v>
      </c>
      <c r="C21" s="49">
        <f>'Raw Data'!C19</f>
        <v>2.66211869159255E-2</v>
      </c>
      <c r="D21" s="49">
        <f>'Raw Data'!D19</f>
        <v>8.5395655862656697E-2</v>
      </c>
      <c r="E21" s="49">
        <f>'Raw Data'!E19</f>
        <v>0.32237485983309</v>
      </c>
      <c r="F21" s="49">
        <f>'Raw Data'!F19</f>
        <v>1.3328842100810101</v>
      </c>
      <c r="G21" s="49">
        <f>'Raw Data'!G19</f>
        <v>1.0890316829347799</v>
      </c>
      <c r="H21" s="49">
        <f>'Raw Data'!H19</f>
        <v>5.3553868396014198E-2</v>
      </c>
      <c r="I21" s="49">
        <f>'Raw Data'!I19</f>
        <v>0.199978428496914</v>
      </c>
      <c r="J21" s="49">
        <f>'Raw Data'!J19</f>
        <v>0.87137315985918995</v>
      </c>
      <c r="K21" s="57">
        <f>'Raw Data'!K19</f>
        <v>1.0066944056157501</v>
      </c>
      <c r="L21" s="49"/>
      <c r="M21" s="60">
        <f>'Raw Data'!L19</f>
        <v>0</v>
      </c>
      <c r="N21" s="49">
        <f>'Raw Data'!M19</f>
        <v>0</v>
      </c>
      <c r="O21" s="49">
        <f>'Raw Data'!N19</f>
        <v>0</v>
      </c>
      <c r="P21" s="49">
        <f>'Raw Data'!O19</f>
        <v>0</v>
      </c>
      <c r="Q21" s="49">
        <f>'Raw Data'!P19</f>
        <v>0</v>
      </c>
      <c r="R21" s="49">
        <f>'Raw Data'!Q19</f>
        <v>0</v>
      </c>
      <c r="S21" s="49">
        <f>'Raw Data'!R19</f>
        <v>0</v>
      </c>
      <c r="T21" s="49">
        <f>'Raw Data'!S19</f>
        <v>0</v>
      </c>
      <c r="U21" s="49">
        <f>'Raw Data'!T19</f>
        <v>0</v>
      </c>
      <c r="V21" s="57">
        <f>'Raw Data'!U19</f>
        <v>0</v>
      </c>
      <c r="W21" s="49">
        <f>'Raw Data'!V19</f>
        <v>0</v>
      </c>
      <c r="X21" s="49">
        <f>'Raw Data'!W19</f>
        <v>0</v>
      </c>
      <c r="Y21" s="49">
        <f>'Raw Data'!X19</f>
        <v>0</v>
      </c>
      <c r="Z21" s="49">
        <f>'Raw Data'!Y19</f>
        <v>0</v>
      </c>
      <c r="AA21" s="49">
        <f>'Raw Data'!Z19</f>
        <v>0</v>
      </c>
      <c r="AB21" s="49">
        <f>'Raw Data'!AA19</f>
        <v>0</v>
      </c>
      <c r="AC21" s="49">
        <f>'Raw Data'!AB19</f>
        <v>0</v>
      </c>
      <c r="AD21" s="49">
        <f>'Raw Data'!AC19</f>
        <v>0</v>
      </c>
      <c r="AE21" s="49">
        <f>'Raw Data'!AD19</f>
        <v>0</v>
      </c>
      <c r="AF21" s="57">
        <f>'Raw Data'!AE19</f>
        <v>0</v>
      </c>
    </row>
    <row r="22" spans="1:32" x14ac:dyDescent="0.3">
      <c r="A22" s="55">
        <f>'Raw Data'!A20</f>
        <v>0.31666666666666698</v>
      </c>
      <c r="B22" s="49">
        <f>'Raw Data'!B20</f>
        <v>1.26776892052873E-2</v>
      </c>
      <c r="C22" s="49">
        <f>'Raw Data'!C20</f>
        <v>2.8521789650734802E-2</v>
      </c>
      <c r="D22" s="49">
        <f>'Raw Data'!D20</f>
        <v>9.3851819950150697E-2</v>
      </c>
      <c r="E22" s="49">
        <f>'Raw Data'!E20</f>
        <v>0.36362831602654899</v>
      </c>
      <c r="F22" s="49">
        <f>'Raw Data'!F20</f>
        <v>1.54350345494415</v>
      </c>
      <c r="G22" s="49">
        <f>'Raw Data'!G20</f>
        <v>1.0821518553662699</v>
      </c>
      <c r="H22" s="49">
        <f>'Raw Data'!H20</f>
        <v>6.0433695964524199E-2</v>
      </c>
      <c r="I22" s="49">
        <f>'Raw Data'!I20</f>
        <v>0.193098600928404</v>
      </c>
      <c r="J22" s="49">
        <f>'Raw Data'!J20</f>
        <v>0.86986704499575196</v>
      </c>
      <c r="K22" s="57">
        <f>'Raw Data'!K20</f>
        <v>1.0076253815198699</v>
      </c>
      <c r="L22" s="49"/>
      <c r="M22" s="60">
        <f>'Raw Data'!L20</f>
        <v>0</v>
      </c>
      <c r="N22" s="49">
        <f>'Raw Data'!M20</f>
        <v>0</v>
      </c>
      <c r="O22" s="49">
        <f>'Raw Data'!N20</f>
        <v>0</v>
      </c>
      <c r="P22" s="49">
        <f>'Raw Data'!O20</f>
        <v>0</v>
      </c>
      <c r="Q22" s="49">
        <f>'Raw Data'!P20</f>
        <v>0</v>
      </c>
      <c r="R22" s="49">
        <f>'Raw Data'!Q20</f>
        <v>0</v>
      </c>
      <c r="S22" s="49">
        <f>'Raw Data'!R20</f>
        <v>0</v>
      </c>
      <c r="T22" s="49">
        <f>'Raw Data'!S20</f>
        <v>0</v>
      </c>
      <c r="U22" s="49">
        <f>'Raw Data'!T20</f>
        <v>0</v>
      </c>
      <c r="V22" s="57">
        <f>'Raw Data'!U20</f>
        <v>0</v>
      </c>
      <c r="W22" s="49">
        <f>'Raw Data'!V20</f>
        <v>0</v>
      </c>
      <c r="X22" s="49">
        <f>'Raw Data'!W20</f>
        <v>0</v>
      </c>
      <c r="Y22" s="49">
        <f>'Raw Data'!X20</f>
        <v>0</v>
      </c>
      <c r="Z22" s="49">
        <f>'Raw Data'!Y20</f>
        <v>0</v>
      </c>
      <c r="AA22" s="49">
        <f>'Raw Data'!Z20</f>
        <v>0</v>
      </c>
      <c r="AB22" s="49">
        <f>'Raw Data'!AA20</f>
        <v>0</v>
      </c>
      <c r="AC22" s="49">
        <f>'Raw Data'!AB20</f>
        <v>0</v>
      </c>
      <c r="AD22" s="49">
        <f>'Raw Data'!AC20</f>
        <v>0</v>
      </c>
      <c r="AE22" s="49">
        <f>'Raw Data'!AD20</f>
        <v>0</v>
      </c>
      <c r="AF22" s="57">
        <f>'Raw Data'!AE20</f>
        <v>0</v>
      </c>
    </row>
    <row r="23" spans="1:32" x14ac:dyDescent="0.3">
      <c r="A23" s="55">
        <f>'Raw Data'!A21</f>
        <v>0.33333333333333298</v>
      </c>
      <c r="B23" s="49">
        <f>'Raw Data'!B21</f>
        <v>1.31588014460336E-2</v>
      </c>
      <c r="C23" s="49">
        <f>'Raw Data'!C21</f>
        <v>3.0201088478391199E-2</v>
      </c>
      <c r="D23" s="49">
        <f>'Raw Data'!D21</f>
        <v>0.101486995942472</v>
      </c>
      <c r="E23" s="49">
        <f>'Raw Data'!E21</f>
        <v>0.40173534886718998</v>
      </c>
      <c r="F23" s="49">
        <f>'Raw Data'!F21</f>
        <v>1.74264416912794</v>
      </c>
      <c r="G23" s="49">
        <f>'Raw Data'!G21</f>
        <v>1.0757910555900601</v>
      </c>
      <c r="H23" s="49">
        <f>'Raw Data'!H21</f>
        <v>6.6794495740739701E-2</v>
      </c>
      <c r="I23" s="49">
        <f>'Raw Data'!I21</f>
        <v>0.18673780115218899</v>
      </c>
      <c r="J23" s="49">
        <f>'Raw Data'!J21</f>
        <v>0.86853948579926599</v>
      </c>
      <c r="K23" s="57">
        <f>'Raw Data'!K21</f>
        <v>1.0085017772476601</v>
      </c>
      <c r="L23" s="49"/>
      <c r="M23" s="60">
        <f>'Raw Data'!L21</f>
        <v>0</v>
      </c>
      <c r="N23" s="49">
        <f>'Raw Data'!M21</f>
        <v>0</v>
      </c>
      <c r="O23" s="49">
        <f>'Raw Data'!N21</f>
        <v>0</v>
      </c>
      <c r="P23" s="49">
        <f>'Raw Data'!O21</f>
        <v>0</v>
      </c>
      <c r="Q23" s="49">
        <f>'Raw Data'!P21</f>
        <v>0</v>
      </c>
      <c r="R23" s="49">
        <f>'Raw Data'!Q21</f>
        <v>0</v>
      </c>
      <c r="S23" s="49">
        <f>'Raw Data'!R21</f>
        <v>0</v>
      </c>
      <c r="T23" s="49">
        <f>'Raw Data'!S21</f>
        <v>0</v>
      </c>
      <c r="U23" s="49">
        <f>'Raw Data'!T21</f>
        <v>0</v>
      </c>
      <c r="V23" s="57">
        <f>'Raw Data'!U21</f>
        <v>0</v>
      </c>
      <c r="W23" s="49">
        <f>'Raw Data'!V21</f>
        <v>0</v>
      </c>
      <c r="X23" s="49">
        <f>'Raw Data'!W21</f>
        <v>0</v>
      </c>
      <c r="Y23" s="49">
        <f>'Raw Data'!X21</f>
        <v>0</v>
      </c>
      <c r="Z23" s="49">
        <f>'Raw Data'!Y21</f>
        <v>0</v>
      </c>
      <c r="AA23" s="49">
        <f>'Raw Data'!Z21</f>
        <v>0</v>
      </c>
      <c r="AB23" s="49">
        <f>'Raw Data'!AA21</f>
        <v>0</v>
      </c>
      <c r="AC23" s="49">
        <f>'Raw Data'!AB21</f>
        <v>0</v>
      </c>
      <c r="AD23" s="49">
        <f>'Raw Data'!AC21</f>
        <v>0</v>
      </c>
      <c r="AE23" s="49">
        <f>'Raw Data'!AD21</f>
        <v>0</v>
      </c>
      <c r="AF23" s="57">
        <f>'Raw Data'!AE21</f>
        <v>0</v>
      </c>
    </row>
    <row r="24" spans="1:32" x14ac:dyDescent="0.3">
      <c r="A24" s="55">
        <f>'Raw Data'!A22</f>
        <v>0.35</v>
      </c>
      <c r="B24" s="49">
        <f>'Raw Data'!B22</f>
        <v>1.35764301619129E-2</v>
      </c>
      <c r="C24" s="49">
        <f>'Raw Data'!C22</f>
        <v>3.1680484903336401E-2</v>
      </c>
      <c r="D24" s="49">
        <f>'Raw Data'!D22</f>
        <v>0.10833512213364099</v>
      </c>
      <c r="E24" s="49">
        <f>'Raw Data'!E22</f>
        <v>0.43656547037883398</v>
      </c>
      <c r="F24" s="49">
        <f>'Raw Data'!F22</f>
        <v>1.92819743733518</v>
      </c>
      <c r="G24" s="49">
        <f>'Raw Data'!G22</f>
        <v>1.06997244331611</v>
      </c>
      <c r="H24" s="49">
        <f>'Raw Data'!H22</f>
        <v>7.2613108014683805E-2</v>
      </c>
      <c r="I24" s="49">
        <f>'Raw Data'!I22</f>
        <v>0.18091918887824501</v>
      </c>
      <c r="J24" s="49">
        <f>'Raw Data'!J22</f>
        <v>0.86736816956305895</v>
      </c>
      <c r="K24" s="57">
        <f>'Raw Data'!K22</f>
        <v>1.00931674316211</v>
      </c>
      <c r="L24" s="49"/>
      <c r="M24" s="60">
        <f>'Raw Data'!L22</f>
        <v>0</v>
      </c>
      <c r="N24" s="49">
        <f>'Raw Data'!M22</f>
        <v>0</v>
      </c>
      <c r="O24" s="49">
        <f>'Raw Data'!N22</f>
        <v>0</v>
      </c>
      <c r="P24" s="49">
        <f>'Raw Data'!O22</f>
        <v>0</v>
      </c>
      <c r="Q24" s="49">
        <f>'Raw Data'!P22</f>
        <v>0</v>
      </c>
      <c r="R24" s="49">
        <f>'Raw Data'!Q22</f>
        <v>0</v>
      </c>
      <c r="S24" s="49">
        <f>'Raw Data'!R22</f>
        <v>0</v>
      </c>
      <c r="T24" s="49">
        <f>'Raw Data'!S22</f>
        <v>0</v>
      </c>
      <c r="U24" s="49">
        <f>'Raw Data'!T22</f>
        <v>0</v>
      </c>
      <c r="V24" s="57">
        <f>'Raw Data'!U22</f>
        <v>0</v>
      </c>
      <c r="W24" s="49">
        <f>'Raw Data'!V22</f>
        <v>0</v>
      </c>
      <c r="X24" s="49">
        <f>'Raw Data'!W22</f>
        <v>0</v>
      </c>
      <c r="Y24" s="49">
        <f>'Raw Data'!X22</f>
        <v>0</v>
      </c>
      <c r="Z24" s="49">
        <f>'Raw Data'!Y22</f>
        <v>0</v>
      </c>
      <c r="AA24" s="49">
        <f>'Raw Data'!Z22</f>
        <v>0</v>
      </c>
      <c r="AB24" s="49">
        <f>'Raw Data'!AA22</f>
        <v>0</v>
      </c>
      <c r="AC24" s="49">
        <f>'Raw Data'!AB22</f>
        <v>0</v>
      </c>
      <c r="AD24" s="49">
        <f>'Raw Data'!AC22</f>
        <v>0</v>
      </c>
      <c r="AE24" s="49">
        <f>'Raw Data'!AD22</f>
        <v>0</v>
      </c>
      <c r="AF24" s="57">
        <f>'Raw Data'!AE22</f>
        <v>0</v>
      </c>
    </row>
    <row r="25" spans="1:32" x14ac:dyDescent="0.3">
      <c r="A25" s="55">
        <f>'Raw Data'!A23</f>
        <v>0.36666666666666697</v>
      </c>
      <c r="B25" s="49">
        <f>'Raw Data'!B23</f>
        <v>1.3937361753931E-2</v>
      </c>
      <c r="C25" s="49">
        <f>'Raw Data'!C23</f>
        <v>3.2975974251921003E-2</v>
      </c>
      <c r="D25" s="49">
        <f>'Raw Data'!D23</f>
        <v>0.114428753261559</v>
      </c>
      <c r="E25" s="49">
        <f>'Raw Data'!E23</f>
        <v>0.46808507908744501</v>
      </c>
      <c r="F25" s="49">
        <f>'Raw Data'!F23</f>
        <v>2.09902326493581</v>
      </c>
      <c r="G25" s="49">
        <f>'Raw Data'!G23</f>
        <v>1.0647025866815301</v>
      </c>
      <c r="H25" s="49">
        <f>'Raw Data'!H23</f>
        <v>7.7882964649270997E-2</v>
      </c>
      <c r="I25" s="49">
        <f>'Raw Data'!I23</f>
        <v>0.175649332243658</v>
      </c>
      <c r="J25" s="49">
        <f>'Raw Data'!J23</f>
        <v>0.86633862925929905</v>
      </c>
      <c r="K25" s="57">
        <f>'Raw Data'!K23</f>
        <v>1.01006682556341</v>
      </c>
      <c r="L25" s="49"/>
      <c r="M25" s="60">
        <f>'Raw Data'!L23</f>
        <v>0</v>
      </c>
      <c r="N25" s="49">
        <f>'Raw Data'!M23</f>
        <v>0</v>
      </c>
      <c r="O25" s="49">
        <f>'Raw Data'!N23</f>
        <v>0</v>
      </c>
      <c r="P25" s="49">
        <f>'Raw Data'!O23</f>
        <v>0</v>
      </c>
      <c r="Q25" s="49">
        <f>'Raw Data'!P23</f>
        <v>0</v>
      </c>
      <c r="R25" s="49">
        <f>'Raw Data'!Q23</f>
        <v>0</v>
      </c>
      <c r="S25" s="49">
        <f>'Raw Data'!R23</f>
        <v>0</v>
      </c>
      <c r="T25" s="49">
        <f>'Raw Data'!S23</f>
        <v>0</v>
      </c>
      <c r="U25" s="49">
        <f>'Raw Data'!T23</f>
        <v>0</v>
      </c>
      <c r="V25" s="57">
        <f>'Raw Data'!U23</f>
        <v>0</v>
      </c>
      <c r="W25" s="49">
        <f>'Raw Data'!V23</f>
        <v>0</v>
      </c>
      <c r="X25" s="49">
        <f>'Raw Data'!W23</f>
        <v>0</v>
      </c>
      <c r="Y25" s="49">
        <f>'Raw Data'!X23</f>
        <v>0</v>
      </c>
      <c r="Z25" s="49">
        <f>'Raw Data'!Y23</f>
        <v>0</v>
      </c>
      <c r="AA25" s="49">
        <f>'Raw Data'!Z23</f>
        <v>0</v>
      </c>
      <c r="AB25" s="49">
        <f>'Raw Data'!AA23</f>
        <v>0</v>
      </c>
      <c r="AC25" s="49">
        <f>'Raw Data'!AB23</f>
        <v>0</v>
      </c>
      <c r="AD25" s="49">
        <f>'Raw Data'!AC23</f>
        <v>0</v>
      </c>
      <c r="AE25" s="49">
        <f>'Raw Data'!AD23</f>
        <v>0</v>
      </c>
      <c r="AF25" s="57">
        <f>'Raw Data'!AE23</f>
        <v>0</v>
      </c>
    </row>
    <row r="26" spans="1:32" x14ac:dyDescent="0.3">
      <c r="A26" s="55">
        <f>'Raw Data'!A24</f>
        <v>0.38333333333333303</v>
      </c>
      <c r="B26" s="49">
        <f>'Raw Data'!B24</f>
        <v>1.42529002053696E-2</v>
      </c>
      <c r="C26" s="49">
        <f>'Raw Data'!C24</f>
        <v>3.4119512924937402E-2</v>
      </c>
      <c r="D26" s="49">
        <f>'Raw Data'!D24</f>
        <v>0.119869828179787</v>
      </c>
      <c r="E26" s="49">
        <f>'Raw Data'!E24</f>
        <v>0.496574444145919</v>
      </c>
      <c r="F26" s="49">
        <f>'Raw Data'!F24</f>
        <v>2.2553691286031201</v>
      </c>
      <c r="G26" s="49">
        <f>'Raw Data'!G24</f>
        <v>1.05993623346301</v>
      </c>
      <c r="H26" s="49">
        <f>'Raw Data'!H24</f>
        <v>8.2649317867786606E-2</v>
      </c>
      <c r="I26" s="49">
        <f>'Raw Data'!I24</f>
        <v>0.17088297902514199</v>
      </c>
      <c r="J26" s="49">
        <f>'Raw Data'!J24</f>
        <v>0.86542777230385104</v>
      </c>
      <c r="K26" s="57">
        <f>'Raw Data'!K24</f>
        <v>1.01075408819019</v>
      </c>
      <c r="L26" s="49"/>
      <c r="M26" s="60">
        <f>'Raw Data'!L24</f>
        <v>0</v>
      </c>
      <c r="N26" s="49">
        <f>'Raw Data'!M24</f>
        <v>0</v>
      </c>
      <c r="O26" s="49">
        <f>'Raw Data'!N24</f>
        <v>0</v>
      </c>
      <c r="P26" s="49">
        <f>'Raw Data'!O24</f>
        <v>0</v>
      </c>
      <c r="Q26" s="49">
        <f>'Raw Data'!P24</f>
        <v>0</v>
      </c>
      <c r="R26" s="49">
        <f>'Raw Data'!Q24</f>
        <v>0</v>
      </c>
      <c r="S26" s="49">
        <f>'Raw Data'!R24</f>
        <v>0</v>
      </c>
      <c r="T26" s="49">
        <f>'Raw Data'!S24</f>
        <v>0</v>
      </c>
      <c r="U26" s="49">
        <f>'Raw Data'!T24</f>
        <v>0</v>
      </c>
      <c r="V26" s="57">
        <f>'Raw Data'!U24</f>
        <v>0</v>
      </c>
      <c r="W26" s="49">
        <f>'Raw Data'!V24</f>
        <v>0</v>
      </c>
      <c r="X26" s="49">
        <f>'Raw Data'!W24</f>
        <v>0</v>
      </c>
      <c r="Y26" s="49">
        <f>'Raw Data'!X24</f>
        <v>0</v>
      </c>
      <c r="Z26" s="49">
        <f>'Raw Data'!Y24</f>
        <v>0</v>
      </c>
      <c r="AA26" s="49">
        <f>'Raw Data'!Z24</f>
        <v>0</v>
      </c>
      <c r="AB26" s="49">
        <f>'Raw Data'!AA24</f>
        <v>0</v>
      </c>
      <c r="AC26" s="49">
        <f>'Raw Data'!AB24</f>
        <v>0</v>
      </c>
      <c r="AD26" s="49">
        <f>'Raw Data'!AC24</f>
        <v>0</v>
      </c>
      <c r="AE26" s="49">
        <f>'Raw Data'!AD24</f>
        <v>0</v>
      </c>
      <c r="AF26" s="57">
        <f>'Raw Data'!AE24</f>
        <v>0</v>
      </c>
    </row>
    <row r="27" spans="1:32" x14ac:dyDescent="0.3">
      <c r="A27" s="55">
        <f>'Raw Data'!A25</f>
        <v>0.4</v>
      </c>
      <c r="B27" s="49">
        <f>'Raw Data'!B25</f>
        <v>1.45260447882687E-2</v>
      </c>
      <c r="C27" s="49">
        <f>'Raw Data'!C25</f>
        <v>3.5119666818508401E-2</v>
      </c>
      <c r="D27" s="49">
        <f>'Raw Data'!D25</f>
        <v>0.124686426402213</v>
      </c>
      <c r="E27" s="49">
        <f>'Raw Data'!E25</f>
        <v>0.522116665274999</v>
      </c>
      <c r="F27" s="49">
        <f>'Raw Data'!F25</f>
        <v>2.3973671614962599</v>
      </c>
      <c r="G27" s="49">
        <f>'Raw Data'!G25</f>
        <v>1.0556598888381099</v>
      </c>
      <c r="H27" s="49">
        <f>'Raw Data'!H25</f>
        <v>8.6925662492688294E-2</v>
      </c>
      <c r="I27" s="49">
        <f>'Raw Data'!I25</f>
        <v>0.16660663440024001</v>
      </c>
      <c r="J27" s="49">
        <f>'Raw Data'!J25</f>
        <v>0.86462921988555597</v>
      </c>
      <c r="K27" s="57">
        <f>'Raw Data'!K25</f>
        <v>1.01137935945588</v>
      </c>
      <c r="L27" s="49"/>
      <c r="M27" s="60">
        <f>'Raw Data'!L25</f>
        <v>0</v>
      </c>
      <c r="N27" s="49">
        <f>'Raw Data'!M25</f>
        <v>0</v>
      </c>
      <c r="O27" s="49">
        <f>'Raw Data'!N25</f>
        <v>0</v>
      </c>
      <c r="P27" s="49">
        <f>'Raw Data'!O25</f>
        <v>0</v>
      </c>
      <c r="Q27" s="49">
        <f>'Raw Data'!P25</f>
        <v>0</v>
      </c>
      <c r="R27" s="49">
        <f>'Raw Data'!Q25</f>
        <v>0</v>
      </c>
      <c r="S27" s="49">
        <f>'Raw Data'!R25</f>
        <v>0</v>
      </c>
      <c r="T27" s="49">
        <f>'Raw Data'!S25</f>
        <v>0</v>
      </c>
      <c r="U27" s="49">
        <f>'Raw Data'!T25</f>
        <v>0</v>
      </c>
      <c r="V27" s="57">
        <f>'Raw Data'!U25</f>
        <v>0</v>
      </c>
      <c r="W27" s="49">
        <f>'Raw Data'!V25</f>
        <v>0</v>
      </c>
      <c r="X27" s="49">
        <f>'Raw Data'!W25</f>
        <v>0</v>
      </c>
      <c r="Y27" s="49">
        <f>'Raw Data'!X25</f>
        <v>0</v>
      </c>
      <c r="Z27" s="49">
        <f>'Raw Data'!Y25</f>
        <v>0</v>
      </c>
      <c r="AA27" s="49">
        <f>'Raw Data'!Z25</f>
        <v>0</v>
      </c>
      <c r="AB27" s="49">
        <f>'Raw Data'!AA25</f>
        <v>0</v>
      </c>
      <c r="AC27" s="49">
        <f>'Raw Data'!AB25</f>
        <v>0</v>
      </c>
      <c r="AD27" s="49">
        <f>'Raw Data'!AC25</f>
        <v>0</v>
      </c>
      <c r="AE27" s="49">
        <f>'Raw Data'!AD25</f>
        <v>0</v>
      </c>
      <c r="AF27" s="57">
        <f>'Raw Data'!AE25</f>
        <v>0</v>
      </c>
    </row>
    <row r="28" spans="1:32" x14ac:dyDescent="0.3">
      <c r="A28" s="55">
        <f>'Raw Data'!A26</f>
        <v>0.41666666666666702</v>
      </c>
      <c r="B28" s="49">
        <f>'Raw Data'!B26</f>
        <v>1.4766828120721101E-2</v>
      </c>
      <c r="C28" s="49">
        <f>'Raw Data'!C26</f>
        <v>3.6007915531428097E-2</v>
      </c>
      <c r="D28" s="49">
        <f>'Raw Data'!D26</f>
        <v>0.128999276454728</v>
      </c>
      <c r="E28" s="49">
        <f>'Raw Data'!E26</f>
        <v>0.54518681516037004</v>
      </c>
      <c r="F28" s="49">
        <f>'Raw Data'!F26</f>
        <v>2.5267680323160402</v>
      </c>
      <c r="G28" s="49">
        <f>'Raw Data'!G26</f>
        <v>1.0517953679380201</v>
      </c>
      <c r="H28" s="49">
        <f>'Raw Data'!H26</f>
        <v>9.0790183392782497E-2</v>
      </c>
      <c r="I28" s="49">
        <f>'Raw Data'!I26</f>
        <v>0.162742113500146</v>
      </c>
      <c r="J28" s="49">
        <f>'Raw Data'!J26</f>
        <v>0.86392152994500304</v>
      </c>
      <c r="K28" s="57">
        <f>'Raw Data'!K26</f>
        <v>1.0119503012508499</v>
      </c>
      <c r="L28" s="49"/>
      <c r="M28" s="60">
        <f>'Raw Data'!L26</f>
        <v>0</v>
      </c>
      <c r="N28" s="49">
        <f>'Raw Data'!M26</f>
        <v>0</v>
      </c>
      <c r="O28" s="49">
        <f>'Raw Data'!N26</f>
        <v>0</v>
      </c>
      <c r="P28" s="49">
        <f>'Raw Data'!O26</f>
        <v>0</v>
      </c>
      <c r="Q28" s="49">
        <f>'Raw Data'!P26</f>
        <v>0</v>
      </c>
      <c r="R28" s="49">
        <f>'Raw Data'!Q26</f>
        <v>0</v>
      </c>
      <c r="S28" s="49">
        <f>'Raw Data'!R26</f>
        <v>0</v>
      </c>
      <c r="T28" s="49">
        <f>'Raw Data'!S26</f>
        <v>0</v>
      </c>
      <c r="U28" s="49">
        <f>'Raw Data'!T26</f>
        <v>0</v>
      </c>
      <c r="V28" s="57">
        <f>'Raw Data'!U26</f>
        <v>0</v>
      </c>
      <c r="W28" s="49">
        <f>'Raw Data'!V26</f>
        <v>0</v>
      </c>
      <c r="X28" s="49">
        <f>'Raw Data'!W26</f>
        <v>0</v>
      </c>
      <c r="Y28" s="49">
        <f>'Raw Data'!X26</f>
        <v>0</v>
      </c>
      <c r="Z28" s="49">
        <f>'Raw Data'!Y26</f>
        <v>0</v>
      </c>
      <c r="AA28" s="49">
        <f>'Raw Data'!Z26</f>
        <v>0</v>
      </c>
      <c r="AB28" s="49">
        <f>'Raw Data'!AA26</f>
        <v>0</v>
      </c>
      <c r="AC28" s="49">
        <f>'Raw Data'!AB26</f>
        <v>0</v>
      </c>
      <c r="AD28" s="49">
        <f>'Raw Data'!AC26</f>
        <v>0</v>
      </c>
      <c r="AE28" s="49">
        <f>'Raw Data'!AD26</f>
        <v>0</v>
      </c>
      <c r="AF28" s="57">
        <f>'Raw Data'!AE26</f>
        <v>0</v>
      </c>
    </row>
    <row r="29" spans="1:32" x14ac:dyDescent="0.3">
      <c r="A29" s="55">
        <f>'Raw Data'!A27</f>
        <v>0.43333333333333302</v>
      </c>
      <c r="B29" s="49">
        <f>'Raw Data'!B27</f>
        <v>1.4977794328949001E-2</v>
      </c>
      <c r="C29" s="49">
        <f>'Raw Data'!C27</f>
        <v>3.6792045875198402E-2</v>
      </c>
      <c r="D29" s="49">
        <f>'Raw Data'!D27</f>
        <v>0.13283674808961199</v>
      </c>
      <c r="E29" s="49">
        <f>'Raw Data'!E27</f>
        <v>0.56588629384713696</v>
      </c>
      <c r="F29" s="49">
        <f>'Raw Data'!F27</f>
        <v>2.6438699298002102</v>
      </c>
      <c r="G29" s="49">
        <f>'Raw Data'!G27</f>
        <v>1.04832606260137</v>
      </c>
      <c r="H29" s="49">
        <f>'Raw Data'!H27</f>
        <v>9.4259488729425106E-2</v>
      </c>
      <c r="I29" s="49">
        <f>'Raw Data'!I27</f>
        <v>0.159272808163503</v>
      </c>
      <c r="J29" s="49">
        <f>'Raw Data'!J27</f>
        <v>0.86329982567998198</v>
      </c>
      <c r="K29" s="57">
        <f>'Raw Data'!K27</f>
        <v>1.0124683351314501</v>
      </c>
      <c r="L29" s="49"/>
      <c r="M29" s="60">
        <f>'Raw Data'!L27</f>
        <v>0</v>
      </c>
      <c r="N29" s="49">
        <f>'Raw Data'!M27</f>
        <v>0</v>
      </c>
      <c r="O29" s="49">
        <f>'Raw Data'!N27</f>
        <v>0</v>
      </c>
      <c r="P29" s="49">
        <f>'Raw Data'!O27</f>
        <v>0</v>
      </c>
      <c r="Q29" s="49">
        <f>'Raw Data'!P27</f>
        <v>0</v>
      </c>
      <c r="R29" s="49">
        <f>'Raw Data'!Q27</f>
        <v>0</v>
      </c>
      <c r="S29" s="49">
        <f>'Raw Data'!R27</f>
        <v>0</v>
      </c>
      <c r="T29" s="49">
        <f>'Raw Data'!S27</f>
        <v>0</v>
      </c>
      <c r="U29" s="49">
        <f>'Raw Data'!T27</f>
        <v>0</v>
      </c>
      <c r="V29" s="57">
        <f>'Raw Data'!U27</f>
        <v>0</v>
      </c>
      <c r="W29" s="49">
        <f>'Raw Data'!V27</f>
        <v>0</v>
      </c>
      <c r="X29" s="49">
        <f>'Raw Data'!W27</f>
        <v>0</v>
      </c>
      <c r="Y29" s="49">
        <f>'Raw Data'!X27</f>
        <v>0</v>
      </c>
      <c r="Z29" s="49">
        <f>'Raw Data'!Y27</f>
        <v>0</v>
      </c>
      <c r="AA29" s="49">
        <f>'Raw Data'!Z27</f>
        <v>0</v>
      </c>
      <c r="AB29" s="49">
        <f>'Raw Data'!AA27</f>
        <v>0</v>
      </c>
      <c r="AC29" s="49">
        <f>'Raw Data'!AB27</f>
        <v>0</v>
      </c>
      <c r="AD29" s="49">
        <f>'Raw Data'!AC27</f>
        <v>0</v>
      </c>
      <c r="AE29" s="49">
        <f>'Raw Data'!AD27</f>
        <v>0</v>
      </c>
      <c r="AF29" s="57">
        <f>'Raw Data'!AE27</f>
        <v>0</v>
      </c>
    </row>
    <row r="30" spans="1:32" x14ac:dyDescent="0.3">
      <c r="A30" s="55">
        <f>'Raw Data'!A28</f>
        <v>0.45</v>
      </c>
      <c r="B30" s="49">
        <f>'Raw Data'!B28</f>
        <v>1.51628225641022E-2</v>
      </c>
      <c r="C30" s="49">
        <f>'Raw Data'!C28</f>
        <v>3.7485264232377101E-2</v>
      </c>
      <c r="D30" s="49">
        <f>'Raw Data'!D28</f>
        <v>0.13625694641064301</v>
      </c>
      <c r="E30" s="49">
        <f>'Raw Data'!E28</f>
        <v>0.584492711793414</v>
      </c>
      <c r="F30" s="49">
        <f>'Raw Data'!F28</f>
        <v>2.7500454011411599</v>
      </c>
      <c r="G30" s="49">
        <f>'Raw Data'!G28</f>
        <v>1.0452058474747199</v>
      </c>
      <c r="H30" s="49">
        <f>'Raw Data'!H28</f>
        <v>9.7379703856077096E-2</v>
      </c>
      <c r="I30" s="49">
        <f>'Raw Data'!I28</f>
        <v>0.156152593036851</v>
      </c>
      <c r="J30" s="49">
        <f>'Raw Data'!J28</f>
        <v>0.86275341634198</v>
      </c>
      <c r="K30" s="57">
        <f>'Raw Data'!K28</f>
        <v>1.01293916352529</v>
      </c>
      <c r="L30" s="49"/>
      <c r="M30" s="60">
        <f>'Raw Data'!L28</f>
        <v>0</v>
      </c>
      <c r="N30" s="49">
        <f>'Raw Data'!M28</f>
        <v>0</v>
      </c>
      <c r="O30" s="49">
        <f>'Raw Data'!N28</f>
        <v>0</v>
      </c>
      <c r="P30" s="49">
        <f>'Raw Data'!O28</f>
        <v>0</v>
      </c>
      <c r="Q30" s="49">
        <f>'Raw Data'!P28</f>
        <v>0</v>
      </c>
      <c r="R30" s="49">
        <f>'Raw Data'!Q28</f>
        <v>0</v>
      </c>
      <c r="S30" s="49">
        <f>'Raw Data'!R28</f>
        <v>0</v>
      </c>
      <c r="T30" s="49">
        <f>'Raw Data'!S28</f>
        <v>0</v>
      </c>
      <c r="U30" s="49">
        <f>'Raw Data'!T28</f>
        <v>0</v>
      </c>
      <c r="V30" s="57">
        <f>'Raw Data'!U28</f>
        <v>0</v>
      </c>
      <c r="W30" s="49">
        <f>'Raw Data'!V28</f>
        <v>0</v>
      </c>
      <c r="X30" s="49">
        <f>'Raw Data'!W28</f>
        <v>0</v>
      </c>
      <c r="Y30" s="49">
        <f>'Raw Data'!X28</f>
        <v>0</v>
      </c>
      <c r="Z30" s="49">
        <f>'Raw Data'!Y28</f>
        <v>0</v>
      </c>
      <c r="AA30" s="49">
        <f>'Raw Data'!Z28</f>
        <v>0</v>
      </c>
      <c r="AB30" s="49">
        <f>'Raw Data'!AA28</f>
        <v>0</v>
      </c>
      <c r="AC30" s="49">
        <f>'Raw Data'!AB28</f>
        <v>0</v>
      </c>
      <c r="AD30" s="49">
        <f>'Raw Data'!AC28</f>
        <v>0</v>
      </c>
      <c r="AE30" s="49">
        <f>'Raw Data'!AD28</f>
        <v>0</v>
      </c>
      <c r="AF30" s="57">
        <f>'Raw Data'!AE28</f>
        <v>0</v>
      </c>
    </row>
    <row r="31" spans="1:32" x14ac:dyDescent="0.3">
      <c r="A31" s="55">
        <f>'Raw Data'!A29</f>
        <v>0.46666666666666701</v>
      </c>
      <c r="B31" s="49">
        <f>'Raw Data'!B29</f>
        <v>1.5328630417050499E-2</v>
      </c>
      <c r="C31" s="49">
        <f>'Raw Data'!C29</f>
        <v>3.81096924144547E-2</v>
      </c>
      <c r="D31" s="49">
        <f>'Raw Data'!D29</f>
        <v>0.139351327074587</v>
      </c>
      <c r="E31" s="49">
        <f>'Raw Data'!E29</f>
        <v>0.601405396779225</v>
      </c>
      <c r="F31" s="49">
        <f>'Raw Data'!F29</f>
        <v>2.8470228165399099</v>
      </c>
      <c r="G31" s="49">
        <f>'Raw Data'!G29</f>
        <v>1.04236867425976</v>
      </c>
      <c r="H31" s="49">
        <f>'Raw Data'!H29</f>
        <v>0.100216877071042</v>
      </c>
      <c r="I31" s="49">
        <f>'Raw Data'!I29</f>
        <v>0.15331541982188601</v>
      </c>
      <c r="J31" s="49">
        <f>'Raw Data'!J29</f>
        <v>0.86226764078534301</v>
      </c>
      <c r="K31" s="57">
        <f>'Raw Data'!K29</f>
        <v>1.0133701848371599</v>
      </c>
      <c r="L31" s="49"/>
      <c r="M31" s="60">
        <f>'Raw Data'!L29</f>
        <v>0</v>
      </c>
      <c r="N31" s="49">
        <f>'Raw Data'!M29</f>
        <v>0</v>
      </c>
      <c r="O31" s="49">
        <f>'Raw Data'!N29</f>
        <v>0</v>
      </c>
      <c r="P31" s="49">
        <f>'Raw Data'!O29</f>
        <v>0</v>
      </c>
      <c r="Q31" s="49">
        <f>'Raw Data'!P29</f>
        <v>0</v>
      </c>
      <c r="R31" s="49">
        <f>'Raw Data'!Q29</f>
        <v>0</v>
      </c>
      <c r="S31" s="49">
        <f>'Raw Data'!R29</f>
        <v>0</v>
      </c>
      <c r="T31" s="49">
        <f>'Raw Data'!S29</f>
        <v>0</v>
      </c>
      <c r="U31" s="49">
        <f>'Raw Data'!T29</f>
        <v>0</v>
      </c>
      <c r="V31" s="57">
        <f>'Raw Data'!U29</f>
        <v>0</v>
      </c>
      <c r="W31" s="49">
        <f>'Raw Data'!V29</f>
        <v>0</v>
      </c>
      <c r="X31" s="49">
        <f>'Raw Data'!W29</f>
        <v>0</v>
      </c>
      <c r="Y31" s="49">
        <f>'Raw Data'!X29</f>
        <v>0</v>
      </c>
      <c r="Z31" s="49">
        <f>'Raw Data'!Y29</f>
        <v>0</v>
      </c>
      <c r="AA31" s="49">
        <f>'Raw Data'!Z29</f>
        <v>0</v>
      </c>
      <c r="AB31" s="49">
        <f>'Raw Data'!AA29</f>
        <v>0</v>
      </c>
      <c r="AC31" s="49">
        <f>'Raw Data'!AB29</f>
        <v>0</v>
      </c>
      <c r="AD31" s="49">
        <f>'Raw Data'!AC29</f>
        <v>0</v>
      </c>
      <c r="AE31" s="49">
        <f>'Raw Data'!AD29</f>
        <v>0</v>
      </c>
      <c r="AF31" s="57">
        <f>'Raw Data'!AE29</f>
        <v>0</v>
      </c>
    </row>
    <row r="32" spans="1:32" x14ac:dyDescent="0.3">
      <c r="A32" s="55">
        <f>'Raw Data'!A30</f>
        <v>0.483333333333333</v>
      </c>
      <c r="B32" s="49">
        <f>'Raw Data'!B30</f>
        <v>1.54748601515752E-2</v>
      </c>
      <c r="C32" s="49">
        <f>'Raw Data'!C30</f>
        <v>3.8664138073343797E-2</v>
      </c>
      <c r="D32" s="49">
        <f>'Raw Data'!D30</f>
        <v>0.14211485356805301</v>
      </c>
      <c r="E32" s="49">
        <f>'Raw Data'!E30</f>
        <v>0.61660185481612795</v>
      </c>
      <c r="F32" s="49">
        <f>'Raw Data'!F30</f>
        <v>2.93470271299425</v>
      </c>
      <c r="G32" s="49">
        <f>'Raw Data'!G30</f>
        <v>1.0398182656974599</v>
      </c>
      <c r="H32" s="49">
        <f>'Raw Data'!H30</f>
        <v>0.10276728563333699</v>
      </c>
      <c r="I32" s="49">
        <f>'Raw Data'!I30</f>
        <v>0.15076501125959199</v>
      </c>
      <c r="J32" s="49">
        <f>'Raw Data'!J30</f>
        <v>0.86184316745496903</v>
      </c>
      <c r="K32" s="57">
        <f>'Raw Data'!K30</f>
        <v>1.01376097392606</v>
      </c>
      <c r="L32" s="49"/>
      <c r="M32" s="60">
        <f>'Raw Data'!L30</f>
        <v>0</v>
      </c>
      <c r="N32" s="49">
        <f>'Raw Data'!M30</f>
        <v>0</v>
      </c>
      <c r="O32" s="49">
        <f>'Raw Data'!N30</f>
        <v>0</v>
      </c>
      <c r="P32" s="49">
        <f>'Raw Data'!O30</f>
        <v>0</v>
      </c>
      <c r="Q32" s="49">
        <f>'Raw Data'!P30</f>
        <v>0</v>
      </c>
      <c r="R32" s="49">
        <f>'Raw Data'!Q30</f>
        <v>0</v>
      </c>
      <c r="S32" s="49">
        <f>'Raw Data'!R30</f>
        <v>0</v>
      </c>
      <c r="T32" s="49">
        <f>'Raw Data'!S30</f>
        <v>0</v>
      </c>
      <c r="U32" s="49">
        <f>'Raw Data'!T30</f>
        <v>0</v>
      </c>
      <c r="V32" s="57">
        <f>'Raw Data'!U30</f>
        <v>0</v>
      </c>
      <c r="W32" s="49">
        <f>'Raw Data'!V30</f>
        <v>0</v>
      </c>
      <c r="X32" s="49">
        <f>'Raw Data'!W30</f>
        <v>0</v>
      </c>
      <c r="Y32" s="49">
        <f>'Raw Data'!X30</f>
        <v>0</v>
      </c>
      <c r="Z32" s="49">
        <f>'Raw Data'!Y30</f>
        <v>0</v>
      </c>
      <c r="AA32" s="49">
        <f>'Raw Data'!Z30</f>
        <v>0</v>
      </c>
      <c r="AB32" s="49">
        <f>'Raw Data'!AA30</f>
        <v>0</v>
      </c>
      <c r="AC32" s="49">
        <f>'Raw Data'!AB30</f>
        <v>0</v>
      </c>
      <c r="AD32" s="49">
        <f>'Raw Data'!AC30</f>
        <v>0</v>
      </c>
      <c r="AE32" s="49">
        <f>'Raw Data'!AD30</f>
        <v>0</v>
      </c>
      <c r="AF32" s="57">
        <f>'Raw Data'!AE30</f>
        <v>0</v>
      </c>
    </row>
    <row r="33" spans="1:32" x14ac:dyDescent="0.3">
      <c r="A33" s="55">
        <f>'Raw Data'!A31</f>
        <v>0.5</v>
      </c>
      <c r="B33" s="49">
        <f>'Raw Data'!B31</f>
        <v>1.5604467913268701E-2</v>
      </c>
      <c r="C33" s="49">
        <f>'Raw Data'!C31</f>
        <v>3.9159022370454197E-2</v>
      </c>
      <c r="D33" s="49">
        <f>'Raw Data'!D31</f>
        <v>0.14459593572082</v>
      </c>
      <c r="E33" s="49">
        <f>'Raw Data'!E31</f>
        <v>0.63032836010630999</v>
      </c>
      <c r="F33" s="49">
        <f>'Raw Data'!F31</f>
        <v>3.0143923076671899</v>
      </c>
      <c r="G33" s="49">
        <f>'Raw Data'!G31</f>
        <v>1.0375135503434101</v>
      </c>
      <c r="H33" s="49">
        <f>'Raw Data'!H31</f>
        <v>0.10507200098738501</v>
      </c>
      <c r="I33" s="49">
        <f>'Raw Data'!I31</f>
        <v>0.14846029590554299</v>
      </c>
      <c r="J33" s="49">
        <f>'Raw Data'!J31</f>
        <v>0.86147041427636695</v>
      </c>
      <c r="K33" s="57">
        <f>'Raw Data'!K31</f>
        <v>1.01411704277763</v>
      </c>
      <c r="L33" s="49"/>
      <c r="M33" s="60">
        <f>'Raw Data'!L31</f>
        <v>0</v>
      </c>
      <c r="N33" s="49">
        <f>'Raw Data'!M31</f>
        <v>0</v>
      </c>
      <c r="O33" s="49">
        <f>'Raw Data'!N31</f>
        <v>0</v>
      </c>
      <c r="P33" s="49">
        <f>'Raw Data'!O31</f>
        <v>0</v>
      </c>
      <c r="Q33" s="49">
        <f>'Raw Data'!P31</f>
        <v>0</v>
      </c>
      <c r="R33" s="49">
        <f>'Raw Data'!Q31</f>
        <v>0</v>
      </c>
      <c r="S33" s="49">
        <f>'Raw Data'!R31</f>
        <v>0</v>
      </c>
      <c r="T33" s="49">
        <f>'Raw Data'!S31</f>
        <v>0</v>
      </c>
      <c r="U33" s="49">
        <f>'Raw Data'!T31</f>
        <v>0</v>
      </c>
      <c r="V33" s="57">
        <f>'Raw Data'!U31</f>
        <v>0</v>
      </c>
      <c r="W33" s="49">
        <f>'Raw Data'!V31</f>
        <v>0</v>
      </c>
      <c r="X33" s="49">
        <f>'Raw Data'!W31</f>
        <v>0</v>
      </c>
      <c r="Y33" s="49">
        <f>'Raw Data'!X31</f>
        <v>0</v>
      </c>
      <c r="Z33" s="49">
        <f>'Raw Data'!Y31</f>
        <v>0</v>
      </c>
      <c r="AA33" s="49">
        <f>'Raw Data'!Z31</f>
        <v>0</v>
      </c>
      <c r="AB33" s="49">
        <f>'Raw Data'!AA31</f>
        <v>0</v>
      </c>
      <c r="AC33" s="49">
        <f>'Raw Data'!AB31</f>
        <v>0</v>
      </c>
      <c r="AD33" s="49">
        <f>'Raw Data'!AC31</f>
        <v>0</v>
      </c>
      <c r="AE33" s="49">
        <f>'Raw Data'!AD31</f>
        <v>0</v>
      </c>
      <c r="AF33" s="57">
        <f>'Raw Data'!AE31</f>
        <v>0</v>
      </c>
    </row>
    <row r="34" spans="1:32" x14ac:dyDescent="0.3">
      <c r="A34" s="55">
        <f>'Raw Data'!A32</f>
        <v>0.51666666666666705</v>
      </c>
      <c r="B34" s="49">
        <f>'Raw Data'!B32</f>
        <v>1.57222830287541E-2</v>
      </c>
      <c r="C34" s="49">
        <f>'Raw Data'!C32</f>
        <v>3.9610844737172697E-2</v>
      </c>
      <c r="D34" s="49">
        <f>'Raw Data'!D32</f>
        <v>0.146867382359506</v>
      </c>
      <c r="E34" s="49">
        <f>'Raw Data'!E32</f>
        <v>0.642931420395084</v>
      </c>
      <c r="F34" s="49">
        <f>'Raw Data'!F32</f>
        <v>3.0877786070785702</v>
      </c>
      <c r="G34" s="49">
        <f>'Raw Data'!G32</f>
        <v>1.0353969591790699</v>
      </c>
      <c r="H34" s="49">
        <f>'Raw Data'!H32</f>
        <v>0.107188592151733</v>
      </c>
      <c r="I34" s="49">
        <f>'Raw Data'!I32</f>
        <v>0.14634370474119501</v>
      </c>
      <c r="J34" s="49">
        <f>'Raw Data'!J32</f>
        <v>0.861137478339697</v>
      </c>
      <c r="K34" s="57">
        <f>'Raw Data'!K32</f>
        <v>1.0144455486841499</v>
      </c>
      <c r="L34" s="49"/>
      <c r="M34" s="60">
        <f>'Raw Data'!L32</f>
        <v>0</v>
      </c>
      <c r="N34" s="49">
        <f>'Raw Data'!M32</f>
        <v>0</v>
      </c>
      <c r="O34" s="49">
        <f>'Raw Data'!N32</f>
        <v>0</v>
      </c>
      <c r="P34" s="49">
        <f>'Raw Data'!O32</f>
        <v>0</v>
      </c>
      <c r="Q34" s="49">
        <f>'Raw Data'!P32</f>
        <v>0</v>
      </c>
      <c r="R34" s="49">
        <f>'Raw Data'!Q32</f>
        <v>0</v>
      </c>
      <c r="S34" s="49">
        <f>'Raw Data'!R32</f>
        <v>0</v>
      </c>
      <c r="T34" s="49">
        <f>'Raw Data'!S32</f>
        <v>0</v>
      </c>
      <c r="U34" s="49">
        <f>'Raw Data'!T32</f>
        <v>0</v>
      </c>
      <c r="V34" s="57">
        <f>'Raw Data'!U32</f>
        <v>0</v>
      </c>
      <c r="W34" s="49">
        <f>'Raw Data'!V32</f>
        <v>0</v>
      </c>
      <c r="X34" s="49">
        <f>'Raw Data'!W32</f>
        <v>0</v>
      </c>
      <c r="Y34" s="49">
        <f>'Raw Data'!X32</f>
        <v>0</v>
      </c>
      <c r="Z34" s="49">
        <f>'Raw Data'!Y32</f>
        <v>0</v>
      </c>
      <c r="AA34" s="49">
        <f>'Raw Data'!Z32</f>
        <v>0</v>
      </c>
      <c r="AB34" s="49">
        <f>'Raw Data'!AA32</f>
        <v>0</v>
      </c>
      <c r="AC34" s="49">
        <f>'Raw Data'!AB32</f>
        <v>0</v>
      </c>
      <c r="AD34" s="49">
        <f>'Raw Data'!AC32</f>
        <v>0</v>
      </c>
      <c r="AE34" s="49">
        <f>'Raw Data'!AD32</f>
        <v>0</v>
      </c>
      <c r="AF34" s="57">
        <f>'Raw Data'!AE32</f>
        <v>0</v>
      </c>
    </row>
    <row r="35" spans="1:32" x14ac:dyDescent="0.3">
      <c r="A35" s="55">
        <f>'Raw Data'!A33</f>
        <v>0.53333333333333299</v>
      </c>
      <c r="B35" s="49">
        <f>'Raw Data'!B33</f>
        <v>1.5828305498031499E-2</v>
      </c>
      <c r="C35" s="49">
        <f>'Raw Data'!C33</f>
        <v>4.0019605173499298E-2</v>
      </c>
      <c r="D35" s="49">
        <f>'Raw Data'!D33</f>
        <v>0.14892919348411199</v>
      </c>
      <c r="E35" s="49">
        <f>'Raw Data'!E33</f>
        <v>0.65441103568245096</v>
      </c>
      <c r="F35" s="49">
        <f>'Raw Data'!F33</f>
        <v>3.1548616112283998</v>
      </c>
      <c r="G35" s="49">
        <f>'Raw Data'!G33</f>
        <v>1.0334684922044199</v>
      </c>
      <c r="H35" s="49">
        <f>'Raw Data'!H33</f>
        <v>0.10911705912638001</v>
      </c>
      <c r="I35" s="49">
        <f>'Raw Data'!I33</f>
        <v>0.14441523776654799</v>
      </c>
      <c r="J35" s="49">
        <f>'Raw Data'!J33</f>
        <v>0.86084435964495798</v>
      </c>
      <c r="K35" s="57">
        <f>'Raw Data'!K33</f>
        <v>1.0147464916456199</v>
      </c>
      <c r="L35" s="49"/>
      <c r="M35" s="60">
        <f>'Raw Data'!L33</f>
        <v>0</v>
      </c>
      <c r="N35" s="49">
        <f>'Raw Data'!M33</f>
        <v>0</v>
      </c>
      <c r="O35" s="49">
        <f>'Raw Data'!N33</f>
        <v>0</v>
      </c>
      <c r="P35" s="49">
        <f>'Raw Data'!O33</f>
        <v>0</v>
      </c>
      <c r="Q35" s="49">
        <f>'Raw Data'!P33</f>
        <v>0</v>
      </c>
      <c r="R35" s="49">
        <f>'Raw Data'!Q33</f>
        <v>0</v>
      </c>
      <c r="S35" s="49">
        <f>'Raw Data'!R33</f>
        <v>0</v>
      </c>
      <c r="T35" s="49">
        <f>'Raw Data'!S33</f>
        <v>0</v>
      </c>
      <c r="U35" s="49">
        <f>'Raw Data'!T33</f>
        <v>0</v>
      </c>
      <c r="V35" s="57">
        <f>'Raw Data'!U33</f>
        <v>0</v>
      </c>
      <c r="W35" s="49">
        <f>'Raw Data'!V33</f>
        <v>0</v>
      </c>
      <c r="X35" s="49">
        <f>'Raw Data'!W33</f>
        <v>0</v>
      </c>
      <c r="Y35" s="49">
        <f>'Raw Data'!X33</f>
        <v>0</v>
      </c>
      <c r="Z35" s="49">
        <f>'Raw Data'!Y33</f>
        <v>0</v>
      </c>
      <c r="AA35" s="49">
        <f>'Raw Data'!Z33</f>
        <v>0</v>
      </c>
      <c r="AB35" s="49">
        <f>'Raw Data'!AA33</f>
        <v>0</v>
      </c>
      <c r="AC35" s="49">
        <f>'Raw Data'!AB33</f>
        <v>0</v>
      </c>
      <c r="AD35" s="49">
        <f>'Raw Data'!AC33</f>
        <v>0</v>
      </c>
      <c r="AE35" s="49">
        <f>'Raw Data'!AD33</f>
        <v>0</v>
      </c>
      <c r="AF35" s="57">
        <f>'Raw Data'!AE33</f>
        <v>0</v>
      </c>
    </row>
    <row r="36" spans="1:32" x14ac:dyDescent="0.3">
      <c r="A36" s="55">
        <f>'Raw Data'!A34</f>
        <v>0.55000000000000004</v>
      </c>
      <c r="B36" s="49">
        <f>'Raw Data'!B34</f>
        <v>1.5922021246778901E-2</v>
      </c>
      <c r="C36" s="49">
        <f>'Raw Data'!C34</f>
        <v>4.0383604650691102E-2</v>
      </c>
      <c r="D36" s="49">
        <f>'Raw Data'!D34</f>
        <v>0.150774130944937</v>
      </c>
      <c r="E36" s="49">
        <f>'Raw Data'!E34</f>
        <v>0.66473463360617502</v>
      </c>
      <c r="F36" s="49">
        <f>'Raw Data'!F34</f>
        <v>3.2154971276980699</v>
      </c>
      <c r="G36" s="49">
        <f>'Raw Data'!G34</f>
        <v>1.0317335361167499</v>
      </c>
      <c r="H36" s="49">
        <f>'Raw Data'!H34</f>
        <v>0.110852015214048</v>
      </c>
      <c r="I36" s="49">
        <f>'Raw Data'!I34</f>
        <v>0.142680281678881</v>
      </c>
      <c r="J36" s="49">
        <f>'Raw Data'!J34</f>
        <v>0.86059156100449097</v>
      </c>
      <c r="K36" s="57">
        <f>'Raw Data'!K34</f>
        <v>1.0150192668653299</v>
      </c>
      <c r="L36" s="49"/>
      <c r="M36" s="60">
        <f>'Raw Data'!L34</f>
        <v>0</v>
      </c>
      <c r="N36" s="49">
        <f>'Raw Data'!M34</f>
        <v>0</v>
      </c>
      <c r="O36" s="49">
        <f>'Raw Data'!N34</f>
        <v>0</v>
      </c>
      <c r="P36" s="49">
        <f>'Raw Data'!O34</f>
        <v>0</v>
      </c>
      <c r="Q36" s="49">
        <f>'Raw Data'!P34</f>
        <v>0</v>
      </c>
      <c r="R36" s="49">
        <f>'Raw Data'!Q34</f>
        <v>0</v>
      </c>
      <c r="S36" s="49">
        <f>'Raw Data'!R34</f>
        <v>0</v>
      </c>
      <c r="T36" s="49">
        <f>'Raw Data'!S34</f>
        <v>0</v>
      </c>
      <c r="U36" s="49">
        <f>'Raw Data'!T34</f>
        <v>0</v>
      </c>
      <c r="V36" s="57">
        <f>'Raw Data'!U34</f>
        <v>0</v>
      </c>
      <c r="W36" s="49">
        <f>'Raw Data'!V34</f>
        <v>0</v>
      </c>
      <c r="X36" s="49">
        <f>'Raw Data'!W34</f>
        <v>0</v>
      </c>
      <c r="Y36" s="49">
        <f>'Raw Data'!X34</f>
        <v>0</v>
      </c>
      <c r="Z36" s="49">
        <f>'Raw Data'!Y34</f>
        <v>0</v>
      </c>
      <c r="AA36" s="49">
        <f>'Raw Data'!Z34</f>
        <v>0</v>
      </c>
      <c r="AB36" s="49">
        <f>'Raw Data'!AA34</f>
        <v>0</v>
      </c>
      <c r="AC36" s="49">
        <f>'Raw Data'!AB34</f>
        <v>0</v>
      </c>
      <c r="AD36" s="49">
        <f>'Raw Data'!AC34</f>
        <v>0</v>
      </c>
      <c r="AE36" s="49">
        <f>'Raw Data'!AD34</f>
        <v>0</v>
      </c>
      <c r="AF36" s="57">
        <f>'Raw Data'!AE34</f>
        <v>0</v>
      </c>
    </row>
    <row r="37" spans="1:32" x14ac:dyDescent="0.3">
      <c r="A37" s="55">
        <f>'Raw Data'!A35</f>
        <v>0.56666666666666698</v>
      </c>
      <c r="B37" s="49">
        <f>'Raw Data'!B35</f>
        <v>1.6007319739180001E-2</v>
      </c>
      <c r="C37" s="49">
        <f>'Raw Data'!C35</f>
        <v>4.0716630900227403E-2</v>
      </c>
      <c r="D37" s="49">
        <f>'Raw Data'!D35</f>
        <v>0.15246709444077999</v>
      </c>
      <c r="E37" s="49">
        <f>'Raw Data'!E35</f>
        <v>0.674236750166465</v>
      </c>
      <c r="F37" s="49">
        <f>'Raw Data'!F35</f>
        <v>3.2714814967889998</v>
      </c>
      <c r="G37" s="49">
        <f>'Raw Data'!G35</f>
        <v>1.0301362409105299</v>
      </c>
      <c r="H37" s="49">
        <f>'Raw Data'!H35</f>
        <v>0.112449310420267</v>
      </c>
      <c r="I37" s="49">
        <f>'Raw Data'!I35</f>
        <v>0.14108298647266199</v>
      </c>
      <c r="J37" s="49">
        <f>'Raw Data'!J35</f>
        <v>0.86036656218455099</v>
      </c>
      <c r="K37" s="57">
        <f>'Raw Data'!K35</f>
        <v>1.01527156416872</v>
      </c>
      <c r="L37" s="49"/>
      <c r="M37" s="60">
        <f>'Raw Data'!L35</f>
        <v>0</v>
      </c>
      <c r="N37" s="49">
        <f>'Raw Data'!M35</f>
        <v>0</v>
      </c>
      <c r="O37" s="49">
        <f>'Raw Data'!N35</f>
        <v>0</v>
      </c>
      <c r="P37" s="49">
        <f>'Raw Data'!O35</f>
        <v>0</v>
      </c>
      <c r="Q37" s="49">
        <f>'Raw Data'!P35</f>
        <v>0</v>
      </c>
      <c r="R37" s="49">
        <f>'Raw Data'!Q35</f>
        <v>0</v>
      </c>
      <c r="S37" s="49">
        <f>'Raw Data'!R35</f>
        <v>0</v>
      </c>
      <c r="T37" s="49">
        <f>'Raw Data'!S35</f>
        <v>0</v>
      </c>
      <c r="U37" s="49">
        <f>'Raw Data'!T35</f>
        <v>0</v>
      </c>
      <c r="V37" s="57">
        <f>'Raw Data'!U35</f>
        <v>0</v>
      </c>
      <c r="W37" s="49">
        <f>'Raw Data'!V35</f>
        <v>0</v>
      </c>
      <c r="X37" s="49">
        <f>'Raw Data'!W35</f>
        <v>0</v>
      </c>
      <c r="Y37" s="49">
        <f>'Raw Data'!X35</f>
        <v>0</v>
      </c>
      <c r="Z37" s="49">
        <f>'Raw Data'!Y35</f>
        <v>0</v>
      </c>
      <c r="AA37" s="49">
        <f>'Raw Data'!Z35</f>
        <v>0</v>
      </c>
      <c r="AB37" s="49">
        <f>'Raw Data'!AA35</f>
        <v>0</v>
      </c>
      <c r="AC37" s="49">
        <f>'Raw Data'!AB35</f>
        <v>0</v>
      </c>
      <c r="AD37" s="49">
        <f>'Raw Data'!AC35</f>
        <v>0</v>
      </c>
      <c r="AE37" s="49">
        <f>'Raw Data'!AD35</f>
        <v>0</v>
      </c>
      <c r="AF37" s="57">
        <f>'Raw Data'!AE35</f>
        <v>0</v>
      </c>
    </row>
    <row r="38" spans="1:32" x14ac:dyDescent="0.3">
      <c r="A38" s="55">
        <f>'Raw Data'!A36</f>
        <v>0.58333333333333304</v>
      </c>
      <c r="B38" s="49">
        <f>'Raw Data'!B36</f>
        <v>1.6085794176264798E-2</v>
      </c>
      <c r="C38" s="49">
        <f>'Raw Data'!C36</f>
        <v>4.1024230483014699E-2</v>
      </c>
      <c r="D38" s="49">
        <f>'Raw Data'!D36</f>
        <v>0.15403356904574</v>
      </c>
      <c r="E38" s="49">
        <f>'Raw Data'!E36</f>
        <v>0.68304486528741803</v>
      </c>
      <c r="F38" s="49">
        <f>'Raw Data'!F36</f>
        <v>3.3234740459772798</v>
      </c>
      <c r="G38" s="49">
        <f>'Raw Data'!G36</f>
        <v>1.0286553661007001</v>
      </c>
      <c r="H38" s="49">
        <f>'Raw Data'!H36</f>
        <v>0.113930185230102</v>
      </c>
      <c r="I38" s="49">
        <f>'Raw Data'!I36</f>
        <v>0.13960211166282699</v>
      </c>
      <c r="J38" s="49">
        <f>'Raw Data'!J36</f>
        <v>0.86016517977108498</v>
      </c>
      <c r="K38" s="57">
        <f>'Raw Data'!K36</f>
        <v>1.0155061957962901</v>
      </c>
      <c r="L38" s="49"/>
      <c r="M38" s="60">
        <f>'Raw Data'!L36</f>
        <v>0</v>
      </c>
      <c r="N38" s="49">
        <f>'Raw Data'!M36</f>
        <v>0</v>
      </c>
      <c r="O38" s="49">
        <f>'Raw Data'!N36</f>
        <v>0</v>
      </c>
      <c r="P38" s="49">
        <f>'Raw Data'!O36</f>
        <v>0</v>
      </c>
      <c r="Q38" s="49">
        <f>'Raw Data'!P36</f>
        <v>0</v>
      </c>
      <c r="R38" s="49">
        <f>'Raw Data'!Q36</f>
        <v>0</v>
      </c>
      <c r="S38" s="49">
        <f>'Raw Data'!R36</f>
        <v>0</v>
      </c>
      <c r="T38" s="49">
        <f>'Raw Data'!S36</f>
        <v>0</v>
      </c>
      <c r="U38" s="49">
        <f>'Raw Data'!T36</f>
        <v>0</v>
      </c>
      <c r="V38" s="57">
        <f>'Raw Data'!U36</f>
        <v>0</v>
      </c>
      <c r="W38" s="49">
        <f>'Raw Data'!V36</f>
        <v>0</v>
      </c>
      <c r="X38" s="49">
        <f>'Raw Data'!W36</f>
        <v>0</v>
      </c>
      <c r="Y38" s="49">
        <f>'Raw Data'!X36</f>
        <v>0</v>
      </c>
      <c r="Z38" s="49">
        <f>'Raw Data'!Y36</f>
        <v>0</v>
      </c>
      <c r="AA38" s="49">
        <f>'Raw Data'!Z36</f>
        <v>0</v>
      </c>
      <c r="AB38" s="49">
        <f>'Raw Data'!AA36</f>
        <v>0</v>
      </c>
      <c r="AC38" s="49">
        <f>'Raw Data'!AB36</f>
        <v>0</v>
      </c>
      <c r="AD38" s="49">
        <f>'Raw Data'!AC36</f>
        <v>0</v>
      </c>
      <c r="AE38" s="49">
        <f>'Raw Data'!AD36</f>
        <v>0</v>
      </c>
      <c r="AF38" s="57">
        <f>'Raw Data'!AE36</f>
        <v>0</v>
      </c>
    </row>
    <row r="39" spans="1:32" x14ac:dyDescent="0.3">
      <c r="A39" s="55">
        <f>'Raw Data'!A37</f>
        <v>0.6</v>
      </c>
      <c r="B39" s="49">
        <f>'Raw Data'!B37</f>
        <v>1.61574445580333E-2</v>
      </c>
      <c r="C39" s="49">
        <f>'Raw Data'!C37</f>
        <v>4.1306403399052997E-2</v>
      </c>
      <c r="D39" s="49">
        <f>'Raw Data'!D37</f>
        <v>0.155473554759819</v>
      </c>
      <c r="E39" s="49">
        <f>'Raw Data'!E37</f>
        <v>0.691158978969035</v>
      </c>
      <c r="F39" s="49">
        <f>'Raw Data'!F37</f>
        <v>3.3714747752629002</v>
      </c>
      <c r="G39" s="49">
        <f>'Raw Data'!G37</f>
        <v>1.02729091168725</v>
      </c>
      <c r="H39" s="49">
        <f>'Raw Data'!H37</f>
        <v>0.11529463964355301</v>
      </c>
      <c r="I39" s="49">
        <f>'Raw Data'!I37</f>
        <v>0.13823765724937601</v>
      </c>
      <c r="J39" s="49">
        <f>'Raw Data'!J37</f>
        <v>0.85998741376409404</v>
      </c>
      <c r="K39" s="57">
        <f>'Raw Data'!K37</f>
        <v>1.01572316174802</v>
      </c>
      <c r="L39" s="49"/>
      <c r="M39" s="60">
        <f>'Raw Data'!L37</f>
        <v>0</v>
      </c>
      <c r="N39" s="49">
        <f>'Raw Data'!M37</f>
        <v>0</v>
      </c>
      <c r="O39" s="49">
        <f>'Raw Data'!N37</f>
        <v>0</v>
      </c>
      <c r="P39" s="49">
        <f>'Raw Data'!O37</f>
        <v>0</v>
      </c>
      <c r="Q39" s="49">
        <f>'Raw Data'!P37</f>
        <v>0</v>
      </c>
      <c r="R39" s="49">
        <f>'Raw Data'!Q37</f>
        <v>0</v>
      </c>
      <c r="S39" s="49">
        <f>'Raw Data'!R37</f>
        <v>0</v>
      </c>
      <c r="T39" s="49">
        <f>'Raw Data'!S37</f>
        <v>0</v>
      </c>
      <c r="U39" s="49">
        <f>'Raw Data'!T37</f>
        <v>0</v>
      </c>
      <c r="V39" s="57">
        <f>'Raw Data'!U37</f>
        <v>0</v>
      </c>
      <c r="W39" s="49">
        <f>'Raw Data'!V37</f>
        <v>0</v>
      </c>
      <c r="X39" s="49">
        <f>'Raw Data'!W37</f>
        <v>0</v>
      </c>
      <c r="Y39" s="49">
        <f>'Raw Data'!X37</f>
        <v>0</v>
      </c>
      <c r="Z39" s="49">
        <f>'Raw Data'!Y37</f>
        <v>0</v>
      </c>
      <c r="AA39" s="49">
        <f>'Raw Data'!Z37</f>
        <v>0</v>
      </c>
      <c r="AB39" s="49">
        <f>'Raw Data'!AA37</f>
        <v>0</v>
      </c>
      <c r="AC39" s="49">
        <f>'Raw Data'!AB37</f>
        <v>0</v>
      </c>
      <c r="AD39" s="49">
        <f>'Raw Data'!AC37</f>
        <v>0</v>
      </c>
      <c r="AE39" s="49">
        <f>'Raw Data'!AD37</f>
        <v>0</v>
      </c>
      <c r="AF39" s="57">
        <f>'Raw Data'!AE37</f>
        <v>0</v>
      </c>
    </row>
    <row r="40" spans="1:32" x14ac:dyDescent="0.3">
      <c r="A40" s="55">
        <f>'Raw Data'!A38</f>
        <v>0.61666666666666703</v>
      </c>
      <c r="B40" s="49">
        <f>'Raw Data'!B38</f>
        <v>1.6222270884485499E-2</v>
      </c>
      <c r="C40" s="49">
        <f>'Raw Data'!C38</f>
        <v>4.15631496483422E-2</v>
      </c>
      <c r="D40" s="49">
        <f>'Raw Data'!D38</f>
        <v>0.15678705158301601</v>
      </c>
      <c r="E40" s="49">
        <f>'Raw Data'!E38</f>
        <v>0.69857909121131401</v>
      </c>
      <c r="F40" s="49">
        <f>'Raw Data'!F38</f>
        <v>3.4154836846458698</v>
      </c>
      <c r="G40" s="49">
        <f>'Raw Data'!G38</f>
        <v>1.02604287767018</v>
      </c>
      <c r="H40" s="49">
        <f>'Raw Data'!H38</f>
        <v>0.116542673660619</v>
      </c>
      <c r="I40" s="49">
        <f>'Raw Data'!I38</f>
        <v>0.13698962323230901</v>
      </c>
      <c r="J40" s="49">
        <f>'Raw Data'!J38</f>
        <v>0.85983326416357597</v>
      </c>
      <c r="K40" s="57">
        <f>'Raw Data'!K38</f>
        <v>1.01592246202392</v>
      </c>
      <c r="L40" s="49"/>
      <c r="M40" s="60">
        <f>'Raw Data'!L38</f>
        <v>0</v>
      </c>
      <c r="N40" s="49">
        <f>'Raw Data'!M38</f>
        <v>0</v>
      </c>
      <c r="O40" s="49">
        <f>'Raw Data'!N38</f>
        <v>0</v>
      </c>
      <c r="P40" s="49">
        <f>'Raw Data'!O38</f>
        <v>0</v>
      </c>
      <c r="Q40" s="49">
        <f>'Raw Data'!P38</f>
        <v>0</v>
      </c>
      <c r="R40" s="49">
        <f>'Raw Data'!Q38</f>
        <v>0</v>
      </c>
      <c r="S40" s="49">
        <f>'Raw Data'!R38</f>
        <v>0</v>
      </c>
      <c r="T40" s="49">
        <f>'Raw Data'!S38</f>
        <v>0</v>
      </c>
      <c r="U40" s="49">
        <f>'Raw Data'!T38</f>
        <v>0</v>
      </c>
      <c r="V40" s="57">
        <f>'Raw Data'!U38</f>
        <v>0</v>
      </c>
      <c r="W40" s="49">
        <f>'Raw Data'!V38</f>
        <v>0</v>
      </c>
      <c r="X40" s="49">
        <f>'Raw Data'!W38</f>
        <v>0</v>
      </c>
      <c r="Y40" s="49">
        <f>'Raw Data'!X38</f>
        <v>0</v>
      </c>
      <c r="Z40" s="49">
        <f>'Raw Data'!Y38</f>
        <v>0</v>
      </c>
      <c r="AA40" s="49">
        <f>'Raw Data'!Z38</f>
        <v>0</v>
      </c>
      <c r="AB40" s="49">
        <f>'Raw Data'!AA38</f>
        <v>0</v>
      </c>
      <c r="AC40" s="49">
        <f>'Raw Data'!AB38</f>
        <v>0</v>
      </c>
      <c r="AD40" s="49">
        <f>'Raw Data'!AC38</f>
        <v>0</v>
      </c>
      <c r="AE40" s="49">
        <f>'Raw Data'!AD38</f>
        <v>0</v>
      </c>
      <c r="AF40" s="57">
        <f>'Raw Data'!AE38</f>
        <v>0</v>
      </c>
    </row>
    <row r="41" spans="1:32" x14ac:dyDescent="0.3">
      <c r="A41" s="55">
        <f>'Raw Data'!A39</f>
        <v>0.63333333333333297</v>
      </c>
      <c r="B41" s="49">
        <f>'Raw Data'!B39</f>
        <v>1.6279987358058599E-2</v>
      </c>
      <c r="C41" s="49">
        <f>'Raw Data'!C39</f>
        <v>4.1793644425974698E-2</v>
      </c>
      <c r="D41" s="49">
        <f>'Raw Data'!D39</f>
        <v>0.15797100351416199</v>
      </c>
      <c r="E41" s="49">
        <f>'Raw Data'!E39</f>
        <v>0.705294635431017</v>
      </c>
      <c r="F41" s="49">
        <f>'Raw Data'!F39</f>
        <v>3.45547864582824</v>
      </c>
      <c r="G41" s="49">
        <f>'Raw Data'!G39</f>
        <v>1.0249129625192599</v>
      </c>
      <c r="H41" s="49">
        <f>'Raw Data'!H39</f>
        <v>0.117672588811535</v>
      </c>
      <c r="I41" s="49">
        <f>'Raw Data'!I39</f>
        <v>0.135859708081393</v>
      </c>
      <c r="J41" s="49">
        <f>'Raw Data'!J39</f>
        <v>0.85970148198902296</v>
      </c>
      <c r="K41" s="57">
        <f>'Raw Data'!K39</f>
        <v>1.01610404267736</v>
      </c>
      <c r="L41" s="49"/>
      <c r="M41" s="60">
        <f>'Raw Data'!L39</f>
        <v>0</v>
      </c>
      <c r="N41" s="49">
        <f>'Raw Data'!M39</f>
        <v>0</v>
      </c>
      <c r="O41" s="49">
        <f>'Raw Data'!N39</f>
        <v>0</v>
      </c>
      <c r="P41" s="49">
        <f>'Raw Data'!O39</f>
        <v>0</v>
      </c>
      <c r="Q41" s="49">
        <f>'Raw Data'!P39</f>
        <v>0</v>
      </c>
      <c r="R41" s="49">
        <f>'Raw Data'!Q39</f>
        <v>0</v>
      </c>
      <c r="S41" s="49">
        <f>'Raw Data'!R39</f>
        <v>0</v>
      </c>
      <c r="T41" s="49">
        <f>'Raw Data'!S39</f>
        <v>0</v>
      </c>
      <c r="U41" s="49">
        <f>'Raw Data'!T39</f>
        <v>0</v>
      </c>
      <c r="V41" s="57">
        <f>'Raw Data'!U39</f>
        <v>0</v>
      </c>
      <c r="W41" s="49">
        <f>'Raw Data'!V39</f>
        <v>0</v>
      </c>
      <c r="X41" s="49">
        <f>'Raw Data'!W39</f>
        <v>0</v>
      </c>
      <c r="Y41" s="49">
        <f>'Raw Data'!X39</f>
        <v>0</v>
      </c>
      <c r="Z41" s="49">
        <f>'Raw Data'!Y39</f>
        <v>0</v>
      </c>
      <c r="AA41" s="49">
        <f>'Raw Data'!Z39</f>
        <v>0</v>
      </c>
      <c r="AB41" s="49">
        <f>'Raw Data'!AA39</f>
        <v>0</v>
      </c>
      <c r="AC41" s="49">
        <f>'Raw Data'!AB39</f>
        <v>0</v>
      </c>
      <c r="AD41" s="49">
        <f>'Raw Data'!AC39</f>
        <v>0</v>
      </c>
      <c r="AE41" s="49">
        <f>'Raw Data'!AD39</f>
        <v>0</v>
      </c>
      <c r="AF41" s="57">
        <f>'Raw Data'!AE39</f>
        <v>0</v>
      </c>
    </row>
    <row r="42" spans="1:32" x14ac:dyDescent="0.3">
      <c r="A42" s="55">
        <f>'Raw Data'!A40</f>
        <v>0.65</v>
      </c>
      <c r="B42" s="49">
        <f>'Raw Data'!B40</f>
        <v>1.63339813037368E-2</v>
      </c>
      <c r="C42" s="49">
        <f>'Raw Data'!C40</f>
        <v>4.20099396248199E-2</v>
      </c>
      <c r="D42" s="49">
        <f>'Raw Data'!D40</f>
        <v>0.159083103955038</v>
      </c>
      <c r="E42" s="49">
        <f>'Raw Data'!E40</f>
        <v>0.71160875635516996</v>
      </c>
      <c r="F42" s="49">
        <f>'Raw Data'!F40</f>
        <v>3.49312055826165</v>
      </c>
      <c r="G42" s="49">
        <f>'Raw Data'!G40</f>
        <v>1.0238504896657299</v>
      </c>
      <c r="H42" s="49">
        <f>'Raw Data'!H40</f>
        <v>0.11873506166506601</v>
      </c>
      <c r="I42" s="49">
        <f>'Raw Data'!I40</f>
        <v>0.13479723522786199</v>
      </c>
      <c r="J42" s="49">
        <f>'Raw Data'!J40</f>
        <v>0.85958193291032303</v>
      </c>
      <c r="K42" s="57">
        <f>'Raw Data'!K40</f>
        <v>1.0162750847550299</v>
      </c>
      <c r="L42" s="49"/>
      <c r="M42" s="60">
        <f>'Raw Data'!L40</f>
        <v>0</v>
      </c>
      <c r="N42" s="49">
        <f>'Raw Data'!M40</f>
        <v>0</v>
      </c>
      <c r="O42" s="49">
        <f>'Raw Data'!N40</f>
        <v>0</v>
      </c>
      <c r="P42" s="49">
        <f>'Raw Data'!O40</f>
        <v>0</v>
      </c>
      <c r="Q42" s="49">
        <f>'Raw Data'!P40</f>
        <v>0</v>
      </c>
      <c r="R42" s="49">
        <f>'Raw Data'!Q40</f>
        <v>0</v>
      </c>
      <c r="S42" s="49">
        <f>'Raw Data'!R40</f>
        <v>0</v>
      </c>
      <c r="T42" s="49">
        <f>'Raw Data'!S40</f>
        <v>0</v>
      </c>
      <c r="U42" s="49">
        <f>'Raw Data'!T40</f>
        <v>0</v>
      </c>
      <c r="V42" s="57">
        <f>'Raw Data'!U40</f>
        <v>0</v>
      </c>
      <c r="W42" s="49">
        <f>'Raw Data'!V40</f>
        <v>0</v>
      </c>
      <c r="X42" s="49">
        <f>'Raw Data'!W40</f>
        <v>0</v>
      </c>
      <c r="Y42" s="49">
        <f>'Raw Data'!X40</f>
        <v>0</v>
      </c>
      <c r="Z42" s="49">
        <f>'Raw Data'!Y40</f>
        <v>0</v>
      </c>
      <c r="AA42" s="49">
        <f>'Raw Data'!Z40</f>
        <v>0</v>
      </c>
      <c r="AB42" s="49">
        <f>'Raw Data'!AA40</f>
        <v>0</v>
      </c>
      <c r="AC42" s="49">
        <f>'Raw Data'!AB40</f>
        <v>0</v>
      </c>
      <c r="AD42" s="49">
        <f>'Raw Data'!AC40</f>
        <v>0</v>
      </c>
      <c r="AE42" s="49">
        <f>'Raw Data'!AD40</f>
        <v>0</v>
      </c>
      <c r="AF42" s="57">
        <f>'Raw Data'!AE40</f>
        <v>0</v>
      </c>
    </row>
    <row r="43" spans="1:32" x14ac:dyDescent="0.3">
      <c r="A43" s="55">
        <f>'Raw Data'!A41</f>
        <v>0.66666666666666696</v>
      </c>
      <c r="B43" s="49">
        <f>'Raw Data'!B41</f>
        <v>1.6384262484063598E-2</v>
      </c>
      <c r="C43" s="49">
        <f>'Raw Data'!C41</f>
        <v>4.2212069463971498E-2</v>
      </c>
      <c r="D43" s="49">
        <f>'Raw Data'!D41</f>
        <v>0.16012351432011099</v>
      </c>
      <c r="E43" s="49">
        <f>'Raw Data'!E41</f>
        <v>0.71752228738429003</v>
      </c>
      <c r="F43" s="49">
        <f>'Raw Data'!F41</f>
        <v>3.5284138920735399</v>
      </c>
      <c r="G43" s="49">
        <f>'Raw Data'!G41</f>
        <v>1.0228553199727399</v>
      </c>
      <c r="H43" s="49">
        <f>'Raw Data'!H41</f>
        <v>0.11973023135805499</v>
      </c>
      <c r="I43" s="49">
        <f>'Raw Data'!I41</f>
        <v>0.133802065534873</v>
      </c>
      <c r="J43" s="49">
        <f>'Raw Data'!J41</f>
        <v>0.85947459336659104</v>
      </c>
      <c r="K43" s="57">
        <f>'Raw Data'!K41</f>
        <v>1.0164356074719201</v>
      </c>
      <c r="L43" s="49"/>
      <c r="M43" s="60">
        <f>'Raw Data'!L41</f>
        <v>0</v>
      </c>
      <c r="N43" s="49">
        <f>'Raw Data'!M41</f>
        <v>0</v>
      </c>
      <c r="O43" s="49">
        <f>'Raw Data'!N41</f>
        <v>0</v>
      </c>
      <c r="P43" s="49">
        <f>'Raw Data'!O41</f>
        <v>0</v>
      </c>
      <c r="Q43" s="49">
        <f>'Raw Data'!P41</f>
        <v>0</v>
      </c>
      <c r="R43" s="49">
        <f>'Raw Data'!Q41</f>
        <v>0</v>
      </c>
      <c r="S43" s="49">
        <f>'Raw Data'!R41</f>
        <v>0</v>
      </c>
      <c r="T43" s="49">
        <f>'Raw Data'!S41</f>
        <v>0</v>
      </c>
      <c r="U43" s="49">
        <f>'Raw Data'!T41</f>
        <v>0</v>
      </c>
      <c r="V43" s="57">
        <f>'Raw Data'!U41</f>
        <v>0</v>
      </c>
      <c r="W43" s="49">
        <f>'Raw Data'!V41</f>
        <v>0</v>
      </c>
      <c r="X43" s="49">
        <f>'Raw Data'!W41</f>
        <v>0</v>
      </c>
      <c r="Y43" s="49">
        <f>'Raw Data'!X41</f>
        <v>0</v>
      </c>
      <c r="Z43" s="49">
        <f>'Raw Data'!Y41</f>
        <v>0</v>
      </c>
      <c r="AA43" s="49">
        <f>'Raw Data'!Z41</f>
        <v>0</v>
      </c>
      <c r="AB43" s="49">
        <f>'Raw Data'!AA41</f>
        <v>0</v>
      </c>
      <c r="AC43" s="49">
        <f>'Raw Data'!AB41</f>
        <v>0</v>
      </c>
      <c r="AD43" s="49">
        <f>'Raw Data'!AC41</f>
        <v>0</v>
      </c>
      <c r="AE43" s="49">
        <f>'Raw Data'!AD41</f>
        <v>0</v>
      </c>
      <c r="AF43" s="57">
        <f>'Raw Data'!AE41</f>
        <v>0</v>
      </c>
    </row>
    <row r="44" spans="1:32" x14ac:dyDescent="0.3">
      <c r="A44" s="55">
        <f>'Raw Data'!A42</f>
        <v>0.68333333333333302</v>
      </c>
      <c r="B44" s="49">
        <f>'Raw Data'!B42</f>
        <v>1.6430830899039201E-2</v>
      </c>
      <c r="C44" s="49">
        <f>'Raw Data'!C42</f>
        <v>4.2400033943429602E-2</v>
      </c>
      <c r="D44" s="49">
        <f>'Raw Data'!D42</f>
        <v>0.16109223460938099</v>
      </c>
      <c r="E44" s="49">
        <f>'Raw Data'!E42</f>
        <v>0.72303522851837798</v>
      </c>
      <c r="F44" s="49">
        <f>'Raw Data'!F42</f>
        <v>3.5613586472638898</v>
      </c>
      <c r="G44" s="49">
        <f>'Raw Data'!G42</f>
        <v>1.0219274534403</v>
      </c>
      <c r="H44" s="49">
        <f>'Raw Data'!H42</f>
        <v>0.120658097890503</v>
      </c>
      <c r="I44" s="49">
        <f>'Raw Data'!I42</f>
        <v>0.132874199002426</v>
      </c>
      <c r="J44" s="49">
        <f>'Raw Data'!J42</f>
        <v>0.859379463357825</v>
      </c>
      <c r="K44" s="57">
        <f>'Raw Data'!K42</f>
        <v>1.01658561082802</v>
      </c>
      <c r="L44" s="49"/>
      <c r="M44" s="60">
        <f>'Raw Data'!L42</f>
        <v>0</v>
      </c>
      <c r="N44" s="49">
        <f>'Raw Data'!M42</f>
        <v>0</v>
      </c>
      <c r="O44" s="49">
        <f>'Raw Data'!N42</f>
        <v>0</v>
      </c>
      <c r="P44" s="49">
        <f>'Raw Data'!O42</f>
        <v>0</v>
      </c>
      <c r="Q44" s="49">
        <f>'Raw Data'!P42</f>
        <v>0</v>
      </c>
      <c r="R44" s="49">
        <f>'Raw Data'!Q42</f>
        <v>0</v>
      </c>
      <c r="S44" s="49">
        <f>'Raw Data'!R42</f>
        <v>0</v>
      </c>
      <c r="T44" s="49">
        <f>'Raw Data'!S42</f>
        <v>0</v>
      </c>
      <c r="U44" s="49">
        <f>'Raw Data'!T42</f>
        <v>0</v>
      </c>
      <c r="V44" s="57">
        <f>'Raw Data'!U42</f>
        <v>0</v>
      </c>
      <c r="W44" s="49">
        <f>'Raw Data'!V42</f>
        <v>0</v>
      </c>
      <c r="X44" s="49">
        <f>'Raw Data'!W42</f>
        <v>0</v>
      </c>
      <c r="Y44" s="49">
        <f>'Raw Data'!X42</f>
        <v>0</v>
      </c>
      <c r="Z44" s="49">
        <f>'Raw Data'!Y42</f>
        <v>0</v>
      </c>
      <c r="AA44" s="49">
        <f>'Raw Data'!Z42</f>
        <v>0</v>
      </c>
      <c r="AB44" s="49">
        <f>'Raw Data'!AA42</f>
        <v>0</v>
      </c>
      <c r="AC44" s="49">
        <f>'Raw Data'!AB42</f>
        <v>0</v>
      </c>
      <c r="AD44" s="49">
        <f>'Raw Data'!AC42</f>
        <v>0</v>
      </c>
      <c r="AE44" s="49">
        <f>'Raw Data'!AD42</f>
        <v>0</v>
      </c>
      <c r="AF44" s="57">
        <f>'Raw Data'!AE42</f>
        <v>0</v>
      </c>
    </row>
    <row r="45" spans="1:32" x14ac:dyDescent="0.3">
      <c r="A45" s="55">
        <f>'Raw Data'!A43</f>
        <v>0.7</v>
      </c>
      <c r="B45" s="49">
        <f>'Raw Data'!B43</f>
        <v>1.6473686548663501E-2</v>
      </c>
      <c r="C45" s="49">
        <f>'Raw Data'!C43</f>
        <v>4.2573833063194198E-2</v>
      </c>
      <c r="D45" s="49">
        <f>'Raw Data'!D43</f>
        <v>0.16198926482284701</v>
      </c>
      <c r="E45" s="49">
        <f>'Raw Data'!E43</f>
        <v>0.72814757975743205</v>
      </c>
      <c r="F45" s="49">
        <f>'Raw Data'!F43</f>
        <v>3.5919548238327201</v>
      </c>
      <c r="G45" s="49">
        <f>'Raw Data'!G43</f>
        <v>1.0210668900683899</v>
      </c>
      <c r="H45" s="49">
        <f>'Raw Data'!H43</f>
        <v>0.121518661262409</v>
      </c>
      <c r="I45" s="49">
        <f>'Raw Data'!I43</f>
        <v>0.13201363563051999</v>
      </c>
      <c r="J45" s="49">
        <f>'Raw Data'!J43</f>
        <v>0.85929654288402701</v>
      </c>
      <c r="K45" s="57">
        <f>'Raw Data'!K43</f>
        <v>1.0167250948233499</v>
      </c>
      <c r="L45" s="49"/>
      <c r="M45" s="60">
        <f>'Raw Data'!L43</f>
        <v>0</v>
      </c>
      <c r="N45" s="49">
        <f>'Raw Data'!M43</f>
        <v>0</v>
      </c>
      <c r="O45" s="49">
        <f>'Raw Data'!N43</f>
        <v>0</v>
      </c>
      <c r="P45" s="49">
        <f>'Raw Data'!O43</f>
        <v>0</v>
      </c>
      <c r="Q45" s="49">
        <f>'Raw Data'!P43</f>
        <v>0</v>
      </c>
      <c r="R45" s="49">
        <f>'Raw Data'!Q43</f>
        <v>0</v>
      </c>
      <c r="S45" s="49">
        <f>'Raw Data'!R43</f>
        <v>0</v>
      </c>
      <c r="T45" s="49">
        <f>'Raw Data'!S43</f>
        <v>0</v>
      </c>
      <c r="U45" s="49">
        <f>'Raw Data'!T43</f>
        <v>0</v>
      </c>
      <c r="V45" s="57">
        <f>'Raw Data'!U43</f>
        <v>0</v>
      </c>
      <c r="W45" s="49">
        <f>'Raw Data'!V43</f>
        <v>0</v>
      </c>
      <c r="X45" s="49">
        <f>'Raw Data'!W43</f>
        <v>0</v>
      </c>
      <c r="Y45" s="49">
        <f>'Raw Data'!X43</f>
        <v>0</v>
      </c>
      <c r="Z45" s="49">
        <f>'Raw Data'!Y43</f>
        <v>0</v>
      </c>
      <c r="AA45" s="49">
        <f>'Raw Data'!Z43</f>
        <v>0</v>
      </c>
      <c r="AB45" s="49">
        <f>'Raw Data'!AA43</f>
        <v>0</v>
      </c>
      <c r="AC45" s="49">
        <f>'Raw Data'!AB43</f>
        <v>0</v>
      </c>
      <c r="AD45" s="49">
        <f>'Raw Data'!AC43</f>
        <v>0</v>
      </c>
      <c r="AE45" s="49">
        <f>'Raw Data'!AD43</f>
        <v>0</v>
      </c>
      <c r="AF45" s="57">
        <f>'Raw Data'!AE43</f>
        <v>0</v>
      </c>
    </row>
    <row r="46" spans="1:32" x14ac:dyDescent="0.3">
      <c r="A46" s="55">
        <f>'Raw Data'!A44</f>
        <v>0.71666666666666701</v>
      </c>
      <c r="B46" s="49">
        <f>'Raw Data'!B44</f>
        <v>1.6512564713277101E-2</v>
      </c>
      <c r="C46" s="49">
        <f>'Raw Data'!C44</f>
        <v>4.2732530099898698E-2</v>
      </c>
      <c r="D46" s="49">
        <f>'Raw Data'!D44</f>
        <v>0.16281007216937801</v>
      </c>
      <c r="E46" s="49">
        <f>'Raw Data'!E44</f>
        <v>0.732835215544</v>
      </c>
      <c r="F46" s="49">
        <f>'Raw Data'!F44</f>
        <v>3.6200684576753002</v>
      </c>
      <c r="G46" s="49">
        <f>'Raw Data'!G44</f>
        <v>1.0202776663962601</v>
      </c>
      <c r="H46" s="49">
        <f>'Raw Data'!H44</f>
        <v>0.12230788493454001</v>
      </c>
      <c r="I46" s="49">
        <f>'Raw Data'!I44</f>
        <v>0.13122441195838899</v>
      </c>
      <c r="J46" s="49">
        <f>'Raw Data'!J44</f>
        <v>0.85922635939498204</v>
      </c>
      <c r="K46" s="57">
        <f>'Raw Data'!K44</f>
        <v>1.01685347695684</v>
      </c>
      <c r="L46" s="49"/>
      <c r="M46" s="60">
        <f>'Raw Data'!L44</f>
        <v>0</v>
      </c>
      <c r="N46" s="49">
        <f>'Raw Data'!M44</f>
        <v>0</v>
      </c>
      <c r="O46" s="49">
        <f>'Raw Data'!N44</f>
        <v>0</v>
      </c>
      <c r="P46" s="49">
        <f>'Raw Data'!O44</f>
        <v>0</v>
      </c>
      <c r="Q46" s="49">
        <f>'Raw Data'!P44</f>
        <v>0</v>
      </c>
      <c r="R46" s="49">
        <f>'Raw Data'!Q44</f>
        <v>0</v>
      </c>
      <c r="S46" s="49">
        <f>'Raw Data'!R44</f>
        <v>0</v>
      </c>
      <c r="T46" s="49">
        <f>'Raw Data'!S44</f>
        <v>0</v>
      </c>
      <c r="U46" s="49">
        <f>'Raw Data'!T44</f>
        <v>0</v>
      </c>
      <c r="V46" s="57">
        <f>'Raw Data'!U44</f>
        <v>0</v>
      </c>
      <c r="W46" s="49">
        <f>'Raw Data'!V44</f>
        <v>0</v>
      </c>
      <c r="X46" s="49">
        <f>'Raw Data'!W44</f>
        <v>0</v>
      </c>
      <c r="Y46" s="49">
        <f>'Raw Data'!X44</f>
        <v>0</v>
      </c>
      <c r="Z46" s="49">
        <f>'Raw Data'!Y44</f>
        <v>0</v>
      </c>
      <c r="AA46" s="49">
        <f>'Raw Data'!Z44</f>
        <v>0</v>
      </c>
      <c r="AB46" s="49">
        <f>'Raw Data'!AA44</f>
        <v>0</v>
      </c>
      <c r="AC46" s="49">
        <f>'Raw Data'!AB44</f>
        <v>0</v>
      </c>
      <c r="AD46" s="49">
        <f>'Raw Data'!AC44</f>
        <v>0</v>
      </c>
      <c r="AE46" s="49">
        <f>'Raw Data'!AD44</f>
        <v>0</v>
      </c>
      <c r="AF46" s="57">
        <f>'Raw Data'!AE44</f>
        <v>0</v>
      </c>
    </row>
    <row r="47" spans="1:32" x14ac:dyDescent="0.3">
      <c r="A47" s="55">
        <f>'Raw Data'!A45</f>
        <v>0.73333333333333295</v>
      </c>
      <c r="B47" s="49">
        <f>'Raw Data'!B45</f>
        <v>1.6547906593824799E-2</v>
      </c>
      <c r="C47" s="49">
        <f>'Raw Data'!C45</f>
        <v>4.2877864249662501E-2</v>
      </c>
      <c r="D47" s="49">
        <f>'Raw Data'!D45</f>
        <v>0.16356367094324001</v>
      </c>
      <c r="E47" s="49">
        <f>'Raw Data'!E45</f>
        <v>0.73714972268406198</v>
      </c>
      <c r="F47" s="49">
        <f>'Raw Data'!F45</f>
        <v>3.64600964399505</v>
      </c>
      <c r="G47" s="49">
        <f>'Raw Data'!G45</f>
        <v>1.01955110103536</v>
      </c>
      <c r="H47" s="49">
        <f>'Raw Data'!H45</f>
        <v>0.123034450295436</v>
      </c>
      <c r="I47" s="49">
        <f>'Raw Data'!I45</f>
        <v>0.130497846597493</v>
      </c>
      <c r="J47" s="49">
        <f>'Raw Data'!J45</f>
        <v>0.85916598938299205</v>
      </c>
      <c r="K47" s="57">
        <f>'Raw Data'!K45</f>
        <v>1.01697215167235</v>
      </c>
      <c r="L47" s="49"/>
      <c r="M47" s="60">
        <f>'Raw Data'!L45</f>
        <v>0</v>
      </c>
      <c r="N47" s="49">
        <f>'Raw Data'!M45</f>
        <v>0</v>
      </c>
      <c r="O47" s="49">
        <f>'Raw Data'!N45</f>
        <v>0</v>
      </c>
      <c r="P47" s="49">
        <f>'Raw Data'!O45</f>
        <v>0</v>
      </c>
      <c r="Q47" s="49">
        <f>'Raw Data'!P45</f>
        <v>0</v>
      </c>
      <c r="R47" s="49">
        <f>'Raw Data'!Q45</f>
        <v>0</v>
      </c>
      <c r="S47" s="49">
        <f>'Raw Data'!R45</f>
        <v>0</v>
      </c>
      <c r="T47" s="49">
        <f>'Raw Data'!S45</f>
        <v>0</v>
      </c>
      <c r="U47" s="49">
        <f>'Raw Data'!T45</f>
        <v>0</v>
      </c>
      <c r="V47" s="57">
        <f>'Raw Data'!U45</f>
        <v>0</v>
      </c>
      <c r="W47" s="49">
        <f>'Raw Data'!V45</f>
        <v>0</v>
      </c>
      <c r="X47" s="49">
        <f>'Raw Data'!W45</f>
        <v>0</v>
      </c>
      <c r="Y47" s="49">
        <f>'Raw Data'!X45</f>
        <v>0</v>
      </c>
      <c r="Z47" s="49">
        <f>'Raw Data'!Y45</f>
        <v>0</v>
      </c>
      <c r="AA47" s="49">
        <f>'Raw Data'!Z45</f>
        <v>0</v>
      </c>
      <c r="AB47" s="49">
        <f>'Raw Data'!AA45</f>
        <v>0</v>
      </c>
      <c r="AC47" s="49">
        <f>'Raw Data'!AB45</f>
        <v>0</v>
      </c>
      <c r="AD47" s="49">
        <f>'Raw Data'!AC45</f>
        <v>0</v>
      </c>
      <c r="AE47" s="49">
        <f>'Raw Data'!AD45</f>
        <v>0</v>
      </c>
      <c r="AF47" s="57">
        <f>'Raw Data'!AE45</f>
        <v>0</v>
      </c>
    </row>
    <row r="48" spans="1:32" x14ac:dyDescent="0.3">
      <c r="A48" s="55">
        <f>'Raw Data'!A46</f>
        <v>0.75</v>
      </c>
      <c r="B48" s="49">
        <f>'Raw Data'!B46</f>
        <v>1.6581360799639299E-2</v>
      </c>
      <c r="C48" s="49">
        <f>'Raw Data'!C46</f>
        <v>4.3015782925643703E-2</v>
      </c>
      <c r="D48" s="49">
        <f>'Raw Data'!D46</f>
        <v>0.16427922292570701</v>
      </c>
      <c r="E48" s="49">
        <f>'Raw Data'!E46</f>
        <v>0.74124861918967</v>
      </c>
      <c r="F48" s="49">
        <f>'Raw Data'!F46</f>
        <v>3.6706681553487601</v>
      </c>
      <c r="G48" s="49">
        <f>'Raw Data'!G46</f>
        <v>1.0188608069664</v>
      </c>
      <c r="H48" s="49">
        <f>'Raw Data'!H46</f>
        <v>0.12372474436440301</v>
      </c>
      <c r="I48" s="49">
        <f>'Raw Data'!I46</f>
        <v>0.12980755252852499</v>
      </c>
      <c r="J48" s="49">
        <f>'Raw Data'!J46</f>
        <v>0.859110841674666</v>
      </c>
      <c r="K48" s="57">
        <f>'Raw Data'!K46</f>
        <v>1.01708501731956</v>
      </c>
      <c r="L48" s="49"/>
      <c r="M48" s="60">
        <f>'Raw Data'!L46</f>
        <v>0</v>
      </c>
      <c r="N48" s="49">
        <f>'Raw Data'!M46</f>
        <v>0</v>
      </c>
      <c r="O48" s="49">
        <f>'Raw Data'!N46</f>
        <v>0</v>
      </c>
      <c r="P48" s="49">
        <f>'Raw Data'!O46</f>
        <v>0</v>
      </c>
      <c r="Q48" s="49">
        <f>'Raw Data'!P46</f>
        <v>0</v>
      </c>
      <c r="R48" s="49">
        <f>'Raw Data'!Q46</f>
        <v>0</v>
      </c>
      <c r="S48" s="49">
        <f>'Raw Data'!R46</f>
        <v>0</v>
      </c>
      <c r="T48" s="49">
        <f>'Raw Data'!S46</f>
        <v>0</v>
      </c>
      <c r="U48" s="49">
        <f>'Raw Data'!T46</f>
        <v>0</v>
      </c>
      <c r="V48" s="57">
        <f>'Raw Data'!U46</f>
        <v>0</v>
      </c>
      <c r="W48" s="49">
        <f>'Raw Data'!V46</f>
        <v>0</v>
      </c>
      <c r="X48" s="49">
        <f>'Raw Data'!W46</f>
        <v>0</v>
      </c>
      <c r="Y48" s="49">
        <f>'Raw Data'!X46</f>
        <v>0</v>
      </c>
      <c r="Z48" s="49">
        <f>'Raw Data'!Y46</f>
        <v>0</v>
      </c>
      <c r="AA48" s="49">
        <f>'Raw Data'!Z46</f>
        <v>0</v>
      </c>
      <c r="AB48" s="49">
        <f>'Raw Data'!AA46</f>
        <v>0</v>
      </c>
      <c r="AC48" s="49">
        <f>'Raw Data'!AB46</f>
        <v>0</v>
      </c>
      <c r="AD48" s="49">
        <f>'Raw Data'!AC46</f>
        <v>0</v>
      </c>
      <c r="AE48" s="49">
        <f>'Raw Data'!AD46</f>
        <v>0</v>
      </c>
      <c r="AF48" s="57">
        <f>'Raw Data'!AE46</f>
        <v>0</v>
      </c>
    </row>
    <row r="49" spans="1:32" x14ac:dyDescent="0.3">
      <c r="A49" s="55">
        <f>'Raw Data'!A47</f>
        <v>0.76666666666666705</v>
      </c>
      <c r="B49" s="49">
        <f>'Raw Data'!B47</f>
        <v>1.66129273307206E-2</v>
      </c>
      <c r="C49" s="49">
        <f>'Raw Data'!C47</f>
        <v>4.3146286127842097E-2</v>
      </c>
      <c r="D49" s="49">
        <f>'Raw Data'!D47</f>
        <v>0.16495672811678</v>
      </c>
      <c r="E49" s="49">
        <f>'Raw Data'!E47</f>
        <v>0.74513190506082605</v>
      </c>
      <c r="F49" s="49">
        <f>'Raw Data'!F47</f>
        <v>3.6940439917364101</v>
      </c>
      <c r="G49" s="49">
        <f>'Raw Data'!G47</f>
        <v>1.0182067841893601</v>
      </c>
      <c r="H49" s="49">
        <f>'Raw Data'!H47</f>
        <v>0.124378767141443</v>
      </c>
      <c r="I49" s="49">
        <f>'Raw Data'!I47</f>
        <v>0.129153529751486</v>
      </c>
      <c r="J49" s="49">
        <f>'Raw Data'!J47</f>
        <v>0.85906091627000603</v>
      </c>
      <c r="K49" s="57">
        <f>'Raw Data'!K47</f>
        <v>1.0171920738984801</v>
      </c>
      <c r="L49" s="49"/>
      <c r="M49" s="60">
        <f>'Raw Data'!L47</f>
        <v>0</v>
      </c>
      <c r="N49" s="49">
        <f>'Raw Data'!M47</f>
        <v>0</v>
      </c>
      <c r="O49" s="49">
        <f>'Raw Data'!N47</f>
        <v>0</v>
      </c>
      <c r="P49" s="49">
        <f>'Raw Data'!O47</f>
        <v>0</v>
      </c>
      <c r="Q49" s="49">
        <f>'Raw Data'!P47</f>
        <v>0</v>
      </c>
      <c r="R49" s="49">
        <f>'Raw Data'!Q47</f>
        <v>0</v>
      </c>
      <c r="S49" s="49">
        <f>'Raw Data'!R47</f>
        <v>0</v>
      </c>
      <c r="T49" s="49">
        <f>'Raw Data'!S47</f>
        <v>0</v>
      </c>
      <c r="U49" s="49">
        <f>'Raw Data'!T47</f>
        <v>0</v>
      </c>
      <c r="V49" s="57">
        <f>'Raw Data'!U47</f>
        <v>0</v>
      </c>
      <c r="W49" s="49">
        <f>'Raw Data'!V47</f>
        <v>0</v>
      </c>
      <c r="X49" s="49">
        <f>'Raw Data'!W47</f>
        <v>0</v>
      </c>
      <c r="Y49" s="49">
        <f>'Raw Data'!X47</f>
        <v>0</v>
      </c>
      <c r="Z49" s="49">
        <f>'Raw Data'!Y47</f>
        <v>0</v>
      </c>
      <c r="AA49" s="49">
        <f>'Raw Data'!Z47</f>
        <v>0</v>
      </c>
      <c r="AB49" s="49">
        <f>'Raw Data'!AA47</f>
        <v>0</v>
      </c>
      <c r="AC49" s="49">
        <f>'Raw Data'!AB47</f>
        <v>0</v>
      </c>
      <c r="AD49" s="49">
        <f>'Raw Data'!AC47</f>
        <v>0</v>
      </c>
      <c r="AE49" s="49">
        <f>'Raw Data'!AD47</f>
        <v>0</v>
      </c>
      <c r="AF49" s="57">
        <f>'Raw Data'!AE47</f>
        <v>0</v>
      </c>
    </row>
    <row r="50" spans="1:32" x14ac:dyDescent="0.3">
      <c r="A50" s="55">
        <f>'Raw Data'!A48</f>
        <v>0.78333333333333299</v>
      </c>
      <c r="B50" s="49">
        <f>'Raw Data'!B48</f>
        <v>1.6642606187068702E-2</v>
      </c>
      <c r="C50" s="49">
        <f>'Raw Data'!C48</f>
        <v>4.3269373856258002E-2</v>
      </c>
      <c r="D50" s="49">
        <f>'Raw Data'!D48</f>
        <v>0.16559618651645799</v>
      </c>
      <c r="E50" s="49">
        <f>'Raw Data'!E48</f>
        <v>0.74879958029752802</v>
      </c>
      <c r="F50" s="49">
        <f>'Raw Data'!F48</f>
        <v>3.7161371531580101</v>
      </c>
      <c r="G50" s="49">
        <f>'Raw Data'!G48</f>
        <v>1.0175890327042401</v>
      </c>
      <c r="H50" s="49">
        <f>'Raw Data'!H48</f>
        <v>0.124996518626555</v>
      </c>
      <c r="I50" s="49">
        <f>'Raw Data'!I48</f>
        <v>0.128535778266374</v>
      </c>
      <c r="J50" s="49">
        <f>'Raw Data'!J48</f>
        <v>0.85901621316901</v>
      </c>
      <c r="K50" s="57">
        <f>'Raw Data'!K48</f>
        <v>1.01729332140911</v>
      </c>
      <c r="L50" s="49"/>
      <c r="M50" s="60">
        <f>'Raw Data'!L48</f>
        <v>0</v>
      </c>
      <c r="N50" s="49">
        <f>'Raw Data'!M48</f>
        <v>0</v>
      </c>
      <c r="O50" s="49">
        <f>'Raw Data'!N48</f>
        <v>0</v>
      </c>
      <c r="P50" s="49">
        <f>'Raw Data'!O48</f>
        <v>0</v>
      </c>
      <c r="Q50" s="49">
        <f>'Raw Data'!P48</f>
        <v>0</v>
      </c>
      <c r="R50" s="49">
        <f>'Raw Data'!Q48</f>
        <v>0</v>
      </c>
      <c r="S50" s="49">
        <f>'Raw Data'!R48</f>
        <v>0</v>
      </c>
      <c r="T50" s="49">
        <f>'Raw Data'!S48</f>
        <v>0</v>
      </c>
      <c r="U50" s="49">
        <f>'Raw Data'!T48</f>
        <v>0</v>
      </c>
      <c r="V50" s="57">
        <f>'Raw Data'!U48</f>
        <v>0</v>
      </c>
      <c r="W50" s="49">
        <f>'Raw Data'!V48</f>
        <v>0</v>
      </c>
      <c r="X50" s="49">
        <f>'Raw Data'!W48</f>
        <v>0</v>
      </c>
      <c r="Y50" s="49">
        <f>'Raw Data'!X48</f>
        <v>0</v>
      </c>
      <c r="Z50" s="49">
        <f>'Raw Data'!Y48</f>
        <v>0</v>
      </c>
      <c r="AA50" s="49">
        <f>'Raw Data'!Z48</f>
        <v>0</v>
      </c>
      <c r="AB50" s="49">
        <f>'Raw Data'!AA48</f>
        <v>0</v>
      </c>
      <c r="AC50" s="49">
        <f>'Raw Data'!AB48</f>
        <v>0</v>
      </c>
      <c r="AD50" s="49">
        <f>'Raw Data'!AC48</f>
        <v>0</v>
      </c>
      <c r="AE50" s="49">
        <f>'Raw Data'!AD48</f>
        <v>0</v>
      </c>
      <c r="AF50" s="57">
        <f>'Raw Data'!AE48</f>
        <v>0</v>
      </c>
    </row>
    <row r="51" spans="1:32" x14ac:dyDescent="0.3">
      <c r="A51" s="55">
        <f>'Raw Data'!A49</f>
        <v>0.8</v>
      </c>
      <c r="B51" s="49">
        <f>'Raw Data'!B49</f>
        <v>1.6670397368683601E-2</v>
      </c>
      <c r="C51" s="49">
        <f>'Raw Data'!C49</f>
        <v>4.3385046110891098E-2</v>
      </c>
      <c r="D51" s="49">
        <f>'Raw Data'!D49</f>
        <v>0.166197598124742</v>
      </c>
      <c r="E51" s="49">
        <f>'Raw Data'!E49</f>
        <v>0.75225164489977803</v>
      </c>
      <c r="F51" s="49">
        <f>'Raw Data'!F49</f>
        <v>3.7369476396135601</v>
      </c>
      <c r="G51" s="49">
        <f>'Raw Data'!G49</f>
        <v>1.01700755251106</v>
      </c>
      <c r="H51" s="49">
        <f>'Raw Data'!H49</f>
        <v>0.125577998819739</v>
      </c>
      <c r="I51" s="49">
        <f>'Raw Data'!I49</f>
        <v>0.12795429807319</v>
      </c>
      <c r="J51" s="49">
        <f>'Raw Data'!J49</f>
        <v>0.85897673237167904</v>
      </c>
      <c r="K51" s="57">
        <f>'Raw Data'!K49</f>
        <v>1.0173887598514499</v>
      </c>
      <c r="L51" s="49"/>
      <c r="M51" s="60">
        <f>'Raw Data'!L49</f>
        <v>0</v>
      </c>
      <c r="N51" s="49">
        <f>'Raw Data'!M49</f>
        <v>0</v>
      </c>
      <c r="O51" s="49">
        <f>'Raw Data'!N49</f>
        <v>0</v>
      </c>
      <c r="P51" s="49">
        <f>'Raw Data'!O49</f>
        <v>0</v>
      </c>
      <c r="Q51" s="49">
        <f>'Raw Data'!P49</f>
        <v>0</v>
      </c>
      <c r="R51" s="49">
        <f>'Raw Data'!Q49</f>
        <v>0</v>
      </c>
      <c r="S51" s="49">
        <f>'Raw Data'!R49</f>
        <v>0</v>
      </c>
      <c r="T51" s="49">
        <f>'Raw Data'!S49</f>
        <v>0</v>
      </c>
      <c r="U51" s="49">
        <f>'Raw Data'!T49</f>
        <v>0</v>
      </c>
      <c r="V51" s="57">
        <f>'Raw Data'!U49</f>
        <v>0</v>
      </c>
      <c r="W51" s="49">
        <f>'Raw Data'!V49</f>
        <v>0</v>
      </c>
      <c r="X51" s="49">
        <f>'Raw Data'!W49</f>
        <v>0</v>
      </c>
      <c r="Y51" s="49">
        <f>'Raw Data'!X49</f>
        <v>0</v>
      </c>
      <c r="Z51" s="49">
        <f>'Raw Data'!Y49</f>
        <v>0</v>
      </c>
      <c r="AA51" s="49">
        <f>'Raw Data'!Z49</f>
        <v>0</v>
      </c>
      <c r="AB51" s="49">
        <f>'Raw Data'!AA49</f>
        <v>0</v>
      </c>
      <c r="AC51" s="49">
        <f>'Raw Data'!AB49</f>
        <v>0</v>
      </c>
      <c r="AD51" s="49">
        <f>'Raw Data'!AC49</f>
        <v>0</v>
      </c>
      <c r="AE51" s="49">
        <f>'Raw Data'!AD49</f>
        <v>0</v>
      </c>
      <c r="AF51" s="57">
        <f>'Raw Data'!AE49</f>
        <v>0</v>
      </c>
    </row>
    <row r="52" spans="1:32" x14ac:dyDescent="0.3">
      <c r="A52" s="55">
        <f>'Raw Data'!A50</f>
        <v>0.81666666666666698</v>
      </c>
      <c r="B52" s="49">
        <f>'Raw Data'!B50</f>
        <v>1.6696300875565201E-2</v>
      </c>
      <c r="C52" s="49">
        <f>'Raw Data'!C50</f>
        <v>4.3493302891741498E-2</v>
      </c>
      <c r="D52" s="49">
        <f>'Raw Data'!D50</f>
        <v>0.16676096294163201</v>
      </c>
      <c r="E52" s="49">
        <f>'Raw Data'!E50</f>
        <v>0.75548809886757495</v>
      </c>
      <c r="F52" s="49">
        <f>'Raw Data'!F50</f>
        <v>3.7564754511030598</v>
      </c>
      <c r="G52" s="49">
        <f>'Raw Data'!G50</f>
        <v>1.0164623436097999</v>
      </c>
      <c r="H52" s="49">
        <f>'Raw Data'!H50</f>
        <v>0.126123207720995</v>
      </c>
      <c r="I52" s="49">
        <f>'Raw Data'!I50</f>
        <v>0.127409089171934</v>
      </c>
      <c r="J52" s="49">
        <f>'Raw Data'!J50</f>
        <v>0.85894247387801304</v>
      </c>
      <c r="K52" s="57">
        <f>'Raw Data'!K50</f>
        <v>1.0174783892254999</v>
      </c>
      <c r="L52" s="49"/>
      <c r="M52" s="60">
        <f>'Raw Data'!L50</f>
        <v>0</v>
      </c>
      <c r="N52" s="49">
        <f>'Raw Data'!M50</f>
        <v>0</v>
      </c>
      <c r="O52" s="49">
        <f>'Raw Data'!N50</f>
        <v>0</v>
      </c>
      <c r="P52" s="49">
        <f>'Raw Data'!O50</f>
        <v>0</v>
      </c>
      <c r="Q52" s="49">
        <f>'Raw Data'!P50</f>
        <v>0</v>
      </c>
      <c r="R52" s="49">
        <f>'Raw Data'!Q50</f>
        <v>0</v>
      </c>
      <c r="S52" s="49">
        <f>'Raw Data'!R50</f>
        <v>0</v>
      </c>
      <c r="T52" s="49">
        <f>'Raw Data'!S50</f>
        <v>0</v>
      </c>
      <c r="U52" s="49">
        <f>'Raw Data'!T50</f>
        <v>0</v>
      </c>
      <c r="V52" s="57">
        <f>'Raw Data'!U50</f>
        <v>0</v>
      </c>
      <c r="W52" s="49">
        <f>'Raw Data'!V50</f>
        <v>0</v>
      </c>
      <c r="X52" s="49">
        <f>'Raw Data'!W50</f>
        <v>0</v>
      </c>
      <c r="Y52" s="49">
        <f>'Raw Data'!X50</f>
        <v>0</v>
      </c>
      <c r="Z52" s="49">
        <f>'Raw Data'!Y50</f>
        <v>0</v>
      </c>
      <c r="AA52" s="49">
        <f>'Raw Data'!Z50</f>
        <v>0</v>
      </c>
      <c r="AB52" s="49">
        <f>'Raw Data'!AA50</f>
        <v>0</v>
      </c>
      <c r="AC52" s="49">
        <f>'Raw Data'!AB50</f>
        <v>0</v>
      </c>
      <c r="AD52" s="49">
        <f>'Raw Data'!AC50</f>
        <v>0</v>
      </c>
      <c r="AE52" s="49">
        <f>'Raw Data'!AD50</f>
        <v>0</v>
      </c>
      <c r="AF52" s="57">
        <f>'Raw Data'!AE50</f>
        <v>0</v>
      </c>
    </row>
    <row r="53" spans="1:32" x14ac:dyDescent="0.3">
      <c r="A53" s="55">
        <f>'Raw Data'!A51</f>
        <v>0.83333333333333304</v>
      </c>
      <c r="B53" s="49">
        <f>'Raw Data'!B51</f>
        <v>1.6720316707713598E-2</v>
      </c>
      <c r="C53" s="49">
        <f>'Raw Data'!C51</f>
        <v>4.3594144198809297E-2</v>
      </c>
      <c r="D53" s="49">
        <f>'Raw Data'!D51</f>
        <v>0.167286280967128</v>
      </c>
      <c r="E53" s="49">
        <f>'Raw Data'!E51</f>
        <v>0.75850894220091902</v>
      </c>
      <c r="F53" s="49">
        <f>'Raw Data'!F51</f>
        <v>3.7747205876265002</v>
      </c>
      <c r="G53" s="49">
        <f>'Raw Data'!G51</f>
        <v>1.01595340600048</v>
      </c>
      <c r="H53" s="49">
        <f>'Raw Data'!H51</f>
        <v>0.12663214533032299</v>
      </c>
      <c r="I53" s="49">
        <f>'Raw Data'!I51</f>
        <v>0.12690015156260601</v>
      </c>
      <c r="J53" s="49">
        <f>'Raw Data'!J51</f>
        <v>0.85891343768801098</v>
      </c>
      <c r="K53" s="57">
        <f>'Raw Data'!K51</f>
        <v>1.01756220953125</v>
      </c>
      <c r="L53" s="49"/>
      <c r="M53" s="60">
        <f>'Raw Data'!L51</f>
        <v>0</v>
      </c>
      <c r="N53" s="49">
        <f>'Raw Data'!M51</f>
        <v>0</v>
      </c>
      <c r="O53" s="49">
        <f>'Raw Data'!N51</f>
        <v>0</v>
      </c>
      <c r="P53" s="49">
        <f>'Raw Data'!O51</f>
        <v>0</v>
      </c>
      <c r="Q53" s="49">
        <f>'Raw Data'!P51</f>
        <v>0</v>
      </c>
      <c r="R53" s="49">
        <f>'Raw Data'!Q51</f>
        <v>0</v>
      </c>
      <c r="S53" s="49">
        <f>'Raw Data'!R51</f>
        <v>0</v>
      </c>
      <c r="T53" s="49">
        <f>'Raw Data'!S51</f>
        <v>0</v>
      </c>
      <c r="U53" s="49">
        <f>'Raw Data'!T51</f>
        <v>0</v>
      </c>
      <c r="V53" s="57">
        <f>'Raw Data'!U51</f>
        <v>0</v>
      </c>
      <c r="W53" s="49">
        <f>'Raw Data'!V51</f>
        <v>0</v>
      </c>
      <c r="X53" s="49">
        <f>'Raw Data'!W51</f>
        <v>0</v>
      </c>
      <c r="Y53" s="49">
        <f>'Raw Data'!X51</f>
        <v>0</v>
      </c>
      <c r="Z53" s="49">
        <f>'Raw Data'!Y51</f>
        <v>0</v>
      </c>
      <c r="AA53" s="49">
        <f>'Raw Data'!Z51</f>
        <v>0</v>
      </c>
      <c r="AB53" s="49">
        <f>'Raw Data'!AA51</f>
        <v>0</v>
      </c>
      <c r="AC53" s="49">
        <f>'Raw Data'!AB51</f>
        <v>0</v>
      </c>
      <c r="AD53" s="49">
        <f>'Raw Data'!AC51</f>
        <v>0</v>
      </c>
      <c r="AE53" s="49">
        <f>'Raw Data'!AD51</f>
        <v>0</v>
      </c>
      <c r="AF53" s="57">
        <f>'Raw Data'!AE51</f>
        <v>0</v>
      </c>
    </row>
    <row r="54" spans="1:32" x14ac:dyDescent="0.3">
      <c r="A54" s="55">
        <f>'Raw Data'!A52</f>
        <v>0.85</v>
      </c>
      <c r="B54" s="49">
        <f>'Raw Data'!B52</f>
        <v>1.6741961891058098E-2</v>
      </c>
      <c r="C54" s="49">
        <f>'Raw Data'!C52</f>
        <v>4.36858573680119E-2</v>
      </c>
      <c r="D54" s="49">
        <f>'Raw Data'!D52</f>
        <v>0.16776514073865201</v>
      </c>
      <c r="E54" s="49">
        <f>'Raw Data'!E52</f>
        <v>0.76126860924405304</v>
      </c>
      <c r="F54" s="49">
        <f>'Raw Data'!F52</f>
        <v>3.7914250806349998</v>
      </c>
      <c r="G54" s="49">
        <f>'Raw Data'!G52</f>
        <v>1.01548837352273</v>
      </c>
      <c r="H54" s="49">
        <f>'Raw Data'!H52</f>
        <v>0.12709717780806901</v>
      </c>
      <c r="I54" s="49">
        <f>'Raw Data'!I52</f>
        <v>0.12643511908485999</v>
      </c>
      <c r="J54" s="49">
        <f>'Raw Data'!J52</f>
        <v>0.85888998470829003</v>
      </c>
      <c r="K54" s="57">
        <f>'Raw Data'!K52</f>
        <v>1.0176390899958501</v>
      </c>
      <c r="L54" s="49"/>
      <c r="M54" s="60">
        <f>'Raw Data'!L52</f>
        <v>0</v>
      </c>
      <c r="N54" s="49">
        <f>'Raw Data'!M52</f>
        <v>0</v>
      </c>
      <c r="O54" s="49">
        <f>'Raw Data'!N52</f>
        <v>0</v>
      </c>
      <c r="P54" s="49">
        <f>'Raw Data'!O52</f>
        <v>0</v>
      </c>
      <c r="Q54" s="49">
        <f>'Raw Data'!P52</f>
        <v>0</v>
      </c>
      <c r="R54" s="49">
        <f>'Raw Data'!Q52</f>
        <v>0</v>
      </c>
      <c r="S54" s="49">
        <f>'Raw Data'!R52</f>
        <v>0</v>
      </c>
      <c r="T54" s="49">
        <f>'Raw Data'!S52</f>
        <v>0</v>
      </c>
      <c r="U54" s="49">
        <f>'Raw Data'!T52</f>
        <v>0</v>
      </c>
      <c r="V54" s="57">
        <f>'Raw Data'!U52</f>
        <v>0</v>
      </c>
      <c r="W54" s="49">
        <f>'Raw Data'!V52</f>
        <v>0</v>
      </c>
      <c r="X54" s="49">
        <f>'Raw Data'!W52</f>
        <v>0</v>
      </c>
      <c r="Y54" s="49">
        <f>'Raw Data'!X52</f>
        <v>0</v>
      </c>
      <c r="Z54" s="49">
        <f>'Raw Data'!Y52</f>
        <v>0</v>
      </c>
      <c r="AA54" s="49">
        <f>'Raw Data'!Z52</f>
        <v>0</v>
      </c>
      <c r="AB54" s="49">
        <f>'Raw Data'!AA52</f>
        <v>0</v>
      </c>
      <c r="AC54" s="49">
        <f>'Raw Data'!AB52</f>
        <v>0</v>
      </c>
      <c r="AD54" s="49">
        <f>'Raw Data'!AC52</f>
        <v>0</v>
      </c>
      <c r="AE54" s="49">
        <f>'Raw Data'!AD52</f>
        <v>0</v>
      </c>
      <c r="AF54" s="57">
        <f>'Raw Data'!AE52</f>
        <v>0</v>
      </c>
    </row>
    <row r="55" spans="1:32" x14ac:dyDescent="0.3">
      <c r="A55" s="55">
        <f>'Raw Data'!A53</f>
        <v>0.86666666666666703</v>
      </c>
      <c r="B55" s="49">
        <f>'Raw Data'!B53</f>
        <v>1.6762429154547301E-2</v>
      </c>
      <c r="C55" s="49">
        <f>'Raw Data'!C53</f>
        <v>4.3772896305452703E-2</v>
      </c>
      <c r="D55" s="49">
        <f>'Raw Data'!D53</f>
        <v>0.168219967457684</v>
      </c>
      <c r="E55" s="49">
        <f>'Raw Data'!E53</f>
        <v>0.76389178796969603</v>
      </c>
      <c r="F55" s="49">
        <f>'Raw Data'!F53</f>
        <v>3.8073158032564098</v>
      </c>
      <c r="G55" s="49">
        <f>'Raw Data'!G53</f>
        <v>1.0150463077740699</v>
      </c>
      <c r="H55" s="49">
        <f>'Raw Data'!H53</f>
        <v>0.12753924355672999</v>
      </c>
      <c r="I55" s="49">
        <f>'Raw Data'!I53</f>
        <v>0.12599305333619901</v>
      </c>
      <c r="J55" s="49">
        <f>'Raw Data'!J53</f>
        <v>0.85886879899148205</v>
      </c>
      <c r="K55" s="57">
        <f>'Raw Data'!K53</f>
        <v>1.01771227311379</v>
      </c>
      <c r="L55" s="49"/>
      <c r="M55" s="60">
        <f>'Raw Data'!L53</f>
        <v>0</v>
      </c>
      <c r="N55" s="49">
        <f>'Raw Data'!M53</f>
        <v>0</v>
      </c>
      <c r="O55" s="49">
        <f>'Raw Data'!N53</f>
        <v>0</v>
      </c>
      <c r="P55" s="49">
        <f>'Raw Data'!O53</f>
        <v>0</v>
      </c>
      <c r="Q55" s="49">
        <f>'Raw Data'!P53</f>
        <v>0</v>
      </c>
      <c r="R55" s="49">
        <f>'Raw Data'!Q53</f>
        <v>0</v>
      </c>
      <c r="S55" s="49">
        <f>'Raw Data'!R53</f>
        <v>0</v>
      </c>
      <c r="T55" s="49">
        <f>'Raw Data'!S53</f>
        <v>0</v>
      </c>
      <c r="U55" s="49">
        <f>'Raw Data'!T53</f>
        <v>0</v>
      </c>
      <c r="V55" s="57">
        <f>'Raw Data'!U53</f>
        <v>0</v>
      </c>
      <c r="W55" s="49">
        <f>'Raw Data'!V53</f>
        <v>0</v>
      </c>
      <c r="X55" s="49">
        <f>'Raw Data'!W53</f>
        <v>0</v>
      </c>
      <c r="Y55" s="49">
        <f>'Raw Data'!X53</f>
        <v>0</v>
      </c>
      <c r="Z55" s="49">
        <f>'Raw Data'!Y53</f>
        <v>0</v>
      </c>
      <c r="AA55" s="49">
        <f>'Raw Data'!Z53</f>
        <v>0</v>
      </c>
      <c r="AB55" s="49">
        <f>'Raw Data'!AA53</f>
        <v>0</v>
      </c>
      <c r="AC55" s="49">
        <f>'Raw Data'!AB53</f>
        <v>0</v>
      </c>
      <c r="AD55" s="49">
        <f>'Raw Data'!AC53</f>
        <v>0</v>
      </c>
      <c r="AE55" s="49">
        <f>'Raw Data'!AD53</f>
        <v>0</v>
      </c>
      <c r="AF55" s="57">
        <f>'Raw Data'!AE53</f>
        <v>0</v>
      </c>
    </row>
    <row r="56" spans="1:32" x14ac:dyDescent="0.3">
      <c r="A56" s="55">
        <f>'Raw Data'!A54</f>
        <v>0.88333333333333297</v>
      </c>
      <c r="B56" s="49">
        <f>'Raw Data'!B54</f>
        <v>1.6782005891923898E-2</v>
      </c>
      <c r="C56" s="49">
        <f>'Raw Data'!C54</f>
        <v>4.38563123782904E-2</v>
      </c>
      <c r="D56" s="49">
        <f>'Raw Data'!D54</f>
        <v>0.16865600385906299</v>
      </c>
      <c r="E56" s="49">
        <f>'Raw Data'!E54</f>
        <v>0.76640733983714804</v>
      </c>
      <c r="F56" s="49">
        <f>'Raw Data'!F54</f>
        <v>3.8225591651966302</v>
      </c>
      <c r="G56" s="49">
        <f>'Raw Data'!G54</f>
        <v>1.0146223664373599</v>
      </c>
      <c r="H56" s="49">
        <f>'Raw Data'!H54</f>
        <v>0.127963184893437</v>
      </c>
      <c r="I56" s="49">
        <f>'Raw Data'!I54</f>
        <v>0.125569111999492</v>
      </c>
      <c r="J56" s="49">
        <f>'Raw Data'!J54</f>
        <v>0.85884931734733305</v>
      </c>
      <c r="K56" s="57">
        <f>'Raw Data'!K54</f>
        <v>1.0177824964169999</v>
      </c>
      <c r="L56" s="49"/>
      <c r="M56" s="60">
        <f>'Raw Data'!L54</f>
        <v>0</v>
      </c>
      <c r="N56" s="49">
        <f>'Raw Data'!M54</f>
        <v>0</v>
      </c>
      <c r="O56" s="49">
        <f>'Raw Data'!N54</f>
        <v>0</v>
      </c>
      <c r="P56" s="49">
        <f>'Raw Data'!O54</f>
        <v>0</v>
      </c>
      <c r="Q56" s="49">
        <f>'Raw Data'!P54</f>
        <v>0</v>
      </c>
      <c r="R56" s="49">
        <f>'Raw Data'!Q54</f>
        <v>0</v>
      </c>
      <c r="S56" s="49">
        <f>'Raw Data'!R54</f>
        <v>0</v>
      </c>
      <c r="T56" s="49">
        <f>'Raw Data'!S54</f>
        <v>0</v>
      </c>
      <c r="U56" s="49">
        <f>'Raw Data'!T54</f>
        <v>0</v>
      </c>
      <c r="V56" s="57">
        <f>'Raw Data'!U54</f>
        <v>0</v>
      </c>
      <c r="W56" s="49">
        <f>'Raw Data'!V54</f>
        <v>0</v>
      </c>
      <c r="X56" s="49">
        <f>'Raw Data'!W54</f>
        <v>0</v>
      </c>
      <c r="Y56" s="49">
        <f>'Raw Data'!X54</f>
        <v>0</v>
      </c>
      <c r="Z56" s="49">
        <f>'Raw Data'!Y54</f>
        <v>0</v>
      </c>
      <c r="AA56" s="49">
        <f>'Raw Data'!Z54</f>
        <v>0</v>
      </c>
      <c r="AB56" s="49">
        <f>'Raw Data'!AA54</f>
        <v>0</v>
      </c>
      <c r="AC56" s="49">
        <f>'Raw Data'!AB54</f>
        <v>0</v>
      </c>
      <c r="AD56" s="49">
        <f>'Raw Data'!AC54</f>
        <v>0</v>
      </c>
      <c r="AE56" s="49">
        <f>'Raw Data'!AD54</f>
        <v>0</v>
      </c>
      <c r="AF56" s="57">
        <f>'Raw Data'!AE54</f>
        <v>0</v>
      </c>
    </row>
    <row r="57" spans="1:32" x14ac:dyDescent="0.3">
      <c r="A57" s="55">
        <f>'Raw Data'!A55</f>
        <v>0.9</v>
      </c>
      <c r="B57" s="49">
        <f>'Raw Data'!B55</f>
        <v>1.6800692103187902E-2</v>
      </c>
      <c r="C57" s="49">
        <f>'Raw Data'!C55</f>
        <v>4.3936105586525102E-2</v>
      </c>
      <c r="D57" s="49">
        <f>'Raw Data'!D55</f>
        <v>0.169073249942788</v>
      </c>
      <c r="E57" s="49">
        <f>'Raw Data'!E55</f>
        <v>0.76881526484641105</v>
      </c>
      <c r="F57" s="49">
        <f>'Raw Data'!F55</f>
        <v>3.83715516645566</v>
      </c>
      <c r="G57" s="49">
        <f>'Raw Data'!G55</f>
        <v>1.0142165495126101</v>
      </c>
      <c r="H57" s="49">
        <f>'Raw Data'!H55</f>
        <v>0.128369001818191</v>
      </c>
      <c r="I57" s="49">
        <f>'Raw Data'!I55</f>
        <v>0.125163295074738</v>
      </c>
      <c r="J57" s="49">
        <f>'Raw Data'!J55</f>
        <v>0.85883153977584403</v>
      </c>
      <c r="K57" s="57">
        <f>'Raw Data'!K55</f>
        <v>1.0178497599054801</v>
      </c>
      <c r="L57" s="49"/>
      <c r="M57" s="60">
        <f>'Raw Data'!L55</f>
        <v>0</v>
      </c>
      <c r="N57" s="49">
        <f>'Raw Data'!M55</f>
        <v>0</v>
      </c>
      <c r="O57" s="49">
        <f>'Raw Data'!N55</f>
        <v>0</v>
      </c>
      <c r="P57" s="49">
        <f>'Raw Data'!O55</f>
        <v>0</v>
      </c>
      <c r="Q57" s="49">
        <f>'Raw Data'!P55</f>
        <v>0</v>
      </c>
      <c r="R57" s="49">
        <f>'Raw Data'!Q55</f>
        <v>0</v>
      </c>
      <c r="S57" s="49">
        <f>'Raw Data'!R55</f>
        <v>0</v>
      </c>
      <c r="T57" s="49">
        <f>'Raw Data'!S55</f>
        <v>0</v>
      </c>
      <c r="U57" s="49">
        <f>'Raw Data'!T55</f>
        <v>0</v>
      </c>
      <c r="V57" s="57">
        <f>'Raw Data'!U55</f>
        <v>0</v>
      </c>
      <c r="W57" s="49">
        <f>'Raw Data'!V55</f>
        <v>0</v>
      </c>
      <c r="X57" s="49">
        <f>'Raw Data'!W55</f>
        <v>0</v>
      </c>
      <c r="Y57" s="49">
        <f>'Raw Data'!X55</f>
        <v>0</v>
      </c>
      <c r="Z57" s="49">
        <f>'Raw Data'!Y55</f>
        <v>0</v>
      </c>
      <c r="AA57" s="49">
        <f>'Raw Data'!Z55</f>
        <v>0</v>
      </c>
      <c r="AB57" s="49">
        <f>'Raw Data'!AA55</f>
        <v>0</v>
      </c>
      <c r="AC57" s="49">
        <f>'Raw Data'!AB55</f>
        <v>0</v>
      </c>
      <c r="AD57" s="49">
        <f>'Raw Data'!AC55</f>
        <v>0</v>
      </c>
      <c r="AE57" s="49">
        <f>'Raw Data'!AD55</f>
        <v>0</v>
      </c>
      <c r="AF57" s="57">
        <f>'Raw Data'!AE55</f>
        <v>0</v>
      </c>
    </row>
    <row r="58" spans="1:32" x14ac:dyDescent="0.3">
      <c r="A58" s="55">
        <f>'Raw Data'!A56</f>
        <v>0.91666666666666696</v>
      </c>
      <c r="B58" s="49">
        <f>'Raw Data'!B56</f>
        <v>1.6818487788339401E-2</v>
      </c>
      <c r="C58" s="49">
        <f>'Raw Data'!C56</f>
        <v>4.4012275930156802E-2</v>
      </c>
      <c r="D58" s="49">
        <f>'Raw Data'!D56</f>
        <v>0.169471705708859</v>
      </c>
      <c r="E58" s="49">
        <f>'Raw Data'!E56</f>
        <v>0.77111556299748196</v>
      </c>
      <c r="F58" s="49">
        <f>'Raw Data'!F56</f>
        <v>3.8511038070335202</v>
      </c>
      <c r="G58" s="49">
        <f>'Raw Data'!G56</f>
        <v>1.01382885699981</v>
      </c>
      <c r="H58" s="49">
        <f>'Raw Data'!H56</f>
        <v>0.12875669433098999</v>
      </c>
      <c r="I58" s="49">
        <f>'Raw Data'!I56</f>
        <v>0.124775602561938</v>
      </c>
      <c r="J58" s="49">
        <f>'Raw Data'!J56</f>
        <v>0.85881546627701399</v>
      </c>
      <c r="K58" s="57">
        <f>'Raw Data'!K56</f>
        <v>1.0179140635792401</v>
      </c>
      <c r="L58" s="49"/>
      <c r="M58" s="60">
        <f>'Raw Data'!L56</f>
        <v>0</v>
      </c>
      <c r="N58" s="49">
        <f>'Raw Data'!M56</f>
        <v>0</v>
      </c>
      <c r="O58" s="49">
        <f>'Raw Data'!N56</f>
        <v>0</v>
      </c>
      <c r="P58" s="49">
        <f>'Raw Data'!O56</f>
        <v>0</v>
      </c>
      <c r="Q58" s="49">
        <f>'Raw Data'!P56</f>
        <v>0</v>
      </c>
      <c r="R58" s="49">
        <f>'Raw Data'!Q56</f>
        <v>0</v>
      </c>
      <c r="S58" s="49">
        <f>'Raw Data'!R56</f>
        <v>0</v>
      </c>
      <c r="T58" s="49">
        <f>'Raw Data'!S56</f>
        <v>0</v>
      </c>
      <c r="U58" s="49">
        <f>'Raw Data'!T56</f>
        <v>0</v>
      </c>
      <c r="V58" s="57">
        <f>'Raw Data'!U56</f>
        <v>0</v>
      </c>
      <c r="W58" s="49">
        <f>'Raw Data'!V56</f>
        <v>0</v>
      </c>
      <c r="X58" s="49">
        <f>'Raw Data'!W56</f>
        <v>0</v>
      </c>
      <c r="Y58" s="49">
        <f>'Raw Data'!X56</f>
        <v>0</v>
      </c>
      <c r="Z58" s="49">
        <f>'Raw Data'!Y56</f>
        <v>0</v>
      </c>
      <c r="AA58" s="49">
        <f>'Raw Data'!Z56</f>
        <v>0</v>
      </c>
      <c r="AB58" s="49">
        <f>'Raw Data'!AA56</f>
        <v>0</v>
      </c>
      <c r="AC58" s="49">
        <f>'Raw Data'!AB56</f>
        <v>0</v>
      </c>
      <c r="AD58" s="49">
        <f>'Raw Data'!AC56</f>
        <v>0</v>
      </c>
      <c r="AE58" s="49">
        <f>'Raw Data'!AD56</f>
        <v>0</v>
      </c>
      <c r="AF58" s="57">
        <f>'Raw Data'!AE56</f>
        <v>0</v>
      </c>
    </row>
    <row r="59" spans="1:32" x14ac:dyDescent="0.3">
      <c r="A59" s="55">
        <f>'Raw Data'!A57</f>
        <v>0.93333333333333302</v>
      </c>
      <c r="B59" s="49">
        <f>'Raw Data'!B57</f>
        <v>1.6835392947378298E-2</v>
      </c>
      <c r="C59" s="49">
        <f>'Raw Data'!C57</f>
        <v>4.4084823409185403E-2</v>
      </c>
      <c r="D59" s="49">
        <f>'Raw Data'!D57</f>
        <v>0.169851371157277</v>
      </c>
      <c r="E59" s="49">
        <f>'Raw Data'!E57</f>
        <v>0.77330823429036399</v>
      </c>
      <c r="F59" s="49">
        <f>'Raw Data'!F57</f>
        <v>3.86440508693018</v>
      </c>
      <c r="G59" s="49">
        <f>'Raw Data'!G57</f>
        <v>1.01345928889896</v>
      </c>
      <c r="H59" s="49">
        <f>'Raw Data'!H57</f>
        <v>0.129126262431836</v>
      </c>
      <c r="I59" s="49">
        <f>'Raw Data'!I57</f>
        <v>0.124406034461092</v>
      </c>
      <c r="J59" s="49">
        <f>'Raw Data'!J57</f>
        <v>0.85880109685084305</v>
      </c>
      <c r="K59" s="57">
        <f>'Raw Data'!K57</f>
        <v>1.0179754074382701</v>
      </c>
      <c r="L59" s="49"/>
      <c r="M59" s="60">
        <f>'Raw Data'!L57</f>
        <v>0</v>
      </c>
      <c r="N59" s="49">
        <f>'Raw Data'!M57</f>
        <v>0</v>
      </c>
      <c r="O59" s="49">
        <f>'Raw Data'!N57</f>
        <v>0</v>
      </c>
      <c r="P59" s="49">
        <f>'Raw Data'!O57</f>
        <v>0</v>
      </c>
      <c r="Q59" s="49">
        <f>'Raw Data'!P57</f>
        <v>0</v>
      </c>
      <c r="R59" s="49">
        <f>'Raw Data'!Q57</f>
        <v>0</v>
      </c>
      <c r="S59" s="49">
        <f>'Raw Data'!R57</f>
        <v>0</v>
      </c>
      <c r="T59" s="49">
        <f>'Raw Data'!S57</f>
        <v>0</v>
      </c>
      <c r="U59" s="49">
        <f>'Raw Data'!T57</f>
        <v>0</v>
      </c>
      <c r="V59" s="57">
        <f>'Raw Data'!U57</f>
        <v>0</v>
      </c>
      <c r="W59" s="49">
        <f>'Raw Data'!V57</f>
        <v>0</v>
      </c>
      <c r="X59" s="49">
        <f>'Raw Data'!W57</f>
        <v>0</v>
      </c>
      <c r="Y59" s="49">
        <f>'Raw Data'!X57</f>
        <v>0</v>
      </c>
      <c r="Z59" s="49">
        <f>'Raw Data'!Y57</f>
        <v>0</v>
      </c>
      <c r="AA59" s="49">
        <f>'Raw Data'!Z57</f>
        <v>0</v>
      </c>
      <c r="AB59" s="49">
        <f>'Raw Data'!AA57</f>
        <v>0</v>
      </c>
      <c r="AC59" s="49">
        <f>'Raw Data'!AB57</f>
        <v>0</v>
      </c>
      <c r="AD59" s="49">
        <f>'Raw Data'!AC57</f>
        <v>0</v>
      </c>
      <c r="AE59" s="49">
        <f>'Raw Data'!AD57</f>
        <v>0</v>
      </c>
      <c r="AF59" s="57">
        <f>'Raw Data'!AE57</f>
        <v>0</v>
      </c>
    </row>
    <row r="60" spans="1:32" x14ac:dyDescent="0.3">
      <c r="A60" s="55">
        <f>'Raw Data'!A58</f>
        <v>0.95</v>
      </c>
      <c r="B60" s="49">
        <f>'Raw Data'!B58</f>
        <v>1.6851407580304699E-2</v>
      </c>
      <c r="C60" s="49">
        <f>'Raw Data'!C58</f>
        <v>4.4153748023611002E-2</v>
      </c>
      <c r="D60" s="49">
        <f>'Raw Data'!D58</f>
        <v>0.17021224628804099</v>
      </c>
      <c r="E60" s="49">
        <f>'Raw Data'!E58</f>
        <v>0.77539327872505504</v>
      </c>
      <c r="F60" s="49">
        <f>'Raw Data'!F58</f>
        <v>3.87705900614566</v>
      </c>
      <c r="G60" s="49">
        <f>'Raw Data'!G58</f>
        <v>1.0131078452100699</v>
      </c>
      <c r="H60" s="49">
        <f>'Raw Data'!H58</f>
        <v>0.12947770612072901</v>
      </c>
      <c r="I60" s="49">
        <f>'Raw Data'!I58</f>
        <v>0.1240545907722</v>
      </c>
      <c r="J60" s="49">
        <f>'Raw Data'!J58</f>
        <v>0.85878843149733197</v>
      </c>
      <c r="K60" s="57">
        <f>'Raw Data'!K58</f>
        <v>1.0180337914825801</v>
      </c>
      <c r="L60" s="49"/>
      <c r="M60" s="60">
        <f>'Raw Data'!L58</f>
        <v>0</v>
      </c>
      <c r="N60" s="49">
        <f>'Raw Data'!M58</f>
        <v>0</v>
      </c>
      <c r="O60" s="49">
        <f>'Raw Data'!N58</f>
        <v>0</v>
      </c>
      <c r="P60" s="49">
        <f>'Raw Data'!O58</f>
        <v>0</v>
      </c>
      <c r="Q60" s="49">
        <f>'Raw Data'!P58</f>
        <v>0</v>
      </c>
      <c r="R60" s="49">
        <f>'Raw Data'!Q58</f>
        <v>0</v>
      </c>
      <c r="S60" s="49">
        <f>'Raw Data'!R58</f>
        <v>0</v>
      </c>
      <c r="T60" s="49">
        <f>'Raw Data'!S58</f>
        <v>0</v>
      </c>
      <c r="U60" s="49">
        <f>'Raw Data'!T58</f>
        <v>0</v>
      </c>
      <c r="V60" s="57">
        <f>'Raw Data'!U58</f>
        <v>0</v>
      </c>
      <c r="W60" s="49">
        <f>'Raw Data'!V58</f>
        <v>0</v>
      </c>
      <c r="X60" s="49">
        <f>'Raw Data'!W58</f>
        <v>0</v>
      </c>
      <c r="Y60" s="49">
        <f>'Raw Data'!X58</f>
        <v>0</v>
      </c>
      <c r="Z60" s="49">
        <f>'Raw Data'!Y58</f>
        <v>0</v>
      </c>
      <c r="AA60" s="49">
        <f>'Raw Data'!Z58</f>
        <v>0</v>
      </c>
      <c r="AB60" s="49">
        <f>'Raw Data'!AA58</f>
        <v>0</v>
      </c>
      <c r="AC60" s="49">
        <f>'Raw Data'!AB58</f>
        <v>0</v>
      </c>
      <c r="AD60" s="49">
        <f>'Raw Data'!AC58</f>
        <v>0</v>
      </c>
      <c r="AE60" s="49">
        <f>'Raw Data'!AD58</f>
        <v>0</v>
      </c>
      <c r="AF60" s="57">
        <f>'Raw Data'!AE58</f>
        <v>0</v>
      </c>
    </row>
    <row r="61" spans="1:32" x14ac:dyDescent="0.3">
      <c r="A61" s="55">
        <f>'Raw Data'!A59</f>
        <v>0.96666666666666701</v>
      </c>
      <c r="B61" s="49">
        <f>'Raw Data'!B59</f>
        <v>1.6866531687118502E-2</v>
      </c>
      <c r="C61" s="49">
        <f>'Raw Data'!C59</f>
        <v>4.4219049773433501E-2</v>
      </c>
      <c r="D61" s="49">
        <f>'Raw Data'!D59</f>
        <v>0.17055433110115101</v>
      </c>
      <c r="E61" s="49">
        <f>'Raw Data'!E59</f>
        <v>0.77737069630155597</v>
      </c>
      <c r="F61" s="49">
        <f>'Raw Data'!F59</f>
        <v>3.8890655646799601</v>
      </c>
      <c r="G61" s="49">
        <f>'Raw Data'!G59</f>
        <v>1.01277452593313</v>
      </c>
      <c r="H61" s="49">
        <f>'Raw Data'!H59</f>
        <v>0.12981102539766701</v>
      </c>
      <c r="I61" s="49">
        <f>'Raw Data'!I59</f>
        <v>0.12372127149526101</v>
      </c>
      <c r="J61" s="49">
        <f>'Raw Data'!J59</f>
        <v>0.85877747021648099</v>
      </c>
      <c r="K61" s="57">
        <f>'Raw Data'!K59</f>
        <v>1.0180892157121599</v>
      </c>
      <c r="L61" s="49"/>
      <c r="M61" s="60">
        <f>'Raw Data'!L59</f>
        <v>0</v>
      </c>
      <c r="N61" s="49">
        <f>'Raw Data'!M59</f>
        <v>0</v>
      </c>
      <c r="O61" s="49">
        <f>'Raw Data'!N59</f>
        <v>0</v>
      </c>
      <c r="P61" s="49">
        <f>'Raw Data'!O59</f>
        <v>0</v>
      </c>
      <c r="Q61" s="49">
        <f>'Raw Data'!P59</f>
        <v>0</v>
      </c>
      <c r="R61" s="49">
        <f>'Raw Data'!Q59</f>
        <v>0</v>
      </c>
      <c r="S61" s="49">
        <f>'Raw Data'!R59</f>
        <v>0</v>
      </c>
      <c r="T61" s="49">
        <f>'Raw Data'!S59</f>
        <v>0</v>
      </c>
      <c r="U61" s="49">
        <f>'Raw Data'!T59</f>
        <v>0</v>
      </c>
      <c r="V61" s="57">
        <f>'Raw Data'!U59</f>
        <v>0</v>
      </c>
      <c r="W61" s="49">
        <f>'Raw Data'!V59</f>
        <v>0</v>
      </c>
      <c r="X61" s="49">
        <f>'Raw Data'!W59</f>
        <v>0</v>
      </c>
      <c r="Y61" s="49">
        <f>'Raw Data'!X59</f>
        <v>0</v>
      </c>
      <c r="Z61" s="49">
        <f>'Raw Data'!Y59</f>
        <v>0</v>
      </c>
      <c r="AA61" s="49">
        <f>'Raw Data'!Z59</f>
        <v>0</v>
      </c>
      <c r="AB61" s="49">
        <f>'Raw Data'!AA59</f>
        <v>0</v>
      </c>
      <c r="AC61" s="49">
        <f>'Raw Data'!AB59</f>
        <v>0</v>
      </c>
      <c r="AD61" s="49">
        <f>'Raw Data'!AC59</f>
        <v>0</v>
      </c>
      <c r="AE61" s="49">
        <f>'Raw Data'!AD59</f>
        <v>0</v>
      </c>
      <c r="AF61" s="57">
        <f>'Raw Data'!AE59</f>
        <v>0</v>
      </c>
    </row>
    <row r="62" spans="1:32" x14ac:dyDescent="0.3">
      <c r="A62" s="55">
        <f>'Raw Data'!A60</f>
        <v>0.98333333333333295</v>
      </c>
      <c r="B62" s="49">
        <f>'Raw Data'!B60</f>
        <v>1.68807652678198E-2</v>
      </c>
      <c r="C62" s="49">
        <f>'Raw Data'!C60</f>
        <v>4.4280728658652999E-2</v>
      </c>
      <c r="D62" s="49">
        <f>'Raw Data'!D60</f>
        <v>0.17087762559660699</v>
      </c>
      <c r="E62" s="49">
        <f>'Raw Data'!E60</f>
        <v>0.77924048701986603</v>
      </c>
      <c r="F62" s="49">
        <f>'Raw Data'!F60</f>
        <v>3.9004247625330701</v>
      </c>
      <c r="G62" s="49">
        <f>'Raw Data'!G60</f>
        <v>1.01245933106815</v>
      </c>
      <c r="H62" s="49">
        <f>'Raw Data'!H60</f>
        <v>0.130126220262652</v>
      </c>
      <c r="I62" s="49">
        <f>'Raw Data'!I60</f>
        <v>0.123406076630276</v>
      </c>
      <c r="J62" s="49">
        <f>'Raw Data'!J60</f>
        <v>0.85876821300828898</v>
      </c>
      <c r="K62" s="57">
        <f>'Raw Data'!K60</f>
        <v>1.01814168012702</v>
      </c>
      <c r="L62" s="49"/>
      <c r="M62" s="60">
        <f>'Raw Data'!L60</f>
        <v>0</v>
      </c>
      <c r="N62" s="49">
        <f>'Raw Data'!M60</f>
        <v>0</v>
      </c>
      <c r="O62" s="49">
        <f>'Raw Data'!N60</f>
        <v>0</v>
      </c>
      <c r="P62" s="49">
        <f>'Raw Data'!O60</f>
        <v>0</v>
      </c>
      <c r="Q62" s="49">
        <f>'Raw Data'!P60</f>
        <v>0</v>
      </c>
      <c r="R62" s="49">
        <f>'Raw Data'!Q60</f>
        <v>0</v>
      </c>
      <c r="S62" s="49">
        <f>'Raw Data'!R60</f>
        <v>0</v>
      </c>
      <c r="T62" s="49">
        <f>'Raw Data'!S60</f>
        <v>0</v>
      </c>
      <c r="U62" s="49">
        <f>'Raw Data'!T60</f>
        <v>0</v>
      </c>
      <c r="V62" s="57">
        <f>'Raw Data'!U60</f>
        <v>0</v>
      </c>
      <c r="W62" s="49">
        <f>'Raw Data'!V60</f>
        <v>0</v>
      </c>
      <c r="X62" s="49">
        <f>'Raw Data'!W60</f>
        <v>0</v>
      </c>
      <c r="Y62" s="49">
        <f>'Raw Data'!X60</f>
        <v>0</v>
      </c>
      <c r="Z62" s="49">
        <f>'Raw Data'!Y60</f>
        <v>0</v>
      </c>
      <c r="AA62" s="49">
        <f>'Raw Data'!Z60</f>
        <v>0</v>
      </c>
      <c r="AB62" s="49">
        <f>'Raw Data'!AA60</f>
        <v>0</v>
      </c>
      <c r="AC62" s="49">
        <f>'Raw Data'!AB60</f>
        <v>0</v>
      </c>
      <c r="AD62" s="49">
        <f>'Raw Data'!AC60</f>
        <v>0</v>
      </c>
      <c r="AE62" s="49">
        <f>'Raw Data'!AD60</f>
        <v>0</v>
      </c>
      <c r="AF62" s="57">
        <f>'Raw Data'!AE60</f>
        <v>0</v>
      </c>
    </row>
    <row r="63" spans="1:32" x14ac:dyDescent="0.3">
      <c r="A63" s="55">
        <f>'Raw Data'!A61</f>
        <v>1</v>
      </c>
      <c r="B63" s="49">
        <f>'Raw Data'!B61</f>
        <v>1.6894108322408501E-2</v>
      </c>
      <c r="C63" s="49">
        <f>'Raw Data'!C61</f>
        <v>4.4338784679269501E-2</v>
      </c>
      <c r="D63" s="49">
        <f>'Raw Data'!D61</f>
        <v>0.17118212977441</v>
      </c>
      <c r="E63" s="49">
        <f>'Raw Data'!E61</f>
        <v>0.78100265087998599</v>
      </c>
      <c r="F63" s="49">
        <f>'Raw Data'!F61</f>
        <v>3.9111365997049998</v>
      </c>
      <c r="G63" s="49">
        <f>'Raw Data'!G61</f>
        <v>1.0121622606151199</v>
      </c>
      <c r="H63" s="49">
        <f>'Raw Data'!H61</f>
        <v>0.13042329071568301</v>
      </c>
      <c r="I63" s="49">
        <f>'Raw Data'!I61</f>
        <v>0.123109006177245</v>
      </c>
      <c r="J63" s="49">
        <f>'Raw Data'!J61</f>
        <v>0.85876065987275596</v>
      </c>
      <c r="K63" s="57">
        <f>'Raw Data'!K61</f>
        <v>1.0181911847271501</v>
      </c>
      <c r="L63" s="49"/>
      <c r="M63" s="60">
        <f>'Raw Data'!L61</f>
        <v>0</v>
      </c>
      <c r="N63" s="49">
        <f>'Raw Data'!M61</f>
        <v>0</v>
      </c>
      <c r="O63" s="49">
        <f>'Raw Data'!N61</f>
        <v>0</v>
      </c>
      <c r="P63" s="49">
        <f>'Raw Data'!O61</f>
        <v>0</v>
      </c>
      <c r="Q63" s="49">
        <f>'Raw Data'!P61</f>
        <v>0</v>
      </c>
      <c r="R63" s="49">
        <f>'Raw Data'!Q61</f>
        <v>0</v>
      </c>
      <c r="S63" s="49">
        <f>'Raw Data'!R61</f>
        <v>0</v>
      </c>
      <c r="T63" s="49">
        <f>'Raw Data'!S61</f>
        <v>0</v>
      </c>
      <c r="U63" s="49">
        <f>'Raw Data'!T61</f>
        <v>0</v>
      </c>
      <c r="V63" s="57">
        <f>'Raw Data'!U61</f>
        <v>0</v>
      </c>
      <c r="W63" s="49">
        <f>'Raw Data'!V61</f>
        <v>0</v>
      </c>
      <c r="X63" s="49">
        <f>'Raw Data'!W61</f>
        <v>0</v>
      </c>
      <c r="Y63" s="49">
        <f>'Raw Data'!X61</f>
        <v>0</v>
      </c>
      <c r="Z63" s="49">
        <f>'Raw Data'!Y61</f>
        <v>0</v>
      </c>
      <c r="AA63" s="49">
        <f>'Raw Data'!Z61</f>
        <v>0</v>
      </c>
      <c r="AB63" s="49">
        <f>'Raw Data'!AA61</f>
        <v>0</v>
      </c>
      <c r="AC63" s="49">
        <f>'Raw Data'!AB61</f>
        <v>0</v>
      </c>
      <c r="AD63" s="49">
        <f>'Raw Data'!AC61</f>
        <v>0</v>
      </c>
      <c r="AE63" s="49">
        <f>'Raw Data'!AD61</f>
        <v>0</v>
      </c>
      <c r="AF63" s="57">
        <f>'Raw Data'!AE61</f>
        <v>0</v>
      </c>
    </row>
    <row r="64" spans="1:32" x14ac:dyDescent="0.3">
      <c r="A64" s="55">
        <f>'Raw Data'!A62</f>
        <v>1.0166666666666699</v>
      </c>
      <c r="B64" s="49">
        <f>'Raw Data'!B62</f>
        <v>1.6906139014482399E-2</v>
      </c>
      <c r="C64" s="49">
        <f>'Raw Data'!C62</f>
        <v>4.4391673132505603E-2</v>
      </c>
      <c r="D64" s="49">
        <f>'Raw Data'!D62</f>
        <v>0.171460085267199</v>
      </c>
      <c r="E64" s="49">
        <f>'Raw Data'!E62</f>
        <v>0.78261411328984098</v>
      </c>
      <c r="F64" s="49">
        <f>'Raw Data'!F62</f>
        <v>3.9209504966326501</v>
      </c>
      <c r="G64" s="49">
        <f>'Raw Data'!G62</f>
        <v>1.01189054652176</v>
      </c>
      <c r="H64" s="49">
        <f>'Raw Data'!H62</f>
        <v>0.13069500480903901</v>
      </c>
      <c r="I64" s="49">
        <f>'Raw Data'!I62</f>
        <v>0.12283729208388899</v>
      </c>
      <c r="J64" s="49">
        <f>'Raw Data'!J62</f>
        <v>0.85875491802806603</v>
      </c>
      <c r="K64" s="57">
        <f>'Raw Data'!K62</f>
        <v>1.01823661320054</v>
      </c>
      <c r="L64" s="49"/>
      <c r="M64" s="60">
        <f>'Raw Data'!L62</f>
        <v>0</v>
      </c>
      <c r="N64" s="49">
        <f>'Raw Data'!M62</f>
        <v>0</v>
      </c>
      <c r="O64" s="49">
        <f>'Raw Data'!N62</f>
        <v>0</v>
      </c>
      <c r="P64" s="49">
        <f>'Raw Data'!O62</f>
        <v>0</v>
      </c>
      <c r="Q64" s="49">
        <f>'Raw Data'!P62</f>
        <v>0</v>
      </c>
      <c r="R64" s="49">
        <f>'Raw Data'!Q62</f>
        <v>0</v>
      </c>
      <c r="S64" s="49">
        <f>'Raw Data'!R62</f>
        <v>0</v>
      </c>
      <c r="T64" s="49">
        <f>'Raw Data'!S62</f>
        <v>0</v>
      </c>
      <c r="U64" s="49">
        <f>'Raw Data'!T62</f>
        <v>0</v>
      </c>
      <c r="V64" s="57">
        <f>'Raw Data'!U62</f>
        <v>0</v>
      </c>
      <c r="W64" s="49">
        <f>'Raw Data'!V62</f>
        <v>0</v>
      </c>
      <c r="X64" s="49">
        <f>'Raw Data'!W62</f>
        <v>0</v>
      </c>
      <c r="Y64" s="49">
        <f>'Raw Data'!X62</f>
        <v>0</v>
      </c>
      <c r="Z64" s="49">
        <f>'Raw Data'!Y62</f>
        <v>0</v>
      </c>
      <c r="AA64" s="49">
        <f>'Raw Data'!Z62</f>
        <v>0</v>
      </c>
      <c r="AB64" s="49">
        <f>'Raw Data'!AA62</f>
        <v>0</v>
      </c>
      <c r="AC64" s="49">
        <f>'Raw Data'!AB62</f>
        <v>0</v>
      </c>
      <c r="AD64" s="49">
        <f>'Raw Data'!AC62</f>
        <v>0</v>
      </c>
      <c r="AE64" s="49">
        <f>'Raw Data'!AD62</f>
        <v>0</v>
      </c>
      <c r="AF64" s="57">
        <f>'Raw Data'!AE62</f>
        <v>0</v>
      </c>
    </row>
    <row r="65" spans="1:32" x14ac:dyDescent="0.3">
      <c r="A65" s="55">
        <f>'Raw Data'!A63</f>
        <v>1.0333333333333301</v>
      </c>
      <c r="B65" s="49">
        <f>'Raw Data'!B63</f>
        <v>1.6917698908383301E-2</v>
      </c>
      <c r="C65" s="49">
        <f>'Raw Data'!C63</f>
        <v>4.44426088771556E-2</v>
      </c>
      <c r="D65" s="49">
        <f>'Raw Data'!D63</f>
        <v>0.171727877340767</v>
      </c>
      <c r="E65" s="49">
        <f>'Raw Data'!E63</f>
        <v>0.78416716755370997</v>
      </c>
      <c r="F65" s="49">
        <f>'Raw Data'!F63</f>
        <v>3.9304118713198899</v>
      </c>
      <c r="G65" s="49">
        <f>'Raw Data'!G63</f>
        <v>1.0116286719549801</v>
      </c>
      <c r="H65" s="49">
        <f>'Raw Data'!H63</f>
        <v>0.13095687937581699</v>
      </c>
      <c r="I65" s="49">
        <f>'Raw Data'!I63</f>
        <v>0.122575417517111</v>
      </c>
      <c r="J65" s="49">
        <f>'Raw Data'!J63</f>
        <v>0.85874963479932398</v>
      </c>
      <c r="K65" s="57">
        <f>'Raw Data'!K63</f>
        <v>1.01828042362281</v>
      </c>
      <c r="L65" s="49"/>
      <c r="M65" s="60">
        <f>'Raw Data'!L63</f>
        <v>0</v>
      </c>
      <c r="N65" s="49">
        <f>'Raw Data'!M63</f>
        <v>0</v>
      </c>
      <c r="O65" s="49">
        <f>'Raw Data'!N63</f>
        <v>0</v>
      </c>
      <c r="P65" s="49">
        <f>'Raw Data'!O63</f>
        <v>0</v>
      </c>
      <c r="Q65" s="49">
        <f>'Raw Data'!P63</f>
        <v>0</v>
      </c>
      <c r="R65" s="49">
        <f>'Raw Data'!Q63</f>
        <v>0</v>
      </c>
      <c r="S65" s="49">
        <f>'Raw Data'!R63</f>
        <v>0</v>
      </c>
      <c r="T65" s="49">
        <f>'Raw Data'!S63</f>
        <v>0</v>
      </c>
      <c r="U65" s="49">
        <f>'Raw Data'!T63</f>
        <v>0</v>
      </c>
      <c r="V65" s="57">
        <f>'Raw Data'!U63</f>
        <v>0</v>
      </c>
      <c r="W65" s="49">
        <f>'Raw Data'!V63</f>
        <v>0</v>
      </c>
      <c r="X65" s="49">
        <f>'Raw Data'!W63</f>
        <v>0</v>
      </c>
      <c r="Y65" s="49">
        <f>'Raw Data'!X63</f>
        <v>0</v>
      </c>
      <c r="Z65" s="49">
        <f>'Raw Data'!Y63</f>
        <v>0</v>
      </c>
      <c r="AA65" s="49">
        <f>'Raw Data'!Z63</f>
        <v>0</v>
      </c>
      <c r="AB65" s="49">
        <f>'Raw Data'!AA63</f>
        <v>0</v>
      </c>
      <c r="AC65" s="49">
        <f>'Raw Data'!AB63</f>
        <v>0</v>
      </c>
      <c r="AD65" s="49">
        <f>'Raw Data'!AC63</f>
        <v>0</v>
      </c>
      <c r="AE65" s="49">
        <f>'Raw Data'!AD63</f>
        <v>0</v>
      </c>
      <c r="AF65" s="57">
        <f>'Raw Data'!AE63</f>
        <v>0</v>
      </c>
    </row>
    <row r="66" spans="1:32" x14ac:dyDescent="0.3">
      <c r="A66" s="55">
        <f>'Raw Data'!A64</f>
        <v>1.05</v>
      </c>
      <c r="B66" s="49">
        <f>'Raw Data'!B64</f>
        <v>1.69288711294437E-2</v>
      </c>
      <c r="C66" s="49">
        <f>'Raw Data'!C64</f>
        <v>4.4491904373341197E-2</v>
      </c>
      <c r="D66" s="49">
        <f>'Raw Data'!D64</f>
        <v>0.17198708978965199</v>
      </c>
      <c r="E66" s="49">
        <f>'Raw Data'!E64</f>
        <v>0.78567068701182896</v>
      </c>
      <c r="F66" s="49">
        <f>'Raw Data'!F64</f>
        <v>3.93957285891425</v>
      </c>
      <c r="G66" s="49">
        <f>'Raw Data'!G64</f>
        <v>1.01137514584276</v>
      </c>
      <c r="H66" s="49">
        <f>'Raw Data'!H64</f>
        <v>0.131210405488037</v>
      </c>
      <c r="I66" s="49">
        <f>'Raw Data'!I64</f>
        <v>0.122321891404891</v>
      </c>
      <c r="J66" s="49">
        <f>'Raw Data'!J64</f>
        <v>0.85874472007410196</v>
      </c>
      <c r="K66" s="57">
        <f>'Raw Data'!K64</f>
        <v>1.01832284996513</v>
      </c>
      <c r="L66" s="49"/>
      <c r="M66" s="60">
        <f>'Raw Data'!L64</f>
        <v>0</v>
      </c>
      <c r="N66" s="49">
        <f>'Raw Data'!M64</f>
        <v>0</v>
      </c>
      <c r="O66" s="49">
        <f>'Raw Data'!N64</f>
        <v>0</v>
      </c>
      <c r="P66" s="49">
        <f>'Raw Data'!O64</f>
        <v>0</v>
      </c>
      <c r="Q66" s="49">
        <f>'Raw Data'!P64</f>
        <v>0</v>
      </c>
      <c r="R66" s="49">
        <f>'Raw Data'!Q64</f>
        <v>0</v>
      </c>
      <c r="S66" s="49">
        <f>'Raw Data'!R64</f>
        <v>0</v>
      </c>
      <c r="T66" s="49">
        <f>'Raw Data'!S64</f>
        <v>0</v>
      </c>
      <c r="U66" s="49">
        <f>'Raw Data'!T64</f>
        <v>0</v>
      </c>
      <c r="V66" s="57">
        <f>'Raw Data'!U64</f>
        <v>0</v>
      </c>
      <c r="W66" s="49">
        <f>'Raw Data'!V64</f>
        <v>0</v>
      </c>
      <c r="X66" s="49">
        <f>'Raw Data'!W64</f>
        <v>0</v>
      </c>
      <c r="Y66" s="49">
        <f>'Raw Data'!X64</f>
        <v>0</v>
      </c>
      <c r="Z66" s="49">
        <f>'Raw Data'!Y64</f>
        <v>0</v>
      </c>
      <c r="AA66" s="49">
        <f>'Raw Data'!Z64</f>
        <v>0</v>
      </c>
      <c r="AB66" s="49">
        <f>'Raw Data'!AA64</f>
        <v>0</v>
      </c>
      <c r="AC66" s="49">
        <f>'Raw Data'!AB64</f>
        <v>0</v>
      </c>
      <c r="AD66" s="49">
        <f>'Raw Data'!AC64</f>
        <v>0</v>
      </c>
      <c r="AE66" s="49">
        <f>'Raw Data'!AD64</f>
        <v>0</v>
      </c>
      <c r="AF66" s="57">
        <f>'Raw Data'!AE64</f>
        <v>0</v>
      </c>
    </row>
    <row r="67" spans="1:32" x14ac:dyDescent="0.3">
      <c r="A67" s="55">
        <f>'Raw Data'!A65</f>
        <v>1.06666666666667</v>
      </c>
      <c r="B67" s="49">
        <f>'Raw Data'!B65</f>
        <v>1.6939655677663801E-2</v>
      </c>
      <c r="C67" s="49">
        <f>'Raw Data'!C65</f>
        <v>4.4539559621062298E-2</v>
      </c>
      <c r="D67" s="49">
        <f>'Raw Data'!D65</f>
        <v>0.172237722613856</v>
      </c>
      <c r="E67" s="49">
        <f>'Raw Data'!E65</f>
        <v>0.78712467166419597</v>
      </c>
      <c r="F67" s="49">
        <f>'Raw Data'!F65</f>
        <v>3.94843345941573</v>
      </c>
      <c r="G67" s="49">
        <f>'Raw Data'!G65</f>
        <v>1.0111299681851</v>
      </c>
      <c r="H67" s="49">
        <f>'Raw Data'!H65</f>
        <v>0.13145558314569999</v>
      </c>
      <c r="I67" s="49">
        <f>'Raw Data'!I65</f>
        <v>0.122076713747229</v>
      </c>
      <c r="J67" s="49">
        <f>'Raw Data'!J65</f>
        <v>0.85874017385240098</v>
      </c>
      <c r="K67" s="57">
        <f>'Raw Data'!K65</f>
        <v>1.0183638922275</v>
      </c>
      <c r="L67" s="49"/>
      <c r="M67" s="60">
        <f>'Raw Data'!L65</f>
        <v>0</v>
      </c>
      <c r="N67" s="49">
        <f>'Raw Data'!M65</f>
        <v>0</v>
      </c>
      <c r="O67" s="49">
        <f>'Raw Data'!N65</f>
        <v>0</v>
      </c>
      <c r="P67" s="49">
        <f>'Raw Data'!O65</f>
        <v>0</v>
      </c>
      <c r="Q67" s="49">
        <f>'Raw Data'!P65</f>
        <v>0</v>
      </c>
      <c r="R67" s="49">
        <f>'Raw Data'!Q65</f>
        <v>0</v>
      </c>
      <c r="S67" s="49">
        <f>'Raw Data'!R65</f>
        <v>0</v>
      </c>
      <c r="T67" s="49">
        <f>'Raw Data'!S65</f>
        <v>0</v>
      </c>
      <c r="U67" s="49">
        <f>'Raw Data'!T65</f>
        <v>0</v>
      </c>
      <c r="V67" s="57">
        <f>'Raw Data'!U65</f>
        <v>0</v>
      </c>
      <c r="W67" s="49">
        <f>'Raw Data'!V65</f>
        <v>0</v>
      </c>
      <c r="X67" s="49">
        <f>'Raw Data'!W65</f>
        <v>0</v>
      </c>
      <c r="Y67" s="49">
        <f>'Raw Data'!X65</f>
        <v>0</v>
      </c>
      <c r="Z67" s="49">
        <f>'Raw Data'!Y65</f>
        <v>0</v>
      </c>
      <c r="AA67" s="49">
        <f>'Raw Data'!Z65</f>
        <v>0</v>
      </c>
      <c r="AB67" s="49">
        <f>'Raw Data'!AA65</f>
        <v>0</v>
      </c>
      <c r="AC67" s="49">
        <f>'Raw Data'!AB65</f>
        <v>0</v>
      </c>
      <c r="AD67" s="49">
        <f>'Raw Data'!AC65</f>
        <v>0</v>
      </c>
      <c r="AE67" s="49">
        <f>'Raw Data'!AD65</f>
        <v>0</v>
      </c>
      <c r="AF67" s="57">
        <f>'Raw Data'!AE65</f>
        <v>0</v>
      </c>
    </row>
    <row r="68" spans="1:32" x14ac:dyDescent="0.3">
      <c r="A68" s="55">
        <f>'Raw Data'!A66</f>
        <v>1.0833333333333299</v>
      </c>
      <c r="B68" s="49">
        <f>'Raw Data'!B66</f>
        <v>1.6950052553043399E-2</v>
      </c>
      <c r="C68" s="49">
        <f>'Raw Data'!C66</f>
        <v>4.4585574620319E-2</v>
      </c>
      <c r="D68" s="49">
        <f>'Raw Data'!D66</f>
        <v>0.17247977581337701</v>
      </c>
      <c r="E68" s="49">
        <f>'Raw Data'!E66</f>
        <v>0.788529121510811</v>
      </c>
      <c r="F68" s="49">
        <f>'Raw Data'!F66</f>
        <v>3.95699367282432</v>
      </c>
      <c r="G68" s="49">
        <f>'Raw Data'!G66</f>
        <v>1.01089313898199</v>
      </c>
      <c r="H68" s="49">
        <f>'Raw Data'!H66</f>
        <v>0.13169241234880499</v>
      </c>
      <c r="I68" s="49">
        <f>'Raw Data'!I66</f>
        <v>0.12183988454412301</v>
      </c>
      <c r="J68" s="49">
        <f>'Raw Data'!J66</f>
        <v>0.85873599613422003</v>
      </c>
      <c r="K68" s="57">
        <f>'Raw Data'!K66</f>
        <v>1.01840355040992</v>
      </c>
      <c r="L68" s="49"/>
      <c r="M68" s="60">
        <f>'Raw Data'!L66</f>
        <v>0</v>
      </c>
      <c r="N68" s="49">
        <f>'Raw Data'!M66</f>
        <v>0</v>
      </c>
      <c r="O68" s="49">
        <f>'Raw Data'!N66</f>
        <v>0</v>
      </c>
      <c r="P68" s="49">
        <f>'Raw Data'!O66</f>
        <v>0</v>
      </c>
      <c r="Q68" s="49">
        <f>'Raw Data'!P66</f>
        <v>0</v>
      </c>
      <c r="R68" s="49">
        <f>'Raw Data'!Q66</f>
        <v>0</v>
      </c>
      <c r="S68" s="49">
        <f>'Raw Data'!R66</f>
        <v>0</v>
      </c>
      <c r="T68" s="49">
        <f>'Raw Data'!S66</f>
        <v>0</v>
      </c>
      <c r="U68" s="49">
        <f>'Raw Data'!T66</f>
        <v>0</v>
      </c>
      <c r="V68" s="57">
        <f>'Raw Data'!U66</f>
        <v>0</v>
      </c>
      <c r="W68" s="49">
        <f>'Raw Data'!V66</f>
        <v>0</v>
      </c>
      <c r="X68" s="49">
        <f>'Raw Data'!W66</f>
        <v>0</v>
      </c>
      <c r="Y68" s="49">
        <f>'Raw Data'!X66</f>
        <v>0</v>
      </c>
      <c r="Z68" s="49">
        <f>'Raw Data'!Y66</f>
        <v>0</v>
      </c>
      <c r="AA68" s="49">
        <f>'Raw Data'!Z66</f>
        <v>0</v>
      </c>
      <c r="AB68" s="49">
        <f>'Raw Data'!AA66</f>
        <v>0</v>
      </c>
      <c r="AC68" s="49">
        <f>'Raw Data'!AB66</f>
        <v>0</v>
      </c>
      <c r="AD68" s="49">
        <f>'Raw Data'!AC66</f>
        <v>0</v>
      </c>
      <c r="AE68" s="49">
        <f>'Raw Data'!AD66</f>
        <v>0</v>
      </c>
      <c r="AF68" s="57">
        <f>'Raw Data'!AE66</f>
        <v>0</v>
      </c>
    </row>
    <row r="69" spans="1:32" x14ac:dyDescent="0.3">
      <c r="A69" s="55">
        <f>'Raw Data'!A67</f>
        <v>1.1000000000000001</v>
      </c>
      <c r="B69" s="49">
        <f>'Raw Data'!B67</f>
        <v>1.6960061755582699E-2</v>
      </c>
      <c r="C69" s="49">
        <f>'Raw Data'!C67</f>
        <v>4.4629949371111297E-2</v>
      </c>
      <c r="D69" s="49">
        <f>'Raw Data'!D67</f>
        <v>0.172713249388217</v>
      </c>
      <c r="E69" s="49">
        <f>'Raw Data'!E67</f>
        <v>0.78988403655167605</v>
      </c>
      <c r="F69" s="49">
        <f>'Raw Data'!F67</f>
        <v>3.9652534991400299</v>
      </c>
      <c r="G69" s="49">
        <f>'Raw Data'!G67</f>
        <v>1.01066465823345</v>
      </c>
      <c r="H69" s="49">
        <f>'Raw Data'!H67</f>
        <v>0.131920893097353</v>
      </c>
      <c r="I69" s="49">
        <f>'Raw Data'!I67</f>
        <v>0.121611403795575</v>
      </c>
      <c r="J69" s="49">
        <f>'Raw Data'!J67</f>
        <v>0.85873218691955899</v>
      </c>
      <c r="K69" s="57">
        <f>'Raw Data'!K67</f>
        <v>1.0184418245124001</v>
      </c>
      <c r="L69" s="49"/>
      <c r="M69" s="60">
        <f>'Raw Data'!L67</f>
        <v>0</v>
      </c>
      <c r="N69" s="49">
        <f>'Raw Data'!M67</f>
        <v>0</v>
      </c>
      <c r="O69" s="49">
        <f>'Raw Data'!N67</f>
        <v>0</v>
      </c>
      <c r="P69" s="49">
        <f>'Raw Data'!O67</f>
        <v>0</v>
      </c>
      <c r="Q69" s="49">
        <f>'Raw Data'!P67</f>
        <v>0</v>
      </c>
      <c r="R69" s="49">
        <f>'Raw Data'!Q67</f>
        <v>0</v>
      </c>
      <c r="S69" s="49">
        <f>'Raw Data'!R67</f>
        <v>0</v>
      </c>
      <c r="T69" s="49">
        <f>'Raw Data'!S67</f>
        <v>0</v>
      </c>
      <c r="U69" s="49">
        <f>'Raw Data'!T67</f>
        <v>0</v>
      </c>
      <c r="V69" s="57">
        <f>'Raw Data'!U67</f>
        <v>0</v>
      </c>
      <c r="W69" s="49">
        <f>'Raw Data'!V67</f>
        <v>0</v>
      </c>
      <c r="X69" s="49">
        <f>'Raw Data'!W67</f>
        <v>0</v>
      </c>
      <c r="Y69" s="49">
        <f>'Raw Data'!X67</f>
        <v>0</v>
      </c>
      <c r="Z69" s="49">
        <f>'Raw Data'!Y67</f>
        <v>0</v>
      </c>
      <c r="AA69" s="49">
        <f>'Raw Data'!Z67</f>
        <v>0</v>
      </c>
      <c r="AB69" s="49">
        <f>'Raw Data'!AA67</f>
        <v>0</v>
      </c>
      <c r="AC69" s="49">
        <f>'Raw Data'!AB67</f>
        <v>0</v>
      </c>
      <c r="AD69" s="49">
        <f>'Raw Data'!AC67</f>
        <v>0</v>
      </c>
      <c r="AE69" s="49">
        <f>'Raw Data'!AD67</f>
        <v>0</v>
      </c>
      <c r="AF69" s="57">
        <f>'Raw Data'!AE67</f>
        <v>0</v>
      </c>
    </row>
    <row r="70" spans="1:32" x14ac:dyDescent="0.3">
      <c r="A70" s="55">
        <f>'Raw Data'!A68</f>
        <v>1.11666666666667</v>
      </c>
      <c r="B70" s="49">
        <f>'Raw Data'!B68</f>
        <v>1.6969683285281499E-2</v>
      </c>
      <c r="C70" s="49">
        <f>'Raw Data'!C68</f>
        <v>4.4672683873439097E-2</v>
      </c>
      <c r="D70" s="49">
        <f>'Raw Data'!D68</f>
        <v>0.17293814333837401</v>
      </c>
      <c r="E70" s="49">
        <f>'Raw Data'!E68</f>
        <v>0.791189416786788</v>
      </c>
      <c r="F70" s="49">
        <f>'Raw Data'!F68</f>
        <v>3.97321293836286</v>
      </c>
      <c r="G70" s="49">
        <f>'Raw Data'!G68</f>
        <v>1.0104445259394499</v>
      </c>
      <c r="H70" s="49">
        <f>'Raw Data'!H68</f>
        <v>0.13214102539134301</v>
      </c>
      <c r="I70" s="49">
        <f>'Raw Data'!I68</f>
        <v>0.121391271501585</v>
      </c>
      <c r="J70" s="49">
        <f>'Raw Data'!J68</f>
        <v>0.85872874620841899</v>
      </c>
      <c r="K70" s="57">
        <f>'Raw Data'!K68</f>
        <v>1.0184787145349301</v>
      </c>
      <c r="L70" s="49"/>
      <c r="M70" s="60">
        <f>'Raw Data'!L68</f>
        <v>0</v>
      </c>
      <c r="N70" s="49">
        <f>'Raw Data'!M68</f>
        <v>0</v>
      </c>
      <c r="O70" s="49">
        <f>'Raw Data'!N68</f>
        <v>0</v>
      </c>
      <c r="P70" s="49">
        <f>'Raw Data'!O68</f>
        <v>0</v>
      </c>
      <c r="Q70" s="49">
        <f>'Raw Data'!P68</f>
        <v>0</v>
      </c>
      <c r="R70" s="49">
        <f>'Raw Data'!Q68</f>
        <v>0</v>
      </c>
      <c r="S70" s="49">
        <f>'Raw Data'!R68</f>
        <v>0</v>
      </c>
      <c r="T70" s="49">
        <f>'Raw Data'!S68</f>
        <v>0</v>
      </c>
      <c r="U70" s="49">
        <f>'Raw Data'!T68</f>
        <v>0</v>
      </c>
      <c r="V70" s="57">
        <f>'Raw Data'!U68</f>
        <v>0</v>
      </c>
      <c r="W70" s="49">
        <f>'Raw Data'!V68</f>
        <v>0</v>
      </c>
      <c r="X70" s="49">
        <f>'Raw Data'!W68</f>
        <v>0</v>
      </c>
      <c r="Y70" s="49">
        <f>'Raw Data'!X68</f>
        <v>0</v>
      </c>
      <c r="Z70" s="49">
        <f>'Raw Data'!Y68</f>
        <v>0</v>
      </c>
      <c r="AA70" s="49">
        <f>'Raw Data'!Z68</f>
        <v>0</v>
      </c>
      <c r="AB70" s="49">
        <f>'Raw Data'!AA68</f>
        <v>0</v>
      </c>
      <c r="AC70" s="49">
        <f>'Raw Data'!AB68</f>
        <v>0</v>
      </c>
      <c r="AD70" s="49">
        <f>'Raw Data'!AC68</f>
        <v>0</v>
      </c>
      <c r="AE70" s="49">
        <f>'Raw Data'!AD68</f>
        <v>0</v>
      </c>
      <c r="AF70" s="57">
        <f>'Raw Data'!AE68</f>
        <v>0</v>
      </c>
    </row>
    <row r="71" spans="1:32" x14ac:dyDescent="0.3">
      <c r="A71" s="55">
        <f>'Raw Data'!A69</f>
        <v>1.13333333333333</v>
      </c>
      <c r="B71" s="49">
        <f>'Raw Data'!B69</f>
        <v>1.6978917142140001E-2</v>
      </c>
      <c r="C71" s="49">
        <f>'Raw Data'!C69</f>
        <v>4.4713778127302498E-2</v>
      </c>
      <c r="D71" s="49">
        <f>'Raw Data'!D69</f>
        <v>0.17315445766384899</v>
      </c>
      <c r="E71" s="49">
        <f>'Raw Data'!E69</f>
        <v>0.79244526221614997</v>
      </c>
      <c r="F71" s="49">
        <f>'Raw Data'!F69</f>
        <v>3.9808719904927998</v>
      </c>
      <c r="G71" s="49">
        <f>'Raw Data'!G69</f>
        <v>1.0102327421000199</v>
      </c>
      <c r="H71" s="49">
        <f>'Raw Data'!H69</f>
        <v>0.132352809230776</v>
      </c>
      <c r="I71" s="49">
        <f>'Raw Data'!I69</f>
        <v>0.121179487662152</v>
      </c>
      <c r="J71" s="49">
        <f>'Raw Data'!J69</f>
        <v>0.85872567400079902</v>
      </c>
      <c r="K71" s="57">
        <f>'Raw Data'!K69</f>
        <v>1.0185142204775099</v>
      </c>
      <c r="L71" s="49"/>
      <c r="M71" s="60">
        <f>'Raw Data'!L69</f>
        <v>0</v>
      </c>
      <c r="N71" s="49">
        <f>'Raw Data'!M69</f>
        <v>0</v>
      </c>
      <c r="O71" s="49">
        <f>'Raw Data'!N69</f>
        <v>0</v>
      </c>
      <c r="P71" s="49">
        <f>'Raw Data'!O69</f>
        <v>0</v>
      </c>
      <c r="Q71" s="49">
        <f>'Raw Data'!P69</f>
        <v>0</v>
      </c>
      <c r="R71" s="49">
        <f>'Raw Data'!Q69</f>
        <v>0</v>
      </c>
      <c r="S71" s="49">
        <f>'Raw Data'!R69</f>
        <v>0</v>
      </c>
      <c r="T71" s="49">
        <f>'Raw Data'!S69</f>
        <v>0</v>
      </c>
      <c r="U71" s="49">
        <f>'Raw Data'!T69</f>
        <v>0</v>
      </c>
      <c r="V71" s="57">
        <f>'Raw Data'!U69</f>
        <v>0</v>
      </c>
      <c r="W71" s="49">
        <f>'Raw Data'!V69</f>
        <v>0</v>
      </c>
      <c r="X71" s="49">
        <f>'Raw Data'!W69</f>
        <v>0</v>
      </c>
      <c r="Y71" s="49">
        <f>'Raw Data'!X69</f>
        <v>0</v>
      </c>
      <c r="Z71" s="49">
        <f>'Raw Data'!Y69</f>
        <v>0</v>
      </c>
      <c r="AA71" s="49">
        <f>'Raw Data'!Z69</f>
        <v>0</v>
      </c>
      <c r="AB71" s="49">
        <f>'Raw Data'!AA69</f>
        <v>0</v>
      </c>
      <c r="AC71" s="49">
        <f>'Raw Data'!AB69</f>
        <v>0</v>
      </c>
      <c r="AD71" s="49">
        <f>'Raw Data'!AC69</f>
        <v>0</v>
      </c>
      <c r="AE71" s="49">
        <f>'Raw Data'!AD69</f>
        <v>0</v>
      </c>
      <c r="AF71" s="57">
        <f>'Raw Data'!AE69</f>
        <v>0</v>
      </c>
    </row>
    <row r="72" spans="1:32" x14ac:dyDescent="0.3">
      <c r="A72" s="55">
        <f>'Raw Data'!A70</f>
        <v>1.1499999999999999</v>
      </c>
      <c r="B72" s="49">
        <f>'Raw Data'!B70</f>
        <v>1.69877633261581E-2</v>
      </c>
      <c r="C72" s="49">
        <f>'Raw Data'!C70</f>
        <v>4.47532321327015E-2</v>
      </c>
      <c r="D72" s="49">
        <f>'Raw Data'!D70</f>
        <v>0.17336219236464201</v>
      </c>
      <c r="E72" s="49">
        <f>'Raw Data'!E70</f>
        <v>0.79365157283975996</v>
      </c>
      <c r="F72" s="49">
        <f>'Raw Data'!F70</f>
        <v>3.9882306555298501</v>
      </c>
      <c r="G72" s="49">
        <f>'Raw Data'!G70</f>
        <v>1.01002930671515</v>
      </c>
      <c r="H72" s="49">
        <f>'Raw Data'!H70</f>
        <v>0.13255624461565199</v>
      </c>
      <c r="I72" s="49">
        <f>'Raw Data'!I70</f>
        <v>0.12097605227727699</v>
      </c>
      <c r="J72" s="49">
        <f>'Raw Data'!J70</f>
        <v>0.85872297029669897</v>
      </c>
      <c r="K72" s="57">
        <f>'Raw Data'!K70</f>
        <v>1.01854834234014</v>
      </c>
      <c r="L72" s="49"/>
      <c r="M72" s="60">
        <f>'Raw Data'!L70</f>
        <v>0</v>
      </c>
      <c r="N72" s="49">
        <f>'Raw Data'!M70</f>
        <v>0</v>
      </c>
      <c r="O72" s="49">
        <f>'Raw Data'!N70</f>
        <v>0</v>
      </c>
      <c r="P72" s="49">
        <f>'Raw Data'!O70</f>
        <v>0</v>
      </c>
      <c r="Q72" s="49">
        <f>'Raw Data'!P70</f>
        <v>0</v>
      </c>
      <c r="R72" s="49">
        <f>'Raw Data'!Q70</f>
        <v>0</v>
      </c>
      <c r="S72" s="49">
        <f>'Raw Data'!R70</f>
        <v>0</v>
      </c>
      <c r="T72" s="49">
        <f>'Raw Data'!S70</f>
        <v>0</v>
      </c>
      <c r="U72" s="49">
        <f>'Raw Data'!T70</f>
        <v>0</v>
      </c>
      <c r="V72" s="57">
        <f>'Raw Data'!U70</f>
        <v>0</v>
      </c>
      <c r="W72" s="49">
        <f>'Raw Data'!V70</f>
        <v>0</v>
      </c>
      <c r="X72" s="49">
        <f>'Raw Data'!W70</f>
        <v>0</v>
      </c>
      <c r="Y72" s="49">
        <f>'Raw Data'!X70</f>
        <v>0</v>
      </c>
      <c r="Z72" s="49">
        <f>'Raw Data'!Y70</f>
        <v>0</v>
      </c>
      <c r="AA72" s="49">
        <f>'Raw Data'!Z70</f>
        <v>0</v>
      </c>
      <c r="AB72" s="49">
        <f>'Raw Data'!AA70</f>
        <v>0</v>
      </c>
      <c r="AC72" s="49">
        <f>'Raw Data'!AB70</f>
        <v>0</v>
      </c>
      <c r="AD72" s="49">
        <f>'Raw Data'!AC70</f>
        <v>0</v>
      </c>
      <c r="AE72" s="49">
        <f>'Raw Data'!AD70</f>
        <v>0</v>
      </c>
      <c r="AF72" s="57">
        <f>'Raw Data'!AE70</f>
        <v>0</v>
      </c>
    </row>
    <row r="73" spans="1:32" x14ac:dyDescent="0.3">
      <c r="A73" s="55">
        <f>'Raw Data'!A71</f>
        <v>1.1666666666666701</v>
      </c>
      <c r="B73" s="49">
        <f>'Raw Data'!B71</f>
        <v>1.69962218373358E-2</v>
      </c>
      <c r="C73" s="49">
        <f>'Raw Data'!C71</f>
        <v>4.4791045889635998E-2</v>
      </c>
      <c r="D73" s="49">
        <f>'Raw Data'!D71</f>
        <v>0.17356134744075299</v>
      </c>
      <c r="E73" s="49">
        <f>'Raw Data'!E71</f>
        <v>0.79480834865761896</v>
      </c>
      <c r="F73" s="49">
        <f>'Raw Data'!F71</f>
        <v>3.99528893347403</v>
      </c>
      <c r="G73" s="49">
        <f>'Raw Data'!G71</f>
        <v>1.00983421978483</v>
      </c>
      <c r="H73" s="49">
        <f>'Raw Data'!H71</f>
        <v>0.13275133154596999</v>
      </c>
      <c r="I73" s="49">
        <f>'Raw Data'!I71</f>
        <v>0.12078096534695899</v>
      </c>
      <c r="J73" s="49">
        <f>'Raw Data'!J71</f>
        <v>0.85872063509611996</v>
      </c>
      <c r="K73" s="57">
        <f>'Raw Data'!K71</f>
        <v>1.0185810801228301</v>
      </c>
      <c r="L73" s="49"/>
      <c r="M73" s="60">
        <f>'Raw Data'!L71</f>
        <v>0</v>
      </c>
      <c r="N73" s="49">
        <f>'Raw Data'!M71</f>
        <v>0</v>
      </c>
      <c r="O73" s="49">
        <f>'Raw Data'!N71</f>
        <v>0</v>
      </c>
      <c r="P73" s="49">
        <f>'Raw Data'!O71</f>
        <v>0</v>
      </c>
      <c r="Q73" s="49">
        <f>'Raw Data'!P71</f>
        <v>0</v>
      </c>
      <c r="R73" s="49">
        <f>'Raw Data'!Q71</f>
        <v>0</v>
      </c>
      <c r="S73" s="49">
        <f>'Raw Data'!R71</f>
        <v>0</v>
      </c>
      <c r="T73" s="49">
        <f>'Raw Data'!S71</f>
        <v>0</v>
      </c>
      <c r="U73" s="49">
        <f>'Raw Data'!T71</f>
        <v>0</v>
      </c>
      <c r="V73" s="57">
        <f>'Raw Data'!U71</f>
        <v>0</v>
      </c>
      <c r="W73" s="49">
        <f>'Raw Data'!V71</f>
        <v>0</v>
      </c>
      <c r="X73" s="49">
        <f>'Raw Data'!W71</f>
        <v>0</v>
      </c>
      <c r="Y73" s="49">
        <f>'Raw Data'!X71</f>
        <v>0</v>
      </c>
      <c r="Z73" s="49">
        <f>'Raw Data'!Y71</f>
        <v>0</v>
      </c>
      <c r="AA73" s="49">
        <f>'Raw Data'!Z71</f>
        <v>0</v>
      </c>
      <c r="AB73" s="49">
        <f>'Raw Data'!AA71</f>
        <v>0</v>
      </c>
      <c r="AC73" s="49">
        <f>'Raw Data'!AB71</f>
        <v>0</v>
      </c>
      <c r="AD73" s="49">
        <f>'Raw Data'!AC71</f>
        <v>0</v>
      </c>
      <c r="AE73" s="49">
        <f>'Raw Data'!AD71</f>
        <v>0</v>
      </c>
      <c r="AF73" s="57">
        <f>'Raw Data'!AE71</f>
        <v>0</v>
      </c>
    </row>
    <row r="74" spans="1:32" x14ac:dyDescent="0.3">
      <c r="A74" s="55">
        <f>'Raw Data'!A72</f>
        <v>1.18333333333333</v>
      </c>
      <c r="B74" s="49">
        <f>'Raw Data'!B72</f>
        <v>1.7004292675673001E-2</v>
      </c>
      <c r="C74" s="49">
        <f>'Raw Data'!C72</f>
        <v>4.4827219398106098E-2</v>
      </c>
      <c r="D74" s="49">
        <f>'Raw Data'!D72</f>
        <v>0.173751922892181</v>
      </c>
      <c r="E74" s="49">
        <f>'Raw Data'!E72</f>
        <v>0.79591558966972697</v>
      </c>
      <c r="F74" s="49">
        <f>'Raw Data'!F72</f>
        <v>4.00204682432532</v>
      </c>
      <c r="G74" s="49">
        <f>'Raw Data'!G72</f>
        <v>1.0096474813090699</v>
      </c>
      <c r="H74" s="49">
        <f>'Raw Data'!H72</f>
        <v>0.13293807002173</v>
      </c>
      <c r="I74" s="49">
        <f>'Raw Data'!I72</f>
        <v>0.120594226871199</v>
      </c>
      <c r="J74" s="49">
        <f>'Raw Data'!J72</f>
        <v>0.85871866839906097</v>
      </c>
      <c r="K74" s="57">
        <f>'Raw Data'!K72</f>
        <v>1.01861243382557</v>
      </c>
      <c r="L74" s="49"/>
      <c r="M74" s="60">
        <f>'Raw Data'!L72</f>
        <v>0</v>
      </c>
      <c r="N74" s="49">
        <f>'Raw Data'!M72</f>
        <v>0</v>
      </c>
      <c r="O74" s="49">
        <f>'Raw Data'!N72</f>
        <v>0</v>
      </c>
      <c r="P74" s="49">
        <f>'Raw Data'!O72</f>
        <v>0</v>
      </c>
      <c r="Q74" s="49">
        <f>'Raw Data'!P72</f>
        <v>0</v>
      </c>
      <c r="R74" s="49">
        <f>'Raw Data'!Q72</f>
        <v>0</v>
      </c>
      <c r="S74" s="49">
        <f>'Raw Data'!R72</f>
        <v>0</v>
      </c>
      <c r="T74" s="49">
        <f>'Raw Data'!S72</f>
        <v>0</v>
      </c>
      <c r="U74" s="49">
        <f>'Raw Data'!T72</f>
        <v>0</v>
      </c>
      <c r="V74" s="57">
        <f>'Raw Data'!U72</f>
        <v>0</v>
      </c>
      <c r="W74" s="49">
        <f>'Raw Data'!V72</f>
        <v>0</v>
      </c>
      <c r="X74" s="49">
        <f>'Raw Data'!W72</f>
        <v>0</v>
      </c>
      <c r="Y74" s="49">
        <f>'Raw Data'!X72</f>
        <v>0</v>
      </c>
      <c r="Z74" s="49">
        <f>'Raw Data'!Y72</f>
        <v>0</v>
      </c>
      <c r="AA74" s="49">
        <f>'Raw Data'!Z72</f>
        <v>0</v>
      </c>
      <c r="AB74" s="49">
        <f>'Raw Data'!AA72</f>
        <v>0</v>
      </c>
      <c r="AC74" s="49">
        <f>'Raw Data'!AB72</f>
        <v>0</v>
      </c>
      <c r="AD74" s="49">
        <f>'Raw Data'!AC72</f>
        <v>0</v>
      </c>
      <c r="AE74" s="49">
        <f>'Raw Data'!AD72</f>
        <v>0</v>
      </c>
      <c r="AF74" s="57">
        <f>'Raw Data'!AE72</f>
        <v>0</v>
      </c>
    </row>
    <row r="75" spans="1:32" x14ac:dyDescent="0.3">
      <c r="A75" s="55">
        <f>'Raw Data'!A73</f>
        <v>1.2</v>
      </c>
      <c r="B75" s="49">
        <f>'Raw Data'!B73</f>
        <v>1.70119758411699E-2</v>
      </c>
      <c r="C75" s="49">
        <f>'Raw Data'!C73</f>
        <v>4.4861752658111702E-2</v>
      </c>
      <c r="D75" s="49">
        <f>'Raw Data'!D73</f>
        <v>0.17393391871892799</v>
      </c>
      <c r="E75" s="49">
        <f>'Raw Data'!E73</f>
        <v>0.79697329587608301</v>
      </c>
      <c r="F75" s="49">
        <f>'Raw Data'!F73</f>
        <v>4.0085043280837303</v>
      </c>
      <c r="G75" s="49">
        <f>'Raw Data'!G73</f>
        <v>1.0094690912878701</v>
      </c>
      <c r="H75" s="49">
        <f>'Raw Data'!H73</f>
        <v>0.13311646004293301</v>
      </c>
      <c r="I75" s="49">
        <f>'Raw Data'!I73</f>
        <v>0.120415836849996</v>
      </c>
      <c r="J75" s="49">
        <f>'Raw Data'!J73</f>
        <v>0.85871707020552202</v>
      </c>
      <c r="K75" s="57">
        <f>'Raw Data'!K73</f>
        <v>1.0186424034483601</v>
      </c>
      <c r="L75" s="49"/>
      <c r="M75" s="60">
        <f>'Raw Data'!L73</f>
        <v>0</v>
      </c>
      <c r="N75" s="49">
        <f>'Raw Data'!M73</f>
        <v>0</v>
      </c>
      <c r="O75" s="49">
        <f>'Raw Data'!N73</f>
        <v>0</v>
      </c>
      <c r="P75" s="49">
        <f>'Raw Data'!O73</f>
        <v>0</v>
      </c>
      <c r="Q75" s="49">
        <f>'Raw Data'!P73</f>
        <v>0</v>
      </c>
      <c r="R75" s="49">
        <f>'Raw Data'!Q73</f>
        <v>0</v>
      </c>
      <c r="S75" s="49">
        <f>'Raw Data'!R73</f>
        <v>0</v>
      </c>
      <c r="T75" s="49">
        <f>'Raw Data'!S73</f>
        <v>0</v>
      </c>
      <c r="U75" s="49">
        <f>'Raw Data'!T73</f>
        <v>0</v>
      </c>
      <c r="V75" s="57">
        <f>'Raw Data'!U73</f>
        <v>0</v>
      </c>
      <c r="W75" s="49">
        <f>'Raw Data'!V73</f>
        <v>0</v>
      </c>
      <c r="X75" s="49">
        <f>'Raw Data'!W73</f>
        <v>0</v>
      </c>
      <c r="Y75" s="49">
        <f>'Raw Data'!X73</f>
        <v>0</v>
      </c>
      <c r="Z75" s="49">
        <f>'Raw Data'!Y73</f>
        <v>0</v>
      </c>
      <c r="AA75" s="49">
        <f>'Raw Data'!Z73</f>
        <v>0</v>
      </c>
      <c r="AB75" s="49">
        <f>'Raw Data'!AA73</f>
        <v>0</v>
      </c>
      <c r="AC75" s="49">
        <f>'Raw Data'!AB73</f>
        <v>0</v>
      </c>
      <c r="AD75" s="49">
        <f>'Raw Data'!AC73</f>
        <v>0</v>
      </c>
      <c r="AE75" s="49">
        <f>'Raw Data'!AD73</f>
        <v>0</v>
      </c>
      <c r="AF75" s="57">
        <f>'Raw Data'!AE73</f>
        <v>0</v>
      </c>
    </row>
    <row r="76" spans="1:32" x14ac:dyDescent="0.3">
      <c r="A76" s="55">
        <f>'Raw Data'!A74</f>
        <v>1.2166666666666699</v>
      </c>
      <c r="B76" s="49">
        <f>'Raw Data'!B74</f>
        <v>1.70192713338264E-2</v>
      </c>
      <c r="C76" s="49">
        <f>'Raw Data'!C74</f>
        <v>4.4894645669652899E-2</v>
      </c>
      <c r="D76" s="49">
        <f>'Raw Data'!D74</f>
        <v>0.17410733492099201</v>
      </c>
      <c r="E76" s="49">
        <f>'Raw Data'!E74</f>
        <v>0.79798146727668795</v>
      </c>
      <c r="F76" s="49">
        <f>'Raw Data'!F74</f>
        <v>4.0146614447492501</v>
      </c>
      <c r="G76" s="49">
        <f>'Raw Data'!G74</f>
        <v>1.00929904972122</v>
      </c>
      <c r="H76" s="49">
        <f>'Raw Data'!H74</f>
        <v>0.133286501609578</v>
      </c>
      <c r="I76" s="49">
        <f>'Raw Data'!I74</f>
        <v>0.12024579528335</v>
      </c>
      <c r="J76" s="49">
        <f>'Raw Data'!J74</f>
        <v>0.85871584051550398</v>
      </c>
      <c r="K76" s="57">
        <f>'Raw Data'!K74</f>
        <v>1.0186709889912</v>
      </c>
      <c r="L76" s="49"/>
      <c r="M76" s="60">
        <f>'Raw Data'!L74</f>
        <v>0</v>
      </c>
      <c r="N76" s="49">
        <f>'Raw Data'!M74</f>
        <v>0</v>
      </c>
      <c r="O76" s="49">
        <f>'Raw Data'!N74</f>
        <v>0</v>
      </c>
      <c r="P76" s="49">
        <f>'Raw Data'!O74</f>
        <v>0</v>
      </c>
      <c r="Q76" s="49">
        <f>'Raw Data'!P74</f>
        <v>0</v>
      </c>
      <c r="R76" s="49">
        <f>'Raw Data'!Q74</f>
        <v>0</v>
      </c>
      <c r="S76" s="49">
        <f>'Raw Data'!R74</f>
        <v>0</v>
      </c>
      <c r="T76" s="49">
        <f>'Raw Data'!S74</f>
        <v>0</v>
      </c>
      <c r="U76" s="49">
        <f>'Raw Data'!T74</f>
        <v>0</v>
      </c>
      <c r="V76" s="57">
        <f>'Raw Data'!U74</f>
        <v>0</v>
      </c>
      <c r="W76" s="49">
        <f>'Raw Data'!V74</f>
        <v>0</v>
      </c>
      <c r="X76" s="49">
        <f>'Raw Data'!W74</f>
        <v>0</v>
      </c>
      <c r="Y76" s="49">
        <f>'Raw Data'!X74</f>
        <v>0</v>
      </c>
      <c r="Z76" s="49">
        <f>'Raw Data'!Y74</f>
        <v>0</v>
      </c>
      <c r="AA76" s="49">
        <f>'Raw Data'!Z74</f>
        <v>0</v>
      </c>
      <c r="AB76" s="49">
        <f>'Raw Data'!AA74</f>
        <v>0</v>
      </c>
      <c r="AC76" s="49">
        <f>'Raw Data'!AB74</f>
        <v>0</v>
      </c>
      <c r="AD76" s="49">
        <f>'Raw Data'!AC74</f>
        <v>0</v>
      </c>
      <c r="AE76" s="49">
        <f>'Raw Data'!AD74</f>
        <v>0</v>
      </c>
      <c r="AF76" s="57">
        <f>'Raw Data'!AE74</f>
        <v>0</v>
      </c>
    </row>
    <row r="77" spans="1:32" x14ac:dyDescent="0.3">
      <c r="A77" s="55">
        <f>'Raw Data'!A75</f>
        <v>1.2333333333333301</v>
      </c>
      <c r="B77" s="49">
        <f>'Raw Data'!B75</f>
        <v>1.70259687640377E-2</v>
      </c>
      <c r="C77" s="49">
        <f>'Raw Data'!C75</f>
        <v>4.4925086450167802E-2</v>
      </c>
      <c r="D77" s="49">
        <f>'Raw Data'!D75</f>
        <v>0.17426801057128399</v>
      </c>
      <c r="E77" s="49">
        <f>'Raw Data'!E75</f>
        <v>0.79891652618494402</v>
      </c>
      <c r="F77" s="49">
        <f>'Raw Data'!F75</f>
        <v>4.0203779765272198</v>
      </c>
      <c r="G77" s="49">
        <f>'Raw Data'!G75</f>
        <v>1.00914132279431</v>
      </c>
      <c r="H77" s="49">
        <f>'Raw Data'!H75</f>
        <v>0.13344422853648699</v>
      </c>
      <c r="I77" s="49">
        <f>'Raw Data'!I75</f>
        <v>0.12008806835644199</v>
      </c>
      <c r="J77" s="49">
        <f>'Raw Data'!J75</f>
        <v>0.85871501022452901</v>
      </c>
      <c r="K77" s="57">
        <f>'Raw Data'!K75</f>
        <v>1.0186975555391999</v>
      </c>
      <c r="L77" s="49"/>
      <c r="M77" s="60">
        <f>'Raw Data'!L75</f>
        <v>0</v>
      </c>
      <c r="N77" s="49">
        <f>'Raw Data'!M75</f>
        <v>0</v>
      </c>
      <c r="O77" s="49">
        <f>'Raw Data'!N75</f>
        <v>0</v>
      </c>
      <c r="P77" s="49">
        <f>'Raw Data'!O75</f>
        <v>0</v>
      </c>
      <c r="Q77" s="49">
        <f>'Raw Data'!P75</f>
        <v>0</v>
      </c>
      <c r="R77" s="49">
        <f>'Raw Data'!Q75</f>
        <v>0</v>
      </c>
      <c r="S77" s="49">
        <f>'Raw Data'!R75</f>
        <v>0</v>
      </c>
      <c r="T77" s="49">
        <f>'Raw Data'!S75</f>
        <v>0</v>
      </c>
      <c r="U77" s="49">
        <f>'Raw Data'!T75</f>
        <v>0</v>
      </c>
      <c r="V77" s="57">
        <f>'Raw Data'!U75</f>
        <v>0</v>
      </c>
      <c r="W77" s="49">
        <f>'Raw Data'!V75</f>
        <v>0</v>
      </c>
      <c r="X77" s="49">
        <f>'Raw Data'!W75</f>
        <v>0</v>
      </c>
      <c r="Y77" s="49">
        <f>'Raw Data'!X75</f>
        <v>0</v>
      </c>
      <c r="Z77" s="49">
        <f>'Raw Data'!Y75</f>
        <v>0</v>
      </c>
      <c r="AA77" s="49">
        <f>'Raw Data'!Z75</f>
        <v>0</v>
      </c>
      <c r="AB77" s="49">
        <f>'Raw Data'!AA75</f>
        <v>0</v>
      </c>
      <c r="AC77" s="49">
        <f>'Raw Data'!AB75</f>
        <v>0</v>
      </c>
      <c r="AD77" s="49">
        <f>'Raw Data'!AC75</f>
        <v>0</v>
      </c>
      <c r="AE77" s="49">
        <f>'Raw Data'!AD75</f>
        <v>0</v>
      </c>
      <c r="AF77" s="57">
        <f>'Raw Data'!AE75</f>
        <v>0</v>
      </c>
    </row>
    <row r="78" spans="1:32" x14ac:dyDescent="0.3">
      <c r="A78" s="55">
        <f>'Raw Data'!A76</f>
        <v>1.25</v>
      </c>
      <c r="B78" s="49">
        <f>'Raw Data'!B76</f>
        <v>1.7032275951945501E-2</v>
      </c>
      <c r="C78" s="49">
        <f>'Raw Data'!C76</f>
        <v>4.4953922089233003E-2</v>
      </c>
      <c r="D78" s="49">
        <f>'Raw Data'!D76</f>
        <v>0.174420346419557</v>
      </c>
      <c r="E78" s="49">
        <f>'Raw Data'!E76</f>
        <v>0.79980372441447101</v>
      </c>
      <c r="F78" s="49">
        <f>'Raw Data'!F76</f>
        <v>4.02580608125258</v>
      </c>
      <c r="G78" s="49">
        <f>'Raw Data'!G76</f>
        <v>1.0089916573675899</v>
      </c>
      <c r="H78" s="49">
        <f>'Raw Data'!H76</f>
        <v>0.13359389396320701</v>
      </c>
      <c r="I78" s="49">
        <f>'Raw Data'!I76</f>
        <v>0.11993840292972099</v>
      </c>
      <c r="J78" s="49">
        <f>'Raw Data'!J76</f>
        <v>0.85871432155288097</v>
      </c>
      <c r="K78" s="57">
        <f>'Raw Data'!K76</f>
        <v>1.0187227998874899</v>
      </c>
      <c r="L78" s="49"/>
      <c r="M78" s="60">
        <f>'Raw Data'!L76</f>
        <v>0</v>
      </c>
      <c r="N78" s="49">
        <f>'Raw Data'!M76</f>
        <v>0</v>
      </c>
      <c r="O78" s="49">
        <f>'Raw Data'!N76</f>
        <v>0</v>
      </c>
      <c r="P78" s="49">
        <f>'Raw Data'!O76</f>
        <v>0</v>
      </c>
      <c r="Q78" s="49">
        <f>'Raw Data'!P76</f>
        <v>0</v>
      </c>
      <c r="R78" s="49">
        <f>'Raw Data'!Q76</f>
        <v>0</v>
      </c>
      <c r="S78" s="49">
        <f>'Raw Data'!R76</f>
        <v>0</v>
      </c>
      <c r="T78" s="49">
        <f>'Raw Data'!S76</f>
        <v>0</v>
      </c>
      <c r="U78" s="49">
        <f>'Raw Data'!T76</f>
        <v>0</v>
      </c>
      <c r="V78" s="57">
        <f>'Raw Data'!U76</f>
        <v>0</v>
      </c>
      <c r="W78" s="49">
        <f>'Raw Data'!V76</f>
        <v>0</v>
      </c>
      <c r="X78" s="49">
        <f>'Raw Data'!W76</f>
        <v>0</v>
      </c>
      <c r="Y78" s="49">
        <f>'Raw Data'!X76</f>
        <v>0</v>
      </c>
      <c r="Z78" s="49">
        <f>'Raw Data'!Y76</f>
        <v>0</v>
      </c>
      <c r="AA78" s="49">
        <f>'Raw Data'!Z76</f>
        <v>0</v>
      </c>
      <c r="AB78" s="49">
        <f>'Raw Data'!AA76</f>
        <v>0</v>
      </c>
      <c r="AC78" s="49">
        <f>'Raw Data'!AB76</f>
        <v>0</v>
      </c>
      <c r="AD78" s="49">
        <f>'Raw Data'!AC76</f>
        <v>0</v>
      </c>
      <c r="AE78" s="49">
        <f>'Raw Data'!AD76</f>
        <v>0</v>
      </c>
      <c r="AF78" s="57">
        <f>'Raw Data'!AE76</f>
        <v>0</v>
      </c>
    </row>
    <row r="79" spans="1:32" x14ac:dyDescent="0.3">
      <c r="A79" s="55">
        <f>'Raw Data'!A77</f>
        <v>1.2666666666666699</v>
      </c>
      <c r="B79" s="49">
        <f>'Raw Data'!B77</f>
        <v>1.7038427882371799E-2</v>
      </c>
      <c r="C79" s="49">
        <f>'Raw Data'!C77</f>
        <v>4.4982073045753003E-2</v>
      </c>
      <c r="D79" s="49">
        <f>'Raw Data'!D77</f>
        <v>0.17456907730666699</v>
      </c>
      <c r="E79" s="49">
        <f>'Raw Data'!E77</f>
        <v>0.80066998658208399</v>
      </c>
      <c r="F79" s="49">
        <f>'Raw Data'!F77</f>
        <v>4.0311064619028203</v>
      </c>
      <c r="G79" s="49">
        <f>'Raw Data'!G77</f>
        <v>1.0088455226364501</v>
      </c>
      <c r="H79" s="49">
        <f>'Raw Data'!H77</f>
        <v>0.13374002869435</v>
      </c>
      <c r="I79" s="49">
        <f>'Raw Data'!I77</f>
        <v>0.11979226819857899</v>
      </c>
      <c r="J79" s="49">
        <f>'Raw Data'!J77</f>
        <v>0.85871367158317202</v>
      </c>
      <c r="K79" s="57">
        <f>'Raw Data'!K77</f>
        <v>1.0187474521358399</v>
      </c>
      <c r="L79" s="49"/>
      <c r="M79" s="60">
        <f>'Raw Data'!L77</f>
        <v>0</v>
      </c>
      <c r="N79" s="49">
        <f>'Raw Data'!M77</f>
        <v>0</v>
      </c>
      <c r="O79" s="49">
        <f>'Raw Data'!N77</f>
        <v>0</v>
      </c>
      <c r="P79" s="49">
        <f>'Raw Data'!O77</f>
        <v>0</v>
      </c>
      <c r="Q79" s="49">
        <f>'Raw Data'!P77</f>
        <v>0</v>
      </c>
      <c r="R79" s="49">
        <f>'Raw Data'!Q77</f>
        <v>0</v>
      </c>
      <c r="S79" s="49">
        <f>'Raw Data'!R77</f>
        <v>0</v>
      </c>
      <c r="T79" s="49">
        <f>'Raw Data'!S77</f>
        <v>0</v>
      </c>
      <c r="U79" s="49">
        <f>'Raw Data'!T77</f>
        <v>0</v>
      </c>
      <c r="V79" s="57">
        <f>'Raw Data'!U77</f>
        <v>0</v>
      </c>
      <c r="W79" s="49">
        <f>'Raw Data'!V77</f>
        <v>0</v>
      </c>
      <c r="X79" s="49">
        <f>'Raw Data'!W77</f>
        <v>0</v>
      </c>
      <c r="Y79" s="49">
        <f>'Raw Data'!X77</f>
        <v>0</v>
      </c>
      <c r="Z79" s="49">
        <f>'Raw Data'!Y77</f>
        <v>0</v>
      </c>
      <c r="AA79" s="49">
        <f>'Raw Data'!Z77</f>
        <v>0</v>
      </c>
      <c r="AB79" s="49">
        <f>'Raw Data'!AA77</f>
        <v>0</v>
      </c>
      <c r="AC79" s="49">
        <f>'Raw Data'!AB77</f>
        <v>0</v>
      </c>
      <c r="AD79" s="49">
        <f>'Raw Data'!AC77</f>
        <v>0</v>
      </c>
      <c r="AE79" s="49">
        <f>'Raw Data'!AD77</f>
        <v>0</v>
      </c>
      <c r="AF79" s="57">
        <f>'Raw Data'!AE77</f>
        <v>0</v>
      </c>
    </row>
    <row r="80" spans="1:32" x14ac:dyDescent="0.3">
      <c r="A80" s="55">
        <f>'Raw Data'!A78</f>
        <v>1.2833333333333301</v>
      </c>
      <c r="B80" s="49">
        <f>'Raw Data'!B78</f>
        <v>1.7044424555316399E-2</v>
      </c>
      <c r="C80" s="49">
        <f>'Raw Data'!C78</f>
        <v>4.5009539319728002E-2</v>
      </c>
      <c r="D80" s="49">
        <f>'Raw Data'!D78</f>
        <v>0.174714203232613</v>
      </c>
      <c r="E80" s="49">
        <f>'Raw Data'!E78</f>
        <v>0.80151531268778498</v>
      </c>
      <c r="F80" s="49">
        <f>'Raw Data'!F78</f>
        <v>4.0362791184779496</v>
      </c>
      <c r="G80" s="49">
        <f>'Raw Data'!G78</f>
        <v>1.00870291860088</v>
      </c>
      <c r="H80" s="49">
        <f>'Raw Data'!H78</f>
        <v>0.13388263272991399</v>
      </c>
      <c r="I80" s="49">
        <f>'Raw Data'!I78</f>
        <v>0.11964966416301399</v>
      </c>
      <c r="J80" s="49">
        <f>'Raw Data'!J78</f>
        <v>0.85871306031540096</v>
      </c>
      <c r="K80" s="57">
        <f>'Raw Data'!K78</f>
        <v>1.01877151228425</v>
      </c>
      <c r="L80" s="49"/>
      <c r="M80" s="60">
        <f>'Raw Data'!L78</f>
        <v>0</v>
      </c>
      <c r="N80" s="49">
        <f>'Raw Data'!M78</f>
        <v>0</v>
      </c>
      <c r="O80" s="49">
        <f>'Raw Data'!N78</f>
        <v>0</v>
      </c>
      <c r="P80" s="49">
        <f>'Raw Data'!O78</f>
        <v>0</v>
      </c>
      <c r="Q80" s="49">
        <f>'Raw Data'!P78</f>
        <v>0</v>
      </c>
      <c r="R80" s="49">
        <f>'Raw Data'!Q78</f>
        <v>0</v>
      </c>
      <c r="S80" s="49">
        <f>'Raw Data'!R78</f>
        <v>0</v>
      </c>
      <c r="T80" s="49">
        <f>'Raw Data'!S78</f>
        <v>0</v>
      </c>
      <c r="U80" s="49">
        <f>'Raw Data'!T78</f>
        <v>0</v>
      </c>
      <c r="V80" s="57">
        <f>'Raw Data'!U78</f>
        <v>0</v>
      </c>
      <c r="W80" s="49">
        <f>'Raw Data'!V78</f>
        <v>0</v>
      </c>
      <c r="X80" s="49">
        <f>'Raw Data'!W78</f>
        <v>0</v>
      </c>
      <c r="Y80" s="49">
        <f>'Raw Data'!X78</f>
        <v>0</v>
      </c>
      <c r="Z80" s="49">
        <f>'Raw Data'!Y78</f>
        <v>0</v>
      </c>
      <c r="AA80" s="49">
        <f>'Raw Data'!Z78</f>
        <v>0</v>
      </c>
      <c r="AB80" s="49">
        <f>'Raw Data'!AA78</f>
        <v>0</v>
      </c>
      <c r="AC80" s="49">
        <f>'Raw Data'!AB78</f>
        <v>0</v>
      </c>
      <c r="AD80" s="49">
        <f>'Raw Data'!AC78</f>
        <v>0</v>
      </c>
      <c r="AE80" s="49">
        <f>'Raw Data'!AD78</f>
        <v>0</v>
      </c>
      <c r="AF80" s="57">
        <f>'Raw Data'!AE78</f>
        <v>0</v>
      </c>
    </row>
    <row r="81" spans="1:32" x14ac:dyDescent="0.3">
      <c r="A81" s="55">
        <f>'Raw Data'!A79</f>
        <v>1.3</v>
      </c>
      <c r="B81" s="49">
        <f>'Raw Data'!B79</f>
        <v>1.70502659707795E-2</v>
      </c>
      <c r="C81" s="49">
        <f>'Raw Data'!C79</f>
        <v>4.50363209111578E-2</v>
      </c>
      <c r="D81" s="49">
        <f>'Raw Data'!D79</f>
        <v>0.17485572419739501</v>
      </c>
      <c r="E81" s="49">
        <f>'Raw Data'!E79</f>
        <v>0.80233970273157196</v>
      </c>
      <c r="F81" s="49">
        <f>'Raw Data'!F79</f>
        <v>4.0413240509779698</v>
      </c>
      <c r="G81" s="49">
        <f>'Raw Data'!G79</f>
        <v>1.0085638452609</v>
      </c>
      <c r="H81" s="49">
        <f>'Raw Data'!H79</f>
        <v>0.13402170606990099</v>
      </c>
      <c r="I81" s="49">
        <f>'Raw Data'!I79</f>
        <v>0.11951059082302801</v>
      </c>
      <c r="J81" s="49">
        <f>'Raw Data'!J79</f>
        <v>0.85871248774956799</v>
      </c>
      <c r="K81" s="57">
        <f>'Raw Data'!K79</f>
        <v>1.0187949803327201</v>
      </c>
      <c r="L81" s="49"/>
      <c r="M81" s="60">
        <f>'Raw Data'!L79</f>
        <v>0</v>
      </c>
      <c r="N81" s="49">
        <f>'Raw Data'!M79</f>
        <v>0</v>
      </c>
      <c r="O81" s="49">
        <f>'Raw Data'!N79</f>
        <v>0</v>
      </c>
      <c r="P81" s="49">
        <f>'Raw Data'!O79</f>
        <v>0</v>
      </c>
      <c r="Q81" s="49">
        <f>'Raw Data'!P79</f>
        <v>0</v>
      </c>
      <c r="R81" s="49">
        <f>'Raw Data'!Q79</f>
        <v>0</v>
      </c>
      <c r="S81" s="49">
        <f>'Raw Data'!R79</f>
        <v>0</v>
      </c>
      <c r="T81" s="49">
        <f>'Raw Data'!S79</f>
        <v>0</v>
      </c>
      <c r="U81" s="49">
        <f>'Raw Data'!T79</f>
        <v>0</v>
      </c>
      <c r="V81" s="57">
        <f>'Raw Data'!U79</f>
        <v>0</v>
      </c>
      <c r="W81" s="49">
        <f>'Raw Data'!V79</f>
        <v>0</v>
      </c>
      <c r="X81" s="49">
        <f>'Raw Data'!W79</f>
        <v>0</v>
      </c>
      <c r="Y81" s="49">
        <f>'Raw Data'!X79</f>
        <v>0</v>
      </c>
      <c r="Z81" s="49">
        <f>'Raw Data'!Y79</f>
        <v>0</v>
      </c>
      <c r="AA81" s="49">
        <f>'Raw Data'!Z79</f>
        <v>0</v>
      </c>
      <c r="AB81" s="49">
        <f>'Raw Data'!AA79</f>
        <v>0</v>
      </c>
      <c r="AC81" s="49">
        <f>'Raw Data'!AB79</f>
        <v>0</v>
      </c>
      <c r="AD81" s="49">
        <f>'Raw Data'!AC79</f>
        <v>0</v>
      </c>
      <c r="AE81" s="49">
        <f>'Raw Data'!AD79</f>
        <v>0</v>
      </c>
      <c r="AF81" s="57">
        <f>'Raw Data'!AE79</f>
        <v>0</v>
      </c>
    </row>
    <row r="82" spans="1:32" x14ac:dyDescent="0.3">
      <c r="A82" s="55">
        <f>'Raw Data'!A80</f>
        <v>1.31666666666667</v>
      </c>
      <c r="B82" s="49">
        <f>'Raw Data'!B80</f>
        <v>1.70559521287609E-2</v>
      </c>
      <c r="C82" s="49">
        <f>'Raw Data'!C80</f>
        <v>4.5062417820042597E-2</v>
      </c>
      <c r="D82" s="49">
        <f>'Raw Data'!D80</f>
        <v>0.17499364020101399</v>
      </c>
      <c r="E82" s="49">
        <f>'Raw Data'!E80</f>
        <v>0.80314315671344505</v>
      </c>
      <c r="F82" s="49">
        <f>'Raw Data'!F80</f>
        <v>4.04624125940287</v>
      </c>
      <c r="G82" s="49">
        <f>'Raw Data'!G80</f>
        <v>1.00842830261649</v>
      </c>
      <c r="H82" s="49">
        <f>'Raw Data'!H80</f>
        <v>0.13415724871430901</v>
      </c>
      <c r="I82" s="49">
        <f>'Raw Data'!I80</f>
        <v>0.11937504817861901</v>
      </c>
      <c r="J82" s="49">
        <f>'Raw Data'!J80</f>
        <v>0.85871195388567401</v>
      </c>
      <c r="K82" s="57">
        <f>'Raw Data'!K80</f>
        <v>1.01881785628124</v>
      </c>
      <c r="L82" s="49"/>
      <c r="M82" s="60">
        <f>'Raw Data'!L80</f>
        <v>0</v>
      </c>
      <c r="N82" s="49">
        <f>'Raw Data'!M80</f>
        <v>0</v>
      </c>
      <c r="O82" s="49">
        <f>'Raw Data'!N80</f>
        <v>0</v>
      </c>
      <c r="P82" s="49">
        <f>'Raw Data'!O80</f>
        <v>0</v>
      </c>
      <c r="Q82" s="49">
        <f>'Raw Data'!P80</f>
        <v>0</v>
      </c>
      <c r="R82" s="49">
        <f>'Raw Data'!Q80</f>
        <v>0</v>
      </c>
      <c r="S82" s="49">
        <f>'Raw Data'!R80</f>
        <v>0</v>
      </c>
      <c r="T82" s="49">
        <f>'Raw Data'!S80</f>
        <v>0</v>
      </c>
      <c r="U82" s="49">
        <f>'Raw Data'!T80</f>
        <v>0</v>
      </c>
      <c r="V82" s="57">
        <f>'Raw Data'!U80</f>
        <v>0</v>
      </c>
      <c r="W82" s="49">
        <f>'Raw Data'!V80</f>
        <v>0</v>
      </c>
      <c r="X82" s="49">
        <f>'Raw Data'!W80</f>
        <v>0</v>
      </c>
      <c r="Y82" s="49">
        <f>'Raw Data'!X80</f>
        <v>0</v>
      </c>
      <c r="Z82" s="49">
        <f>'Raw Data'!Y80</f>
        <v>0</v>
      </c>
      <c r="AA82" s="49">
        <f>'Raw Data'!Z80</f>
        <v>0</v>
      </c>
      <c r="AB82" s="49">
        <f>'Raw Data'!AA80</f>
        <v>0</v>
      </c>
      <c r="AC82" s="49">
        <f>'Raw Data'!AB80</f>
        <v>0</v>
      </c>
      <c r="AD82" s="49">
        <f>'Raw Data'!AC80</f>
        <v>0</v>
      </c>
      <c r="AE82" s="49">
        <f>'Raw Data'!AD80</f>
        <v>0</v>
      </c>
      <c r="AF82" s="57">
        <f>'Raw Data'!AE80</f>
        <v>0</v>
      </c>
    </row>
    <row r="83" spans="1:32" x14ac:dyDescent="0.3">
      <c r="A83" s="55">
        <f>'Raw Data'!A81</f>
        <v>1.3333333333333299</v>
      </c>
      <c r="B83" s="49">
        <f>'Raw Data'!B81</f>
        <v>1.7061483029260801E-2</v>
      </c>
      <c r="C83" s="49">
        <f>'Raw Data'!C81</f>
        <v>4.5087830046382303E-2</v>
      </c>
      <c r="D83" s="49">
        <f>'Raw Data'!D81</f>
        <v>0.175127951243469</v>
      </c>
      <c r="E83" s="49">
        <f>'Raw Data'!E81</f>
        <v>0.80392567463340503</v>
      </c>
      <c r="F83" s="49">
        <f>'Raw Data'!F81</f>
        <v>4.0510307437526496</v>
      </c>
      <c r="G83" s="49">
        <f>'Raw Data'!G81</f>
        <v>1.00829629066766</v>
      </c>
      <c r="H83" s="49">
        <f>'Raw Data'!H81</f>
        <v>0.13428926066314001</v>
      </c>
      <c r="I83" s="49">
        <f>'Raw Data'!I81</f>
        <v>0.119243036229788</v>
      </c>
      <c r="J83" s="49">
        <f>'Raw Data'!J81</f>
        <v>0.85871145872371801</v>
      </c>
      <c r="K83" s="57">
        <f>'Raw Data'!K81</f>
        <v>1.0188401401298299</v>
      </c>
      <c r="L83" s="49"/>
      <c r="M83" s="60">
        <f>'Raw Data'!L81</f>
        <v>0</v>
      </c>
      <c r="N83" s="49">
        <f>'Raw Data'!M81</f>
        <v>0</v>
      </c>
      <c r="O83" s="49">
        <f>'Raw Data'!N81</f>
        <v>0</v>
      </c>
      <c r="P83" s="49">
        <f>'Raw Data'!O81</f>
        <v>0</v>
      </c>
      <c r="Q83" s="49">
        <f>'Raw Data'!P81</f>
        <v>0</v>
      </c>
      <c r="R83" s="49">
        <f>'Raw Data'!Q81</f>
        <v>0</v>
      </c>
      <c r="S83" s="49">
        <f>'Raw Data'!R81</f>
        <v>0</v>
      </c>
      <c r="T83" s="49">
        <f>'Raw Data'!S81</f>
        <v>0</v>
      </c>
      <c r="U83" s="49">
        <f>'Raw Data'!T81</f>
        <v>0</v>
      </c>
      <c r="V83" s="57">
        <f>'Raw Data'!U81</f>
        <v>0</v>
      </c>
      <c r="W83" s="49">
        <f>'Raw Data'!V81</f>
        <v>0</v>
      </c>
      <c r="X83" s="49">
        <f>'Raw Data'!W81</f>
        <v>0</v>
      </c>
      <c r="Y83" s="49">
        <f>'Raw Data'!X81</f>
        <v>0</v>
      </c>
      <c r="Z83" s="49">
        <f>'Raw Data'!Y81</f>
        <v>0</v>
      </c>
      <c r="AA83" s="49">
        <f>'Raw Data'!Z81</f>
        <v>0</v>
      </c>
      <c r="AB83" s="49">
        <f>'Raw Data'!AA81</f>
        <v>0</v>
      </c>
      <c r="AC83" s="49">
        <f>'Raw Data'!AB81</f>
        <v>0</v>
      </c>
      <c r="AD83" s="49">
        <f>'Raw Data'!AC81</f>
        <v>0</v>
      </c>
      <c r="AE83" s="49">
        <f>'Raw Data'!AD81</f>
        <v>0</v>
      </c>
      <c r="AF83" s="57">
        <f>'Raw Data'!AE81</f>
        <v>0</v>
      </c>
    </row>
    <row r="84" spans="1:32" x14ac:dyDescent="0.3">
      <c r="A84" s="55">
        <f>'Raw Data'!A82</f>
        <v>1.35</v>
      </c>
      <c r="B84" s="49">
        <f>'Raw Data'!B82</f>
        <v>1.7066858672279101E-2</v>
      </c>
      <c r="C84" s="49">
        <f>'Raw Data'!C82</f>
        <v>4.5112557590176801E-2</v>
      </c>
      <c r="D84" s="49">
        <f>'Raw Data'!D82</f>
        <v>0.17525865732476101</v>
      </c>
      <c r="E84" s="49">
        <f>'Raw Data'!E82</f>
        <v>0.80468725649145201</v>
      </c>
      <c r="F84" s="49">
        <f>'Raw Data'!F82</f>
        <v>4.0556925040273297</v>
      </c>
      <c r="G84" s="49">
        <f>'Raw Data'!G82</f>
        <v>1.00816780941441</v>
      </c>
      <c r="H84" s="49">
        <f>'Raw Data'!H82</f>
        <v>0.134417741916393</v>
      </c>
      <c r="I84" s="49">
        <f>'Raw Data'!I82</f>
        <v>0.119114554976535</v>
      </c>
      <c r="J84" s="49">
        <f>'Raw Data'!J82</f>
        <v>0.85871100226370001</v>
      </c>
      <c r="K84" s="57">
        <f>'Raw Data'!K82</f>
        <v>1.0188618318784699</v>
      </c>
      <c r="L84" s="49"/>
      <c r="M84" s="60">
        <f>'Raw Data'!L82</f>
        <v>0</v>
      </c>
      <c r="N84" s="49">
        <f>'Raw Data'!M82</f>
        <v>0</v>
      </c>
      <c r="O84" s="49">
        <f>'Raw Data'!N82</f>
        <v>0</v>
      </c>
      <c r="P84" s="49">
        <f>'Raw Data'!O82</f>
        <v>0</v>
      </c>
      <c r="Q84" s="49">
        <f>'Raw Data'!P82</f>
        <v>0</v>
      </c>
      <c r="R84" s="49">
        <f>'Raw Data'!Q82</f>
        <v>0</v>
      </c>
      <c r="S84" s="49">
        <f>'Raw Data'!R82</f>
        <v>0</v>
      </c>
      <c r="T84" s="49">
        <f>'Raw Data'!S82</f>
        <v>0</v>
      </c>
      <c r="U84" s="49">
        <f>'Raw Data'!T82</f>
        <v>0</v>
      </c>
      <c r="V84" s="57">
        <f>'Raw Data'!U82</f>
        <v>0</v>
      </c>
      <c r="W84" s="49">
        <f>'Raw Data'!V82</f>
        <v>0</v>
      </c>
      <c r="X84" s="49">
        <f>'Raw Data'!W82</f>
        <v>0</v>
      </c>
      <c r="Y84" s="49">
        <f>'Raw Data'!X82</f>
        <v>0</v>
      </c>
      <c r="Z84" s="49">
        <f>'Raw Data'!Y82</f>
        <v>0</v>
      </c>
      <c r="AA84" s="49">
        <f>'Raw Data'!Z82</f>
        <v>0</v>
      </c>
      <c r="AB84" s="49">
        <f>'Raw Data'!AA82</f>
        <v>0</v>
      </c>
      <c r="AC84" s="49">
        <f>'Raw Data'!AB82</f>
        <v>0</v>
      </c>
      <c r="AD84" s="49">
        <f>'Raw Data'!AC82</f>
        <v>0</v>
      </c>
      <c r="AE84" s="49">
        <f>'Raw Data'!AD82</f>
        <v>0</v>
      </c>
      <c r="AF84" s="57">
        <f>'Raw Data'!AE82</f>
        <v>0</v>
      </c>
    </row>
    <row r="85" spans="1:32" x14ac:dyDescent="0.3">
      <c r="A85" s="55">
        <f>'Raw Data'!A83</f>
        <v>1.36666666666667</v>
      </c>
      <c r="B85" s="49">
        <f>'Raw Data'!B83</f>
        <v>1.7072079057815801E-2</v>
      </c>
      <c r="C85" s="49">
        <f>'Raw Data'!C83</f>
        <v>4.5136600451426298E-2</v>
      </c>
      <c r="D85" s="49">
        <f>'Raw Data'!D83</f>
        <v>0.17538575844488899</v>
      </c>
      <c r="E85" s="49">
        <f>'Raw Data'!E83</f>
        <v>0.80542790228758498</v>
      </c>
      <c r="F85" s="49">
        <f>'Raw Data'!F83</f>
        <v>4.0602265402268802</v>
      </c>
      <c r="G85" s="49">
        <f>'Raw Data'!G83</f>
        <v>1.0080428588567301</v>
      </c>
      <c r="H85" s="49">
        <f>'Raw Data'!H83</f>
        <v>0.134542692474068</v>
      </c>
      <c r="I85" s="49">
        <f>'Raw Data'!I83</f>
        <v>0.11898960441886</v>
      </c>
      <c r="J85" s="49">
        <f>'Raw Data'!J83</f>
        <v>0.85871058450561999</v>
      </c>
      <c r="K85" s="57">
        <f>'Raw Data'!K83</f>
        <v>1.0188829315271599</v>
      </c>
      <c r="L85" s="49"/>
      <c r="M85" s="60">
        <f>'Raw Data'!L83</f>
        <v>0</v>
      </c>
      <c r="N85" s="49">
        <f>'Raw Data'!M83</f>
        <v>0</v>
      </c>
      <c r="O85" s="49">
        <f>'Raw Data'!N83</f>
        <v>0</v>
      </c>
      <c r="P85" s="49">
        <f>'Raw Data'!O83</f>
        <v>0</v>
      </c>
      <c r="Q85" s="49">
        <f>'Raw Data'!P83</f>
        <v>0</v>
      </c>
      <c r="R85" s="49">
        <f>'Raw Data'!Q83</f>
        <v>0</v>
      </c>
      <c r="S85" s="49">
        <f>'Raw Data'!R83</f>
        <v>0</v>
      </c>
      <c r="T85" s="49">
        <f>'Raw Data'!S83</f>
        <v>0</v>
      </c>
      <c r="U85" s="49">
        <f>'Raw Data'!T83</f>
        <v>0</v>
      </c>
      <c r="V85" s="57">
        <f>'Raw Data'!U83</f>
        <v>0</v>
      </c>
      <c r="W85" s="49">
        <f>'Raw Data'!V83</f>
        <v>0</v>
      </c>
      <c r="X85" s="49">
        <f>'Raw Data'!W83</f>
        <v>0</v>
      </c>
      <c r="Y85" s="49">
        <f>'Raw Data'!X83</f>
        <v>0</v>
      </c>
      <c r="Z85" s="49">
        <f>'Raw Data'!Y83</f>
        <v>0</v>
      </c>
      <c r="AA85" s="49">
        <f>'Raw Data'!Z83</f>
        <v>0</v>
      </c>
      <c r="AB85" s="49">
        <f>'Raw Data'!AA83</f>
        <v>0</v>
      </c>
      <c r="AC85" s="49">
        <f>'Raw Data'!AB83</f>
        <v>0</v>
      </c>
      <c r="AD85" s="49">
        <f>'Raw Data'!AC83</f>
        <v>0</v>
      </c>
      <c r="AE85" s="49">
        <f>'Raw Data'!AD83</f>
        <v>0</v>
      </c>
      <c r="AF85" s="57">
        <f>'Raw Data'!AE83</f>
        <v>0</v>
      </c>
    </row>
    <row r="86" spans="1:32" x14ac:dyDescent="0.3">
      <c r="A86" s="55">
        <f>'Raw Data'!A84</f>
        <v>1.38333333333333</v>
      </c>
      <c r="B86" s="49">
        <f>'Raw Data'!B84</f>
        <v>1.7077144185870901E-2</v>
      </c>
      <c r="C86" s="49">
        <f>'Raw Data'!C84</f>
        <v>4.5159958630130698E-2</v>
      </c>
      <c r="D86" s="49">
        <f>'Raw Data'!D84</f>
        <v>0.175509254603853</v>
      </c>
      <c r="E86" s="49">
        <f>'Raw Data'!E84</f>
        <v>0.80614761202180496</v>
      </c>
      <c r="F86" s="49">
        <f>'Raw Data'!F84</f>
        <v>4.0646328523513304</v>
      </c>
      <c r="G86" s="49">
        <f>'Raw Data'!G84</f>
        <v>1.00792143899463</v>
      </c>
      <c r="H86" s="49">
        <f>'Raw Data'!H84</f>
        <v>0.13466411233616599</v>
      </c>
      <c r="I86" s="49">
        <f>'Raw Data'!I84</f>
        <v>0.118868184556763</v>
      </c>
      <c r="J86" s="49">
        <f>'Raw Data'!J84</f>
        <v>0.85871020544947896</v>
      </c>
      <c r="K86" s="57">
        <f>'Raw Data'!K84</f>
        <v>1.01890343907592</v>
      </c>
      <c r="L86" s="49"/>
      <c r="M86" s="60">
        <f>'Raw Data'!L84</f>
        <v>0</v>
      </c>
      <c r="N86" s="49">
        <f>'Raw Data'!M84</f>
        <v>0</v>
      </c>
      <c r="O86" s="49">
        <f>'Raw Data'!N84</f>
        <v>0</v>
      </c>
      <c r="P86" s="49">
        <f>'Raw Data'!O84</f>
        <v>0</v>
      </c>
      <c r="Q86" s="49">
        <f>'Raw Data'!P84</f>
        <v>0</v>
      </c>
      <c r="R86" s="49">
        <f>'Raw Data'!Q84</f>
        <v>0</v>
      </c>
      <c r="S86" s="49">
        <f>'Raw Data'!R84</f>
        <v>0</v>
      </c>
      <c r="T86" s="49">
        <f>'Raw Data'!S84</f>
        <v>0</v>
      </c>
      <c r="U86" s="49">
        <f>'Raw Data'!T84</f>
        <v>0</v>
      </c>
      <c r="V86" s="57">
        <f>'Raw Data'!U84</f>
        <v>0</v>
      </c>
      <c r="W86" s="49">
        <f>'Raw Data'!V84</f>
        <v>0</v>
      </c>
      <c r="X86" s="49">
        <f>'Raw Data'!W84</f>
        <v>0</v>
      </c>
      <c r="Y86" s="49">
        <f>'Raw Data'!X84</f>
        <v>0</v>
      </c>
      <c r="Z86" s="49">
        <f>'Raw Data'!Y84</f>
        <v>0</v>
      </c>
      <c r="AA86" s="49">
        <f>'Raw Data'!Z84</f>
        <v>0</v>
      </c>
      <c r="AB86" s="49">
        <f>'Raw Data'!AA84</f>
        <v>0</v>
      </c>
      <c r="AC86" s="49">
        <f>'Raw Data'!AB84</f>
        <v>0</v>
      </c>
      <c r="AD86" s="49">
        <f>'Raw Data'!AC84</f>
        <v>0</v>
      </c>
      <c r="AE86" s="49">
        <f>'Raw Data'!AD84</f>
        <v>0</v>
      </c>
      <c r="AF86" s="57">
        <f>'Raw Data'!AE84</f>
        <v>0</v>
      </c>
    </row>
    <row r="87" spans="1:32" x14ac:dyDescent="0.3">
      <c r="A87" s="55">
        <f>'Raw Data'!A85</f>
        <v>1.4</v>
      </c>
      <c r="B87" s="49">
        <f>'Raw Data'!B85</f>
        <v>1.7082054056444401E-2</v>
      </c>
      <c r="C87" s="49">
        <f>'Raw Data'!C85</f>
        <v>4.5182632126289902E-2</v>
      </c>
      <c r="D87" s="49">
        <f>'Raw Data'!D85</f>
        <v>0.17562914580165401</v>
      </c>
      <c r="E87" s="49">
        <f>'Raw Data'!E85</f>
        <v>0.80684638569411204</v>
      </c>
      <c r="F87" s="49">
        <f>'Raw Data'!F85</f>
        <v>4.0689114404006501</v>
      </c>
      <c r="G87" s="49">
        <f>'Raw Data'!G85</f>
        <v>1.0078035498281099</v>
      </c>
      <c r="H87" s="49">
        <f>'Raw Data'!H85</f>
        <v>0.13478200150268499</v>
      </c>
      <c r="I87" s="49">
        <f>'Raw Data'!I85</f>
        <v>0.118750295390244</v>
      </c>
      <c r="J87" s="49">
        <f>'Raw Data'!J85</f>
        <v>0.85870986509527603</v>
      </c>
      <c r="K87" s="57">
        <f>'Raw Data'!K85</f>
        <v>1.01892335452474</v>
      </c>
      <c r="L87" s="49"/>
      <c r="M87" s="60">
        <f>'Raw Data'!L85</f>
        <v>0</v>
      </c>
      <c r="N87" s="49">
        <f>'Raw Data'!M85</f>
        <v>0</v>
      </c>
      <c r="O87" s="49">
        <f>'Raw Data'!N85</f>
        <v>0</v>
      </c>
      <c r="P87" s="49">
        <f>'Raw Data'!O85</f>
        <v>0</v>
      </c>
      <c r="Q87" s="49">
        <f>'Raw Data'!P85</f>
        <v>0</v>
      </c>
      <c r="R87" s="49">
        <f>'Raw Data'!Q85</f>
        <v>0</v>
      </c>
      <c r="S87" s="49">
        <f>'Raw Data'!R85</f>
        <v>0</v>
      </c>
      <c r="T87" s="49">
        <f>'Raw Data'!S85</f>
        <v>0</v>
      </c>
      <c r="U87" s="49">
        <f>'Raw Data'!T85</f>
        <v>0</v>
      </c>
      <c r="V87" s="57">
        <f>'Raw Data'!U85</f>
        <v>0</v>
      </c>
      <c r="W87" s="49">
        <f>'Raw Data'!V85</f>
        <v>0</v>
      </c>
      <c r="X87" s="49">
        <f>'Raw Data'!W85</f>
        <v>0</v>
      </c>
      <c r="Y87" s="49">
        <f>'Raw Data'!X85</f>
        <v>0</v>
      </c>
      <c r="Z87" s="49">
        <f>'Raw Data'!Y85</f>
        <v>0</v>
      </c>
      <c r="AA87" s="49">
        <f>'Raw Data'!Z85</f>
        <v>0</v>
      </c>
      <c r="AB87" s="49">
        <f>'Raw Data'!AA85</f>
        <v>0</v>
      </c>
      <c r="AC87" s="49">
        <f>'Raw Data'!AB85</f>
        <v>0</v>
      </c>
      <c r="AD87" s="49">
        <f>'Raw Data'!AC85</f>
        <v>0</v>
      </c>
      <c r="AE87" s="49">
        <f>'Raw Data'!AD85</f>
        <v>0</v>
      </c>
      <c r="AF87" s="57">
        <f>'Raw Data'!AE85</f>
        <v>0</v>
      </c>
    </row>
    <row r="88" spans="1:32" x14ac:dyDescent="0.3">
      <c r="A88" s="55">
        <f>'Raw Data'!A86</f>
        <v>1.4166666666666701</v>
      </c>
      <c r="B88" s="49">
        <f>'Raw Data'!B86</f>
        <v>1.70868086695364E-2</v>
      </c>
      <c r="C88" s="49">
        <f>'Raw Data'!C86</f>
        <v>4.52046209399041E-2</v>
      </c>
      <c r="D88" s="49">
        <f>'Raw Data'!D86</f>
        <v>0.17574543203829099</v>
      </c>
      <c r="E88" s="49">
        <f>'Raw Data'!E86</f>
        <v>0.80752422330450502</v>
      </c>
      <c r="F88" s="49">
        <f>'Raw Data'!F86</f>
        <v>4.0730623043748704</v>
      </c>
      <c r="G88" s="49">
        <f>'Raw Data'!G86</f>
        <v>1.0076891913571699</v>
      </c>
      <c r="H88" s="49">
        <f>'Raw Data'!H86</f>
        <v>0.13489635997362601</v>
      </c>
      <c r="I88" s="49">
        <f>'Raw Data'!I86</f>
        <v>0.11863593691930201</v>
      </c>
      <c r="J88" s="49">
        <f>'Raw Data'!J86</f>
        <v>0.85870956344301197</v>
      </c>
      <c r="K88" s="57">
        <f>'Raw Data'!K86</f>
        <v>1.0189426778736099</v>
      </c>
      <c r="L88" s="49"/>
      <c r="M88" s="60">
        <f>'Raw Data'!L86</f>
        <v>0</v>
      </c>
      <c r="N88" s="49">
        <f>'Raw Data'!M86</f>
        <v>0</v>
      </c>
      <c r="O88" s="49">
        <f>'Raw Data'!N86</f>
        <v>0</v>
      </c>
      <c r="P88" s="49">
        <f>'Raw Data'!O86</f>
        <v>0</v>
      </c>
      <c r="Q88" s="49">
        <f>'Raw Data'!P86</f>
        <v>0</v>
      </c>
      <c r="R88" s="49">
        <f>'Raw Data'!Q86</f>
        <v>0</v>
      </c>
      <c r="S88" s="49">
        <f>'Raw Data'!R86</f>
        <v>0</v>
      </c>
      <c r="T88" s="49">
        <f>'Raw Data'!S86</f>
        <v>0</v>
      </c>
      <c r="U88" s="49">
        <f>'Raw Data'!T86</f>
        <v>0</v>
      </c>
      <c r="V88" s="57">
        <f>'Raw Data'!U86</f>
        <v>0</v>
      </c>
      <c r="W88" s="49">
        <f>'Raw Data'!V86</f>
        <v>0</v>
      </c>
      <c r="X88" s="49">
        <f>'Raw Data'!W86</f>
        <v>0</v>
      </c>
      <c r="Y88" s="49">
        <f>'Raw Data'!X86</f>
        <v>0</v>
      </c>
      <c r="Z88" s="49">
        <f>'Raw Data'!Y86</f>
        <v>0</v>
      </c>
      <c r="AA88" s="49">
        <f>'Raw Data'!Z86</f>
        <v>0</v>
      </c>
      <c r="AB88" s="49">
        <f>'Raw Data'!AA86</f>
        <v>0</v>
      </c>
      <c r="AC88" s="49">
        <f>'Raw Data'!AB86</f>
        <v>0</v>
      </c>
      <c r="AD88" s="49">
        <f>'Raw Data'!AC86</f>
        <v>0</v>
      </c>
      <c r="AE88" s="49">
        <f>'Raw Data'!AD86</f>
        <v>0</v>
      </c>
      <c r="AF88" s="57">
        <f>'Raw Data'!AE86</f>
        <v>0</v>
      </c>
    </row>
    <row r="89" spans="1:32" x14ac:dyDescent="0.3">
      <c r="A89" s="55">
        <f>'Raw Data'!A87</f>
        <v>1.43333333333333</v>
      </c>
      <c r="B89" s="49">
        <f>'Raw Data'!B87</f>
        <v>1.70914080251467E-2</v>
      </c>
      <c r="C89" s="49">
        <f>'Raw Data'!C87</f>
        <v>4.52259250709732E-2</v>
      </c>
      <c r="D89" s="49">
        <f>'Raw Data'!D87</f>
        <v>0.175858113313764</v>
      </c>
      <c r="E89" s="49">
        <f>'Raw Data'!E87</f>
        <v>0.80818112485298499</v>
      </c>
      <c r="F89" s="49">
        <f>'Raw Data'!F87</f>
        <v>4.0770854442739699</v>
      </c>
      <c r="G89" s="49">
        <f>'Raw Data'!G87</f>
        <v>1.0075783635818101</v>
      </c>
      <c r="H89" s="49">
        <f>'Raw Data'!H87</f>
        <v>0.13500718774899001</v>
      </c>
      <c r="I89" s="49">
        <f>'Raw Data'!I87</f>
        <v>0.118525109143939</v>
      </c>
      <c r="J89" s="49">
        <f>'Raw Data'!J87</f>
        <v>0.85870930049268601</v>
      </c>
      <c r="K89" s="57">
        <f>'Raw Data'!K87</f>
        <v>1.0189614091225401</v>
      </c>
      <c r="L89" s="49"/>
      <c r="M89" s="60">
        <f>'Raw Data'!L87</f>
        <v>0</v>
      </c>
      <c r="N89" s="49">
        <f>'Raw Data'!M87</f>
        <v>0</v>
      </c>
      <c r="O89" s="49">
        <f>'Raw Data'!N87</f>
        <v>0</v>
      </c>
      <c r="P89" s="49">
        <f>'Raw Data'!O87</f>
        <v>0</v>
      </c>
      <c r="Q89" s="49">
        <f>'Raw Data'!P87</f>
        <v>0</v>
      </c>
      <c r="R89" s="49">
        <f>'Raw Data'!Q87</f>
        <v>0</v>
      </c>
      <c r="S89" s="49">
        <f>'Raw Data'!R87</f>
        <v>0</v>
      </c>
      <c r="T89" s="49">
        <f>'Raw Data'!S87</f>
        <v>0</v>
      </c>
      <c r="U89" s="49">
        <f>'Raw Data'!T87</f>
        <v>0</v>
      </c>
      <c r="V89" s="57">
        <f>'Raw Data'!U87</f>
        <v>0</v>
      </c>
      <c r="W89" s="49">
        <f>'Raw Data'!V87</f>
        <v>0</v>
      </c>
      <c r="X89" s="49">
        <f>'Raw Data'!W87</f>
        <v>0</v>
      </c>
      <c r="Y89" s="49">
        <f>'Raw Data'!X87</f>
        <v>0</v>
      </c>
      <c r="Z89" s="49">
        <f>'Raw Data'!Y87</f>
        <v>0</v>
      </c>
      <c r="AA89" s="49">
        <f>'Raw Data'!Z87</f>
        <v>0</v>
      </c>
      <c r="AB89" s="49">
        <f>'Raw Data'!AA87</f>
        <v>0</v>
      </c>
      <c r="AC89" s="49">
        <f>'Raw Data'!AB87</f>
        <v>0</v>
      </c>
      <c r="AD89" s="49">
        <f>'Raw Data'!AC87</f>
        <v>0</v>
      </c>
      <c r="AE89" s="49">
        <f>'Raw Data'!AD87</f>
        <v>0</v>
      </c>
      <c r="AF89" s="57">
        <f>'Raw Data'!AE87</f>
        <v>0</v>
      </c>
    </row>
    <row r="90" spans="1:32" x14ac:dyDescent="0.3">
      <c r="A90" s="55">
        <f>'Raw Data'!A88</f>
        <v>1.45</v>
      </c>
      <c r="B90" s="49">
        <f>'Raw Data'!B88</f>
        <v>1.7095852123275499E-2</v>
      </c>
      <c r="C90" s="49">
        <f>'Raw Data'!C88</f>
        <v>4.5246544519497202E-2</v>
      </c>
      <c r="D90" s="49">
        <f>'Raw Data'!D88</f>
        <v>0.17596718962807401</v>
      </c>
      <c r="E90" s="49">
        <f>'Raw Data'!E88</f>
        <v>0.80881709033955096</v>
      </c>
      <c r="F90" s="49">
        <f>'Raw Data'!F88</f>
        <v>4.0809808600979496</v>
      </c>
      <c r="G90" s="49">
        <f>'Raw Data'!G88</f>
        <v>1.0074710665020199</v>
      </c>
      <c r="H90" s="49">
        <f>'Raw Data'!H88</f>
        <v>0.135114484828775</v>
      </c>
      <c r="I90" s="49">
        <f>'Raw Data'!I88</f>
        <v>0.118417812064153</v>
      </c>
      <c r="J90" s="49">
        <f>'Raw Data'!J88</f>
        <v>0.85870907624429804</v>
      </c>
      <c r="K90" s="57">
        <f>'Raw Data'!K88</f>
        <v>1.01897954827153</v>
      </c>
      <c r="L90" s="49"/>
      <c r="M90" s="60">
        <f>'Raw Data'!L88</f>
        <v>0</v>
      </c>
      <c r="N90" s="49">
        <f>'Raw Data'!M88</f>
        <v>0</v>
      </c>
      <c r="O90" s="49">
        <f>'Raw Data'!N88</f>
        <v>0</v>
      </c>
      <c r="P90" s="49">
        <f>'Raw Data'!O88</f>
        <v>0</v>
      </c>
      <c r="Q90" s="49">
        <f>'Raw Data'!P88</f>
        <v>0</v>
      </c>
      <c r="R90" s="49">
        <f>'Raw Data'!Q88</f>
        <v>0</v>
      </c>
      <c r="S90" s="49">
        <f>'Raw Data'!R88</f>
        <v>0</v>
      </c>
      <c r="T90" s="49">
        <f>'Raw Data'!S88</f>
        <v>0</v>
      </c>
      <c r="U90" s="49">
        <f>'Raw Data'!T88</f>
        <v>0</v>
      </c>
      <c r="V90" s="57">
        <f>'Raw Data'!U88</f>
        <v>0</v>
      </c>
      <c r="W90" s="49">
        <f>'Raw Data'!V88</f>
        <v>0</v>
      </c>
      <c r="X90" s="49">
        <f>'Raw Data'!W88</f>
        <v>0</v>
      </c>
      <c r="Y90" s="49">
        <f>'Raw Data'!X88</f>
        <v>0</v>
      </c>
      <c r="Z90" s="49">
        <f>'Raw Data'!Y88</f>
        <v>0</v>
      </c>
      <c r="AA90" s="49">
        <f>'Raw Data'!Z88</f>
        <v>0</v>
      </c>
      <c r="AB90" s="49">
        <f>'Raw Data'!AA88</f>
        <v>0</v>
      </c>
      <c r="AC90" s="49">
        <f>'Raw Data'!AB88</f>
        <v>0</v>
      </c>
      <c r="AD90" s="49">
        <f>'Raw Data'!AC88</f>
        <v>0</v>
      </c>
      <c r="AE90" s="49">
        <f>'Raw Data'!AD88</f>
        <v>0</v>
      </c>
      <c r="AF90" s="57">
        <f>'Raw Data'!AE88</f>
        <v>0</v>
      </c>
    </row>
    <row r="91" spans="1:32" x14ac:dyDescent="0.3">
      <c r="A91" s="55">
        <f>'Raw Data'!A89</f>
        <v>1.4666666666666699</v>
      </c>
      <c r="B91" s="49">
        <f>'Raw Data'!B89</f>
        <v>1.7100140963922601E-2</v>
      </c>
      <c r="C91" s="49">
        <f>'Raw Data'!C89</f>
        <v>4.5266479285476099E-2</v>
      </c>
      <c r="D91" s="49">
        <f>'Raw Data'!D89</f>
        <v>0.17607266098122001</v>
      </c>
      <c r="E91" s="49">
        <f>'Raw Data'!E89</f>
        <v>0.80943211976420404</v>
      </c>
      <c r="F91" s="49">
        <f>'Raw Data'!F89</f>
        <v>4.0847485518468201</v>
      </c>
      <c r="G91" s="49">
        <f>'Raw Data'!G89</f>
        <v>1.0073673001178201</v>
      </c>
      <c r="H91" s="49">
        <f>'Raw Data'!H89</f>
        <v>0.135218251212983</v>
      </c>
      <c r="I91" s="49">
        <f>'Raw Data'!I89</f>
        <v>0.11831404567994599</v>
      </c>
      <c r="J91" s="49">
        <f>'Raw Data'!J89</f>
        <v>0.85870889069784795</v>
      </c>
      <c r="K91" s="57">
        <f>'Raw Data'!K89</f>
        <v>1.01899709532057</v>
      </c>
      <c r="L91" s="49"/>
      <c r="M91" s="60">
        <f>'Raw Data'!L89</f>
        <v>0</v>
      </c>
      <c r="N91" s="49">
        <f>'Raw Data'!M89</f>
        <v>0</v>
      </c>
      <c r="O91" s="49">
        <f>'Raw Data'!N89</f>
        <v>0</v>
      </c>
      <c r="P91" s="49">
        <f>'Raw Data'!O89</f>
        <v>0</v>
      </c>
      <c r="Q91" s="49">
        <f>'Raw Data'!P89</f>
        <v>0</v>
      </c>
      <c r="R91" s="49">
        <f>'Raw Data'!Q89</f>
        <v>0</v>
      </c>
      <c r="S91" s="49">
        <f>'Raw Data'!R89</f>
        <v>0</v>
      </c>
      <c r="T91" s="49">
        <f>'Raw Data'!S89</f>
        <v>0</v>
      </c>
      <c r="U91" s="49">
        <f>'Raw Data'!T89</f>
        <v>0</v>
      </c>
      <c r="V91" s="57">
        <f>'Raw Data'!U89</f>
        <v>0</v>
      </c>
      <c r="W91" s="49">
        <f>'Raw Data'!V89</f>
        <v>0</v>
      </c>
      <c r="X91" s="49">
        <f>'Raw Data'!W89</f>
        <v>0</v>
      </c>
      <c r="Y91" s="49">
        <f>'Raw Data'!X89</f>
        <v>0</v>
      </c>
      <c r="Z91" s="49">
        <f>'Raw Data'!Y89</f>
        <v>0</v>
      </c>
      <c r="AA91" s="49">
        <f>'Raw Data'!Z89</f>
        <v>0</v>
      </c>
      <c r="AB91" s="49">
        <f>'Raw Data'!AA89</f>
        <v>0</v>
      </c>
      <c r="AC91" s="49">
        <f>'Raw Data'!AB89</f>
        <v>0</v>
      </c>
      <c r="AD91" s="49">
        <f>'Raw Data'!AC89</f>
        <v>0</v>
      </c>
      <c r="AE91" s="49">
        <f>'Raw Data'!AD89</f>
        <v>0</v>
      </c>
      <c r="AF91" s="57">
        <f>'Raw Data'!AE89</f>
        <v>0</v>
      </c>
    </row>
    <row r="92" spans="1:32" x14ac:dyDescent="0.3">
      <c r="A92" s="55">
        <f>'Raw Data'!A90</f>
        <v>1.4833333333333301</v>
      </c>
      <c r="B92" s="49">
        <f>'Raw Data'!B90</f>
        <v>1.71042745470882E-2</v>
      </c>
      <c r="C92" s="49">
        <f>'Raw Data'!C90</f>
        <v>4.5285729368909899E-2</v>
      </c>
      <c r="D92" s="49">
        <f>'Raw Data'!D90</f>
        <v>0.17617452737320299</v>
      </c>
      <c r="E92" s="49">
        <f>'Raw Data'!E90</f>
        <v>0.81002621312694401</v>
      </c>
      <c r="F92" s="49">
        <f>'Raw Data'!F90</f>
        <v>4.0883885195205796</v>
      </c>
      <c r="G92" s="49">
        <f>'Raw Data'!G90</f>
        <v>1.0072670644291899</v>
      </c>
      <c r="H92" s="49">
        <f>'Raw Data'!H90</f>
        <v>0.13531848690161299</v>
      </c>
      <c r="I92" s="49">
        <f>'Raw Data'!I90</f>
        <v>0.118213809991316</v>
      </c>
      <c r="J92" s="49">
        <f>'Raw Data'!J90</f>
        <v>0.85870874385333695</v>
      </c>
      <c r="K92" s="57">
        <f>'Raw Data'!K90</f>
        <v>1.0190140502696801</v>
      </c>
      <c r="L92" s="49"/>
      <c r="M92" s="60">
        <f>'Raw Data'!L90</f>
        <v>0</v>
      </c>
      <c r="N92" s="49">
        <f>'Raw Data'!M90</f>
        <v>0</v>
      </c>
      <c r="O92" s="49">
        <f>'Raw Data'!N90</f>
        <v>0</v>
      </c>
      <c r="P92" s="49">
        <f>'Raw Data'!O90</f>
        <v>0</v>
      </c>
      <c r="Q92" s="49">
        <f>'Raw Data'!P90</f>
        <v>0</v>
      </c>
      <c r="R92" s="49">
        <f>'Raw Data'!Q90</f>
        <v>0</v>
      </c>
      <c r="S92" s="49">
        <f>'Raw Data'!R90</f>
        <v>0</v>
      </c>
      <c r="T92" s="49">
        <f>'Raw Data'!S90</f>
        <v>0</v>
      </c>
      <c r="U92" s="49">
        <f>'Raw Data'!T90</f>
        <v>0</v>
      </c>
      <c r="V92" s="57">
        <f>'Raw Data'!U90</f>
        <v>0</v>
      </c>
      <c r="W92" s="49">
        <f>'Raw Data'!V90</f>
        <v>0</v>
      </c>
      <c r="X92" s="49">
        <f>'Raw Data'!W90</f>
        <v>0</v>
      </c>
      <c r="Y92" s="49">
        <f>'Raw Data'!X90</f>
        <v>0</v>
      </c>
      <c r="Z92" s="49">
        <f>'Raw Data'!Y90</f>
        <v>0</v>
      </c>
      <c r="AA92" s="49">
        <f>'Raw Data'!Z90</f>
        <v>0</v>
      </c>
      <c r="AB92" s="49">
        <f>'Raw Data'!AA90</f>
        <v>0</v>
      </c>
      <c r="AC92" s="49">
        <f>'Raw Data'!AB90</f>
        <v>0</v>
      </c>
      <c r="AD92" s="49">
        <f>'Raw Data'!AC90</f>
        <v>0</v>
      </c>
      <c r="AE92" s="49">
        <f>'Raw Data'!AD90</f>
        <v>0</v>
      </c>
      <c r="AF92" s="57">
        <f>'Raw Data'!AE90</f>
        <v>0</v>
      </c>
    </row>
    <row r="93" spans="1:32" x14ac:dyDescent="0.3">
      <c r="A93" s="55">
        <f>'Raw Data'!A91</f>
        <v>1.5</v>
      </c>
      <c r="B93" s="49">
        <f>'Raw Data'!B91</f>
        <v>1.7108252872772199E-2</v>
      </c>
      <c r="C93" s="49">
        <f>'Raw Data'!C91</f>
        <v>4.5304294769798498E-2</v>
      </c>
      <c r="D93" s="49">
        <f>'Raw Data'!D91</f>
        <v>0.176272788804022</v>
      </c>
      <c r="E93" s="49">
        <f>'Raw Data'!E91</f>
        <v>0.81059937042776997</v>
      </c>
      <c r="F93" s="49">
        <f>'Raw Data'!F91</f>
        <v>4.0919007631192201</v>
      </c>
      <c r="G93" s="49">
        <f>'Raw Data'!G91</f>
        <v>1.0071703594361301</v>
      </c>
      <c r="H93" s="49">
        <f>'Raw Data'!H91</f>
        <v>0.135415191894665</v>
      </c>
      <c r="I93" s="49">
        <f>'Raw Data'!I91</f>
        <v>0.118117104998264</v>
      </c>
      <c r="J93" s="49">
        <f>'Raw Data'!J91</f>
        <v>0.85870863571076395</v>
      </c>
      <c r="K93" s="57">
        <f>'Raw Data'!K91</f>
        <v>1.0190304131188399</v>
      </c>
      <c r="L93" s="49"/>
      <c r="M93" s="60">
        <f>'Raw Data'!L91</f>
        <v>0</v>
      </c>
      <c r="N93" s="49">
        <f>'Raw Data'!M91</f>
        <v>0</v>
      </c>
      <c r="O93" s="49">
        <f>'Raw Data'!N91</f>
        <v>0</v>
      </c>
      <c r="P93" s="49">
        <f>'Raw Data'!O91</f>
        <v>0</v>
      </c>
      <c r="Q93" s="49">
        <f>'Raw Data'!P91</f>
        <v>0</v>
      </c>
      <c r="R93" s="49">
        <f>'Raw Data'!Q91</f>
        <v>0</v>
      </c>
      <c r="S93" s="49">
        <f>'Raw Data'!R91</f>
        <v>0</v>
      </c>
      <c r="T93" s="49">
        <f>'Raw Data'!S91</f>
        <v>0</v>
      </c>
      <c r="U93" s="49">
        <f>'Raw Data'!T91</f>
        <v>0</v>
      </c>
      <c r="V93" s="57">
        <f>'Raw Data'!U91</f>
        <v>0</v>
      </c>
      <c r="W93" s="49">
        <f>'Raw Data'!V91</f>
        <v>0</v>
      </c>
      <c r="X93" s="49">
        <f>'Raw Data'!W91</f>
        <v>0</v>
      </c>
      <c r="Y93" s="49">
        <f>'Raw Data'!X91</f>
        <v>0</v>
      </c>
      <c r="Z93" s="49">
        <f>'Raw Data'!Y91</f>
        <v>0</v>
      </c>
      <c r="AA93" s="49">
        <f>'Raw Data'!Z91</f>
        <v>0</v>
      </c>
      <c r="AB93" s="49">
        <f>'Raw Data'!AA91</f>
        <v>0</v>
      </c>
      <c r="AC93" s="49">
        <f>'Raw Data'!AB91</f>
        <v>0</v>
      </c>
      <c r="AD93" s="49">
        <f>'Raw Data'!AC91</f>
        <v>0</v>
      </c>
      <c r="AE93" s="49">
        <f>'Raw Data'!AD91</f>
        <v>0</v>
      </c>
      <c r="AF93" s="57">
        <f>'Raw Data'!AE91</f>
        <v>0</v>
      </c>
    </row>
    <row r="94" spans="1:32" x14ac:dyDescent="0.3">
      <c r="A94" s="55">
        <f>'Raw Data'!A92</f>
        <v>1.5166666666666699</v>
      </c>
      <c r="B94" s="49">
        <f>'Raw Data'!B92</f>
        <v>1.7112075940974601E-2</v>
      </c>
      <c r="C94" s="49">
        <f>'Raw Data'!C92</f>
        <v>4.5322175488142102E-2</v>
      </c>
      <c r="D94" s="49">
        <f>'Raw Data'!D92</f>
        <v>0.17636744527367701</v>
      </c>
      <c r="E94" s="49">
        <f>'Raw Data'!E92</f>
        <v>0.81115159166668205</v>
      </c>
      <c r="F94" s="49">
        <f>'Raw Data'!F92</f>
        <v>4.0952852826427497</v>
      </c>
      <c r="G94" s="49">
        <f>'Raw Data'!G92</f>
        <v>1.00707718513866</v>
      </c>
      <c r="H94" s="49">
        <f>'Raw Data'!H92</f>
        <v>0.13550836619213899</v>
      </c>
      <c r="I94" s="49">
        <f>'Raw Data'!I92</f>
        <v>0.11802393070078999</v>
      </c>
      <c r="J94" s="49">
        <f>'Raw Data'!J92</f>
        <v>0.85870856627012904</v>
      </c>
      <c r="K94" s="57">
        <f>'Raw Data'!K92</f>
        <v>1.01904618386806</v>
      </c>
      <c r="L94" s="49"/>
      <c r="M94" s="60">
        <f>'Raw Data'!L92</f>
        <v>0</v>
      </c>
      <c r="N94" s="49">
        <f>'Raw Data'!M92</f>
        <v>0</v>
      </c>
      <c r="O94" s="49">
        <f>'Raw Data'!N92</f>
        <v>0</v>
      </c>
      <c r="P94" s="49">
        <f>'Raw Data'!O92</f>
        <v>0</v>
      </c>
      <c r="Q94" s="49">
        <f>'Raw Data'!P92</f>
        <v>0</v>
      </c>
      <c r="R94" s="49">
        <f>'Raw Data'!Q92</f>
        <v>0</v>
      </c>
      <c r="S94" s="49">
        <f>'Raw Data'!R92</f>
        <v>0</v>
      </c>
      <c r="T94" s="49">
        <f>'Raw Data'!S92</f>
        <v>0</v>
      </c>
      <c r="U94" s="49">
        <f>'Raw Data'!T92</f>
        <v>0</v>
      </c>
      <c r="V94" s="57">
        <f>'Raw Data'!U92</f>
        <v>0</v>
      </c>
      <c r="W94" s="49">
        <f>'Raw Data'!V92</f>
        <v>0</v>
      </c>
      <c r="X94" s="49">
        <f>'Raw Data'!W92</f>
        <v>0</v>
      </c>
      <c r="Y94" s="49">
        <f>'Raw Data'!X92</f>
        <v>0</v>
      </c>
      <c r="Z94" s="49">
        <f>'Raw Data'!Y92</f>
        <v>0</v>
      </c>
      <c r="AA94" s="49">
        <f>'Raw Data'!Z92</f>
        <v>0</v>
      </c>
      <c r="AB94" s="49">
        <f>'Raw Data'!AA92</f>
        <v>0</v>
      </c>
      <c r="AC94" s="49">
        <f>'Raw Data'!AB92</f>
        <v>0</v>
      </c>
      <c r="AD94" s="49">
        <f>'Raw Data'!AC92</f>
        <v>0</v>
      </c>
      <c r="AE94" s="49">
        <f>'Raw Data'!AD92</f>
        <v>0</v>
      </c>
      <c r="AF94" s="57">
        <f>'Raw Data'!AE92</f>
        <v>0</v>
      </c>
    </row>
    <row r="95" spans="1:32" x14ac:dyDescent="0.3">
      <c r="A95" s="55">
        <f>'Raw Data'!A93</f>
        <v>1.5333333333333301</v>
      </c>
      <c r="B95" s="49">
        <f>'Raw Data'!B93</f>
        <v>1.71157437516954E-2</v>
      </c>
      <c r="C95" s="49">
        <f>'Raw Data'!C93</f>
        <v>4.5339371523940603E-2</v>
      </c>
      <c r="D95" s="49">
        <f>'Raw Data'!D93</f>
        <v>0.17645849678216899</v>
      </c>
      <c r="E95" s="49">
        <f>'Raw Data'!E93</f>
        <v>0.81168287684368201</v>
      </c>
      <c r="F95" s="49">
        <f>'Raw Data'!F93</f>
        <v>4.0985420780911603</v>
      </c>
      <c r="G95" s="49">
        <f>'Raw Data'!G93</f>
        <v>1.00698754153676</v>
      </c>
      <c r="H95" s="49">
        <f>'Raw Data'!H93</f>
        <v>0.135598009794035</v>
      </c>
      <c r="I95" s="49">
        <f>'Raw Data'!I93</f>
        <v>0.117934287098894</v>
      </c>
      <c r="J95" s="49">
        <f>'Raw Data'!J93</f>
        <v>0.858708535531433</v>
      </c>
      <c r="K95" s="57">
        <f>'Raw Data'!K93</f>
        <v>1.0190613625173399</v>
      </c>
      <c r="L95" s="49"/>
      <c r="M95" s="60">
        <f>'Raw Data'!L93</f>
        <v>0</v>
      </c>
      <c r="N95" s="49">
        <f>'Raw Data'!M93</f>
        <v>0</v>
      </c>
      <c r="O95" s="49">
        <f>'Raw Data'!N93</f>
        <v>0</v>
      </c>
      <c r="P95" s="49">
        <f>'Raw Data'!O93</f>
        <v>0</v>
      </c>
      <c r="Q95" s="49">
        <f>'Raw Data'!P93</f>
        <v>0</v>
      </c>
      <c r="R95" s="49">
        <f>'Raw Data'!Q93</f>
        <v>0</v>
      </c>
      <c r="S95" s="49">
        <f>'Raw Data'!R93</f>
        <v>0</v>
      </c>
      <c r="T95" s="49">
        <f>'Raw Data'!S93</f>
        <v>0</v>
      </c>
      <c r="U95" s="49">
        <f>'Raw Data'!T93</f>
        <v>0</v>
      </c>
      <c r="V95" s="57">
        <f>'Raw Data'!U93</f>
        <v>0</v>
      </c>
      <c r="W95" s="49">
        <f>'Raw Data'!V93</f>
        <v>0</v>
      </c>
      <c r="X95" s="49">
        <f>'Raw Data'!W93</f>
        <v>0</v>
      </c>
      <c r="Y95" s="49">
        <f>'Raw Data'!X93</f>
        <v>0</v>
      </c>
      <c r="Z95" s="49">
        <f>'Raw Data'!Y93</f>
        <v>0</v>
      </c>
      <c r="AA95" s="49">
        <f>'Raw Data'!Z93</f>
        <v>0</v>
      </c>
      <c r="AB95" s="49">
        <f>'Raw Data'!AA93</f>
        <v>0</v>
      </c>
      <c r="AC95" s="49">
        <f>'Raw Data'!AB93</f>
        <v>0</v>
      </c>
      <c r="AD95" s="49">
        <f>'Raw Data'!AC93</f>
        <v>0</v>
      </c>
      <c r="AE95" s="49">
        <f>'Raw Data'!AD93</f>
        <v>0</v>
      </c>
      <c r="AF95" s="57">
        <f>'Raw Data'!AE93</f>
        <v>0</v>
      </c>
    </row>
    <row r="96" spans="1:32" x14ac:dyDescent="0.3">
      <c r="A96" s="55">
        <f>'Raw Data'!A94</f>
        <v>1.55</v>
      </c>
      <c r="B96" s="49">
        <f>'Raw Data'!B94</f>
        <v>1.71190470558704E-2</v>
      </c>
      <c r="C96" s="49">
        <f>'Raw Data'!C94</f>
        <v>4.5355042301272602E-2</v>
      </c>
      <c r="D96" s="49">
        <f>'Raw Data'!D94</f>
        <v>0.17654158842040099</v>
      </c>
      <c r="E96" s="49">
        <f>'Raw Data'!E94</f>
        <v>0.81216828506823502</v>
      </c>
      <c r="F96" s="49">
        <f>'Raw Data'!F94</f>
        <v>4.1015211812738803</v>
      </c>
      <c r="G96" s="49">
        <f>'Raw Data'!G94</f>
        <v>1.0069056285560201</v>
      </c>
      <c r="H96" s="49">
        <f>'Raw Data'!H94</f>
        <v>0.135679922774775</v>
      </c>
      <c r="I96" s="49">
        <f>'Raw Data'!I94</f>
        <v>0.117852374118154</v>
      </c>
      <c r="J96" s="49">
        <f>'Raw Data'!J94</f>
        <v>0.85870853001366798</v>
      </c>
      <c r="K96" s="57">
        <f>'Raw Data'!K94</f>
        <v>1.0190752634023299</v>
      </c>
      <c r="L96" s="49"/>
      <c r="M96" s="60">
        <f>'Raw Data'!L94</f>
        <v>0</v>
      </c>
      <c r="N96" s="49">
        <f>'Raw Data'!M94</f>
        <v>0</v>
      </c>
      <c r="O96" s="49">
        <f>'Raw Data'!N94</f>
        <v>0</v>
      </c>
      <c r="P96" s="49">
        <f>'Raw Data'!O94</f>
        <v>0</v>
      </c>
      <c r="Q96" s="49">
        <f>'Raw Data'!P94</f>
        <v>0</v>
      </c>
      <c r="R96" s="49">
        <f>'Raw Data'!Q94</f>
        <v>0</v>
      </c>
      <c r="S96" s="49">
        <f>'Raw Data'!R94</f>
        <v>0</v>
      </c>
      <c r="T96" s="49">
        <f>'Raw Data'!S94</f>
        <v>0</v>
      </c>
      <c r="U96" s="49">
        <f>'Raw Data'!T94</f>
        <v>0</v>
      </c>
      <c r="V96" s="57">
        <f>'Raw Data'!U94</f>
        <v>0</v>
      </c>
      <c r="W96" s="49">
        <f>'Raw Data'!V94</f>
        <v>0</v>
      </c>
      <c r="X96" s="49">
        <f>'Raw Data'!W94</f>
        <v>0</v>
      </c>
      <c r="Y96" s="49">
        <f>'Raw Data'!X94</f>
        <v>0</v>
      </c>
      <c r="Z96" s="49">
        <f>'Raw Data'!Y94</f>
        <v>0</v>
      </c>
      <c r="AA96" s="49">
        <f>'Raw Data'!Z94</f>
        <v>0</v>
      </c>
      <c r="AB96" s="49">
        <f>'Raw Data'!AA94</f>
        <v>0</v>
      </c>
      <c r="AC96" s="49">
        <f>'Raw Data'!AB94</f>
        <v>0</v>
      </c>
      <c r="AD96" s="49">
        <f>'Raw Data'!AC94</f>
        <v>0</v>
      </c>
      <c r="AE96" s="49">
        <f>'Raw Data'!AD94</f>
        <v>0</v>
      </c>
      <c r="AF96" s="57">
        <f>'Raw Data'!AE94</f>
        <v>0</v>
      </c>
    </row>
    <row r="97" spans="1:32" x14ac:dyDescent="0.3">
      <c r="A97" s="55">
        <f>'Raw Data'!A95</f>
        <v>1.56666666666667</v>
      </c>
      <c r="B97" s="49">
        <f>'Raw Data'!B95</f>
        <v>1.7122259073471001E-2</v>
      </c>
      <c r="C97" s="49">
        <f>'Raw Data'!C95</f>
        <v>4.5370311384833398E-2</v>
      </c>
      <c r="D97" s="49">
        <f>'Raw Data'!D95</f>
        <v>0.17662256807593599</v>
      </c>
      <c r="E97" s="49">
        <f>'Raw Data'!E95</f>
        <v>0.81264144248812697</v>
      </c>
      <c r="F97" s="49">
        <f>'Raw Data'!F95</f>
        <v>4.1044256381243001</v>
      </c>
      <c r="G97" s="49">
        <f>'Raw Data'!G95</f>
        <v>1.00682578134147</v>
      </c>
      <c r="H97" s="49">
        <f>'Raw Data'!H95</f>
        <v>0.13575976998933101</v>
      </c>
      <c r="I97" s="49">
        <f>'Raw Data'!I95</f>
        <v>0.117772526903598</v>
      </c>
      <c r="J97" s="49">
        <f>'Raw Data'!J95</f>
        <v>0.85870852518298602</v>
      </c>
      <c r="K97" s="57">
        <f>'Raw Data'!K95</f>
        <v>1.0190888185245</v>
      </c>
      <c r="L97" s="49"/>
      <c r="M97" s="60">
        <f>'Raw Data'!L95</f>
        <v>0</v>
      </c>
      <c r="N97" s="49">
        <f>'Raw Data'!M95</f>
        <v>0</v>
      </c>
      <c r="O97" s="49">
        <f>'Raw Data'!N95</f>
        <v>0</v>
      </c>
      <c r="P97" s="49">
        <f>'Raw Data'!O95</f>
        <v>0</v>
      </c>
      <c r="Q97" s="49">
        <f>'Raw Data'!P95</f>
        <v>0</v>
      </c>
      <c r="R97" s="49">
        <f>'Raw Data'!Q95</f>
        <v>0</v>
      </c>
      <c r="S97" s="49">
        <f>'Raw Data'!R95</f>
        <v>0</v>
      </c>
      <c r="T97" s="49">
        <f>'Raw Data'!S95</f>
        <v>0</v>
      </c>
      <c r="U97" s="49">
        <f>'Raw Data'!T95</f>
        <v>0</v>
      </c>
      <c r="V97" s="57">
        <f>'Raw Data'!U95</f>
        <v>0</v>
      </c>
      <c r="W97" s="49">
        <f>'Raw Data'!V95</f>
        <v>0</v>
      </c>
      <c r="X97" s="49">
        <f>'Raw Data'!W95</f>
        <v>0</v>
      </c>
      <c r="Y97" s="49">
        <f>'Raw Data'!X95</f>
        <v>0</v>
      </c>
      <c r="Z97" s="49">
        <f>'Raw Data'!Y95</f>
        <v>0</v>
      </c>
      <c r="AA97" s="49">
        <f>'Raw Data'!Z95</f>
        <v>0</v>
      </c>
      <c r="AB97" s="49">
        <f>'Raw Data'!AA95</f>
        <v>0</v>
      </c>
      <c r="AC97" s="49">
        <f>'Raw Data'!AB95</f>
        <v>0</v>
      </c>
      <c r="AD97" s="49">
        <f>'Raw Data'!AC95</f>
        <v>0</v>
      </c>
      <c r="AE97" s="49">
        <f>'Raw Data'!AD95</f>
        <v>0</v>
      </c>
      <c r="AF97" s="57">
        <f>'Raw Data'!AE95</f>
        <v>0</v>
      </c>
    </row>
    <row r="98" spans="1:32" x14ac:dyDescent="0.3">
      <c r="A98" s="55">
        <f>'Raw Data'!A96</f>
        <v>1.5833333333333299</v>
      </c>
      <c r="B98" s="49">
        <f>'Raw Data'!B96</f>
        <v>1.7125414104114601E-2</v>
      </c>
      <c r="C98" s="49">
        <f>'Raw Data'!C96</f>
        <v>4.5385318214105498E-2</v>
      </c>
      <c r="D98" s="49">
        <f>'Raw Data'!D96</f>
        <v>0.176702159873457</v>
      </c>
      <c r="E98" s="49">
        <f>'Raw Data'!E96</f>
        <v>0.81310650479638003</v>
      </c>
      <c r="F98" s="49">
        <f>'Raw Data'!F96</f>
        <v>4.10728049089247</v>
      </c>
      <c r="G98" s="49">
        <f>'Raw Data'!G96</f>
        <v>1.0067472999434699</v>
      </c>
      <c r="H98" s="49">
        <f>'Raw Data'!H96</f>
        <v>0.13583825138733199</v>
      </c>
      <c r="I98" s="49">
        <f>'Raw Data'!I96</f>
        <v>0.11769404550559701</v>
      </c>
      <c r="J98" s="49">
        <f>'Raw Data'!J96</f>
        <v>0.85870852056936697</v>
      </c>
      <c r="K98" s="57">
        <f>'Raw Data'!K96</f>
        <v>1.0191021426115401</v>
      </c>
      <c r="L98" s="49"/>
      <c r="M98" s="60">
        <f>'Raw Data'!L96</f>
        <v>0</v>
      </c>
      <c r="N98" s="49">
        <f>'Raw Data'!M96</f>
        <v>0</v>
      </c>
      <c r="O98" s="49">
        <f>'Raw Data'!N96</f>
        <v>0</v>
      </c>
      <c r="P98" s="49">
        <f>'Raw Data'!O96</f>
        <v>0</v>
      </c>
      <c r="Q98" s="49">
        <f>'Raw Data'!P96</f>
        <v>0</v>
      </c>
      <c r="R98" s="49">
        <f>'Raw Data'!Q96</f>
        <v>0</v>
      </c>
      <c r="S98" s="49">
        <f>'Raw Data'!R96</f>
        <v>0</v>
      </c>
      <c r="T98" s="49">
        <f>'Raw Data'!S96</f>
        <v>0</v>
      </c>
      <c r="U98" s="49">
        <f>'Raw Data'!T96</f>
        <v>0</v>
      </c>
      <c r="V98" s="57">
        <f>'Raw Data'!U96</f>
        <v>0</v>
      </c>
      <c r="W98" s="49">
        <f>'Raw Data'!V96</f>
        <v>0</v>
      </c>
      <c r="X98" s="49">
        <f>'Raw Data'!W96</f>
        <v>0</v>
      </c>
      <c r="Y98" s="49">
        <f>'Raw Data'!X96</f>
        <v>0</v>
      </c>
      <c r="Z98" s="49">
        <f>'Raw Data'!Y96</f>
        <v>0</v>
      </c>
      <c r="AA98" s="49">
        <f>'Raw Data'!Z96</f>
        <v>0</v>
      </c>
      <c r="AB98" s="49">
        <f>'Raw Data'!AA96</f>
        <v>0</v>
      </c>
      <c r="AC98" s="49">
        <f>'Raw Data'!AB96</f>
        <v>0</v>
      </c>
      <c r="AD98" s="49">
        <f>'Raw Data'!AC96</f>
        <v>0</v>
      </c>
      <c r="AE98" s="49">
        <f>'Raw Data'!AD96</f>
        <v>0</v>
      </c>
      <c r="AF98" s="57">
        <f>'Raw Data'!AE96</f>
        <v>0</v>
      </c>
    </row>
    <row r="99" spans="1:32" x14ac:dyDescent="0.3">
      <c r="A99" s="55">
        <f>'Raw Data'!A97</f>
        <v>1.6</v>
      </c>
      <c r="B99" s="49">
        <f>'Raw Data'!B97</f>
        <v>1.71285121478011E-2</v>
      </c>
      <c r="C99" s="49">
        <f>'Raw Data'!C97</f>
        <v>4.5400062789088903E-2</v>
      </c>
      <c r="D99" s="49">
        <f>'Raw Data'!D97</f>
        <v>0.176780363812964</v>
      </c>
      <c r="E99" s="49">
        <f>'Raw Data'!E97</f>
        <v>0.81356347199299395</v>
      </c>
      <c r="F99" s="49">
        <f>'Raw Data'!F97</f>
        <v>4.1100857395784098</v>
      </c>
      <c r="G99" s="49">
        <f>'Raw Data'!G97</f>
        <v>1.00667018436202</v>
      </c>
      <c r="H99" s="49">
        <f>'Raw Data'!H97</f>
        <v>0.13591536696877801</v>
      </c>
      <c r="I99" s="49">
        <f>'Raw Data'!I97</f>
        <v>0.117616929924151</v>
      </c>
      <c r="J99" s="49">
        <f>'Raw Data'!J97</f>
        <v>0.85870851617280997</v>
      </c>
      <c r="K99" s="57">
        <f>'Raw Data'!K97</f>
        <v>1.0191152356634701</v>
      </c>
      <c r="L99" s="49"/>
      <c r="M99" s="60">
        <f>'Raw Data'!L97</f>
        <v>0</v>
      </c>
      <c r="N99" s="49">
        <f>'Raw Data'!M97</f>
        <v>0</v>
      </c>
      <c r="O99" s="49">
        <f>'Raw Data'!N97</f>
        <v>0</v>
      </c>
      <c r="P99" s="49">
        <f>'Raw Data'!O97</f>
        <v>0</v>
      </c>
      <c r="Q99" s="49">
        <f>'Raw Data'!P97</f>
        <v>0</v>
      </c>
      <c r="R99" s="49">
        <f>'Raw Data'!Q97</f>
        <v>0</v>
      </c>
      <c r="S99" s="49">
        <f>'Raw Data'!R97</f>
        <v>0</v>
      </c>
      <c r="T99" s="49">
        <f>'Raw Data'!S97</f>
        <v>0</v>
      </c>
      <c r="U99" s="49">
        <f>'Raw Data'!T97</f>
        <v>0</v>
      </c>
      <c r="V99" s="57">
        <f>'Raw Data'!U97</f>
        <v>0</v>
      </c>
      <c r="W99" s="49">
        <f>'Raw Data'!V97</f>
        <v>0</v>
      </c>
      <c r="X99" s="49">
        <f>'Raw Data'!W97</f>
        <v>0</v>
      </c>
      <c r="Y99" s="49">
        <f>'Raw Data'!X97</f>
        <v>0</v>
      </c>
      <c r="Z99" s="49">
        <f>'Raw Data'!Y97</f>
        <v>0</v>
      </c>
      <c r="AA99" s="49">
        <f>'Raw Data'!Z97</f>
        <v>0</v>
      </c>
      <c r="AB99" s="49">
        <f>'Raw Data'!AA97</f>
        <v>0</v>
      </c>
      <c r="AC99" s="49">
        <f>'Raw Data'!AB97</f>
        <v>0</v>
      </c>
      <c r="AD99" s="49">
        <f>'Raw Data'!AC97</f>
        <v>0</v>
      </c>
      <c r="AE99" s="49">
        <f>'Raw Data'!AD97</f>
        <v>0</v>
      </c>
      <c r="AF99" s="57">
        <f>'Raw Data'!AE97</f>
        <v>0</v>
      </c>
    </row>
    <row r="100" spans="1:32" x14ac:dyDescent="0.3">
      <c r="A100" s="55">
        <f>'Raw Data'!A98</f>
        <v>1.61666666666667</v>
      </c>
      <c r="B100" s="49">
        <f>'Raw Data'!B98</f>
        <v>1.7131553204530501E-2</v>
      </c>
      <c r="C100" s="49">
        <f>'Raw Data'!C98</f>
        <v>4.5414545109783599E-2</v>
      </c>
      <c r="D100" s="49">
        <f>'Raw Data'!D98</f>
        <v>0.17685717989445701</v>
      </c>
      <c r="E100" s="49">
        <f>'Raw Data'!E98</f>
        <v>0.81401234407796896</v>
      </c>
      <c r="F100" s="49">
        <f>'Raw Data'!F98</f>
        <v>4.1128413841821096</v>
      </c>
      <c r="G100" s="49">
        <f>'Raw Data'!G98</f>
        <v>1.00659443459713</v>
      </c>
      <c r="H100" s="49">
        <f>'Raw Data'!H98</f>
        <v>0.13599111673366901</v>
      </c>
      <c r="I100" s="49">
        <f>'Raw Data'!I98</f>
        <v>0.11754118015926</v>
      </c>
      <c r="J100" s="49">
        <f>'Raw Data'!J98</f>
        <v>0.85870851199331499</v>
      </c>
      <c r="K100" s="57">
        <f>'Raw Data'!K98</f>
        <v>1.0191280976802799</v>
      </c>
      <c r="L100" s="49"/>
      <c r="M100" s="60">
        <f>'Raw Data'!L98</f>
        <v>0</v>
      </c>
      <c r="N100" s="49">
        <f>'Raw Data'!M98</f>
        <v>0</v>
      </c>
      <c r="O100" s="49">
        <f>'Raw Data'!N98</f>
        <v>0</v>
      </c>
      <c r="P100" s="49">
        <f>'Raw Data'!O98</f>
        <v>0</v>
      </c>
      <c r="Q100" s="49">
        <f>'Raw Data'!P98</f>
        <v>0</v>
      </c>
      <c r="R100" s="49">
        <f>'Raw Data'!Q98</f>
        <v>0</v>
      </c>
      <c r="S100" s="49">
        <f>'Raw Data'!R98</f>
        <v>0</v>
      </c>
      <c r="T100" s="49">
        <f>'Raw Data'!S98</f>
        <v>0</v>
      </c>
      <c r="U100" s="49">
        <f>'Raw Data'!T98</f>
        <v>0</v>
      </c>
      <c r="V100" s="57">
        <f>'Raw Data'!U98</f>
        <v>0</v>
      </c>
      <c r="W100" s="49">
        <f>'Raw Data'!V98</f>
        <v>0</v>
      </c>
      <c r="X100" s="49">
        <f>'Raw Data'!W98</f>
        <v>0</v>
      </c>
      <c r="Y100" s="49">
        <f>'Raw Data'!X98</f>
        <v>0</v>
      </c>
      <c r="Z100" s="49">
        <f>'Raw Data'!Y98</f>
        <v>0</v>
      </c>
      <c r="AA100" s="49">
        <f>'Raw Data'!Z98</f>
        <v>0</v>
      </c>
      <c r="AB100" s="49">
        <f>'Raw Data'!AA98</f>
        <v>0</v>
      </c>
      <c r="AC100" s="49">
        <f>'Raw Data'!AB98</f>
        <v>0</v>
      </c>
      <c r="AD100" s="49">
        <f>'Raw Data'!AC98</f>
        <v>0</v>
      </c>
      <c r="AE100" s="49">
        <f>'Raw Data'!AD98</f>
        <v>0</v>
      </c>
      <c r="AF100" s="57">
        <f>'Raw Data'!AE98</f>
        <v>0</v>
      </c>
    </row>
    <row r="101" spans="1:32" x14ac:dyDescent="0.3">
      <c r="A101" s="55">
        <f>'Raw Data'!A99</f>
        <v>1.63333333333333</v>
      </c>
      <c r="B101" s="49">
        <f>'Raw Data'!B99</f>
        <v>1.7134537274302999E-2</v>
      </c>
      <c r="C101" s="49">
        <f>'Raw Data'!C99</f>
        <v>4.5428765176189601E-2</v>
      </c>
      <c r="D101" s="49">
        <f>'Raw Data'!D99</f>
        <v>0.17693260811793601</v>
      </c>
      <c r="E101" s="49">
        <f>'Raw Data'!E99</f>
        <v>0.81445312105130496</v>
      </c>
      <c r="F101" s="49">
        <f>'Raw Data'!F99</f>
        <v>4.1155474247035801</v>
      </c>
      <c r="G101" s="49">
        <f>'Raw Data'!G99</f>
        <v>1.0065200506487899</v>
      </c>
      <c r="H101" s="49">
        <f>'Raw Data'!H99</f>
        <v>0.13606550068200399</v>
      </c>
      <c r="I101" s="49">
        <f>'Raw Data'!I99</f>
        <v>0.117466796210924</v>
      </c>
      <c r="J101" s="49">
        <f>'Raw Data'!J99</f>
        <v>0.85870850803088306</v>
      </c>
      <c r="K101" s="57">
        <f>'Raw Data'!K99</f>
        <v>1.01914072866196</v>
      </c>
      <c r="L101" s="49"/>
      <c r="M101" s="60">
        <f>'Raw Data'!L99</f>
        <v>0</v>
      </c>
      <c r="N101" s="49">
        <f>'Raw Data'!M99</f>
        <v>0</v>
      </c>
      <c r="O101" s="49">
        <f>'Raw Data'!N99</f>
        <v>0</v>
      </c>
      <c r="P101" s="49">
        <f>'Raw Data'!O99</f>
        <v>0</v>
      </c>
      <c r="Q101" s="49">
        <f>'Raw Data'!P99</f>
        <v>0</v>
      </c>
      <c r="R101" s="49">
        <f>'Raw Data'!Q99</f>
        <v>0</v>
      </c>
      <c r="S101" s="49">
        <f>'Raw Data'!R99</f>
        <v>0</v>
      </c>
      <c r="T101" s="49">
        <f>'Raw Data'!S99</f>
        <v>0</v>
      </c>
      <c r="U101" s="49">
        <f>'Raw Data'!T99</f>
        <v>0</v>
      </c>
      <c r="V101" s="57">
        <f>'Raw Data'!U99</f>
        <v>0</v>
      </c>
      <c r="W101" s="49">
        <f>'Raw Data'!V99</f>
        <v>0</v>
      </c>
      <c r="X101" s="49">
        <f>'Raw Data'!W99</f>
        <v>0</v>
      </c>
      <c r="Y101" s="49">
        <f>'Raw Data'!X99</f>
        <v>0</v>
      </c>
      <c r="Z101" s="49">
        <f>'Raw Data'!Y99</f>
        <v>0</v>
      </c>
      <c r="AA101" s="49">
        <f>'Raw Data'!Z99</f>
        <v>0</v>
      </c>
      <c r="AB101" s="49">
        <f>'Raw Data'!AA99</f>
        <v>0</v>
      </c>
      <c r="AC101" s="49">
        <f>'Raw Data'!AB99</f>
        <v>0</v>
      </c>
      <c r="AD101" s="49">
        <f>'Raw Data'!AC99</f>
        <v>0</v>
      </c>
      <c r="AE101" s="49">
        <f>'Raw Data'!AD99</f>
        <v>0</v>
      </c>
      <c r="AF101" s="57">
        <f>'Raw Data'!AE99</f>
        <v>0</v>
      </c>
    </row>
    <row r="102" spans="1:32" x14ac:dyDescent="0.3">
      <c r="A102" s="55">
        <f>'Raw Data'!A100</f>
        <v>1.65</v>
      </c>
      <c r="B102" s="49">
        <f>'Raw Data'!B100</f>
        <v>1.7137464357118298E-2</v>
      </c>
      <c r="C102" s="49">
        <f>'Raw Data'!C100</f>
        <v>4.5442722988306899E-2</v>
      </c>
      <c r="D102" s="49">
        <f>'Raw Data'!D100</f>
        <v>0.177006648483401</v>
      </c>
      <c r="E102" s="49">
        <f>'Raw Data'!E100</f>
        <v>0.81488580291300206</v>
      </c>
      <c r="F102" s="49">
        <f>'Raw Data'!F100</f>
        <v>4.1182038611428204</v>
      </c>
      <c r="G102" s="49">
        <f>'Raw Data'!G100</f>
        <v>1.0064470325170101</v>
      </c>
      <c r="H102" s="49">
        <f>'Raw Data'!H100</f>
        <v>0.136138518813785</v>
      </c>
      <c r="I102" s="49">
        <f>'Raw Data'!I100</f>
        <v>0.117393778079144</v>
      </c>
      <c r="J102" s="49">
        <f>'Raw Data'!J100</f>
        <v>0.85870850428551404</v>
      </c>
      <c r="K102" s="57">
        <f>'Raw Data'!K100</f>
        <v>1.01915312860853</v>
      </c>
      <c r="L102" s="49"/>
      <c r="M102" s="60">
        <f>'Raw Data'!L100</f>
        <v>0</v>
      </c>
      <c r="N102" s="49">
        <f>'Raw Data'!M100</f>
        <v>0</v>
      </c>
      <c r="O102" s="49">
        <f>'Raw Data'!N100</f>
        <v>0</v>
      </c>
      <c r="P102" s="49">
        <f>'Raw Data'!O100</f>
        <v>0</v>
      </c>
      <c r="Q102" s="49">
        <f>'Raw Data'!P100</f>
        <v>0</v>
      </c>
      <c r="R102" s="49">
        <f>'Raw Data'!Q100</f>
        <v>0</v>
      </c>
      <c r="S102" s="49">
        <f>'Raw Data'!R100</f>
        <v>0</v>
      </c>
      <c r="T102" s="49">
        <f>'Raw Data'!S100</f>
        <v>0</v>
      </c>
      <c r="U102" s="49">
        <f>'Raw Data'!T100</f>
        <v>0</v>
      </c>
      <c r="V102" s="57">
        <f>'Raw Data'!U100</f>
        <v>0</v>
      </c>
      <c r="W102" s="49">
        <f>'Raw Data'!V100</f>
        <v>0</v>
      </c>
      <c r="X102" s="49">
        <f>'Raw Data'!W100</f>
        <v>0</v>
      </c>
      <c r="Y102" s="49">
        <f>'Raw Data'!X100</f>
        <v>0</v>
      </c>
      <c r="Z102" s="49">
        <f>'Raw Data'!Y100</f>
        <v>0</v>
      </c>
      <c r="AA102" s="49">
        <f>'Raw Data'!Z100</f>
        <v>0</v>
      </c>
      <c r="AB102" s="49">
        <f>'Raw Data'!AA100</f>
        <v>0</v>
      </c>
      <c r="AC102" s="49">
        <f>'Raw Data'!AB100</f>
        <v>0</v>
      </c>
      <c r="AD102" s="49">
        <f>'Raw Data'!AC100</f>
        <v>0</v>
      </c>
      <c r="AE102" s="49">
        <f>'Raw Data'!AD100</f>
        <v>0</v>
      </c>
      <c r="AF102" s="57">
        <f>'Raw Data'!AE100</f>
        <v>0</v>
      </c>
    </row>
    <row r="103" spans="1:32" x14ac:dyDescent="0.3">
      <c r="A103" s="55">
        <f>'Raw Data'!A101</f>
        <v>1.6666666666666701</v>
      </c>
      <c r="B103" s="49">
        <f>'Raw Data'!B101</f>
        <v>1.7140334452976701E-2</v>
      </c>
      <c r="C103" s="49">
        <f>'Raw Data'!C101</f>
        <v>4.5456418546135503E-2</v>
      </c>
      <c r="D103" s="49">
        <f>'Raw Data'!D101</f>
        <v>0.17707930099085201</v>
      </c>
      <c r="E103" s="49">
        <f>'Raw Data'!E101</f>
        <v>0.81531038966306002</v>
      </c>
      <c r="F103" s="49">
        <f>'Raw Data'!F101</f>
        <v>4.1208106934998199</v>
      </c>
      <c r="G103" s="49">
        <f>'Raw Data'!G101</f>
        <v>1.0063753802017901</v>
      </c>
      <c r="H103" s="49">
        <f>'Raw Data'!H101</f>
        <v>0.13621017112900999</v>
      </c>
      <c r="I103" s="49">
        <f>'Raw Data'!I101</f>
        <v>0.117322125763919</v>
      </c>
      <c r="J103" s="49">
        <f>'Raw Data'!J101</f>
        <v>0.85870850075720695</v>
      </c>
      <c r="K103" s="57">
        <f>'Raw Data'!K101</f>
        <v>1.0191652975199801</v>
      </c>
      <c r="L103" s="49"/>
      <c r="M103" s="60">
        <f>'Raw Data'!L101</f>
        <v>0</v>
      </c>
      <c r="N103" s="49">
        <f>'Raw Data'!M101</f>
        <v>0</v>
      </c>
      <c r="O103" s="49">
        <f>'Raw Data'!N101</f>
        <v>0</v>
      </c>
      <c r="P103" s="49">
        <f>'Raw Data'!O101</f>
        <v>0</v>
      </c>
      <c r="Q103" s="49">
        <f>'Raw Data'!P101</f>
        <v>0</v>
      </c>
      <c r="R103" s="49">
        <f>'Raw Data'!Q101</f>
        <v>0</v>
      </c>
      <c r="S103" s="49">
        <f>'Raw Data'!R101</f>
        <v>0</v>
      </c>
      <c r="T103" s="49">
        <f>'Raw Data'!S101</f>
        <v>0</v>
      </c>
      <c r="U103" s="49">
        <f>'Raw Data'!T101</f>
        <v>0</v>
      </c>
      <c r="V103" s="57">
        <f>'Raw Data'!U101</f>
        <v>0</v>
      </c>
      <c r="W103" s="49">
        <f>'Raw Data'!V101</f>
        <v>0</v>
      </c>
      <c r="X103" s="49">
        <f>'Raw Data'!W101</f>
        <v>0</v>
      </c>
      <c r="Y103" s="49">
        <f>'Raw Data'!X101</f>
        <v>0</v>
      </c>
      <c r="Z103" s="49">
        <f>'Raw Data'!Y101</f>
        <v>0</v>
      </c>
      <c r="AA103" s="49">
        <f>'Raw Data'!Z101</f>
        <v>0</v>
      </c>
      <c r="AB103" s="49">
        <f>'Raw Data'!AA101</f>
        <v>0</v>
      </c>
      <c r="AC103" s="49">
        <f>'Raw Data'!AB101</f>
        <v>0</v>
      </c>
      <c r="AD103" s="49">
        <f>'Raw Data'!AC101</f>
        <v>0</v>
      </c>
      <c r="AE103" s="49">
        <f>'Raw Data'!AD101</f>
        <v>0</v>
      </c>
      <c r="AF103" s="57">
        <f>'Raw Data'!AE101</f>
        <v>0</v>
      </c>
    </row>
    <row r="104" spans="1:32" x14ac:dyDescent="0.3">
      <c r="A104" s="55">
        <f>'Raw Data'!A102</f>
        <v>1.68333333333333</v>
      </c>
      <c r="B104" s="49">
        <f>'Raw Data'!B102</f>
        <v>1.7143147561877899E-2</v>
      </c>
      <c r="C104" s="49">
        <f>'Raw Data'!C102</f>
        <v>4.5469851849675502E-2</v>
      </c>
      <c r="D104" s="49">
        <f>'Raw Data'!D102</f>
        <v>0.177150565640289</v>
      </c>
      <c r="E104" s="49">
        <f>'Raw Data'!E102</f>
        <v>0.81572688130147997</v>
      </c>
      <c r="F104" s="49">
        <f>'Raw Data'!F102</f>
        <v>4.1233679217745802</v>
      </c>
      <c r="G104" s="49">
        <f>'Raw Data'!G102</f>
        <v>1.0063050937031199</v>
      </c>
      <c r="H104" s="49">
        <f>'Raw Data'!H102</f>
        <v>0.13628045762768001</v>
      </c>
      <c r="I104" s="49">
        <f>'Raw Data'!I102</f>
        <v>0.117251839265248</v>
      </c>
      <c r="J104" s="49">
        <f>'Raw Data'!J102</f>
        <v>0.858708497445963</v>
      </c>
      <c r="K104" s="57">
        <f>'Raw Data'!K102</f>
        <v>1.01917723539631</v>
      </c>
      <c r="L104" s="49"/>
      <c r="M104" s="60">
        <f>'Raw Data'!L102</f>
        <v>0</v>
      </c>
      <c r="N104" s="49">
        <f>'Raw Data'!M102</f>
        <v>0</v>
      </c>
      <c r="O104" s="49">
        <f>'Raw Data'!N102</f>
        <v>0</v>
      </c>
      <c r="P104" s="49">
        <f>'Raw Data'!O102</f>
        <v>0</v>
      </c>
      <c r="Q104" s="49">
        <f>'Raw Data'!P102</f>
        <v>0</v>
      </c>
      <c r="R104" s="49">
        <f>'Raw Data'!Q102</f>
        <v>0</v>
      </c>
      <c r="S104" s="49">
        <f>'Raw Data'!R102</f>
        <v>0</v>
      </c>
      <c r="T104" s="49">
        <f>'Raw Data'!S102</f>
        <v>0</v>
      </c>
      <c r="U104" s="49">
        <f>'Raw Data'!T102</f>
        <v>0</v>
      </c>
      <c r="V104" s="57">
        <f>'Raw Data'!U102</f>
        <v>0</v>
      </c>
      <c r="W104" s="49">
        <f>'Raw Data'!V102</f>
        <v>0</v>
      </c>
      <c r="X104" s="49">
        <f>'Raw Data'!W102</f>
        <v>0</v>
      </c>
      <c r="Y104" s="49">
        <f>'Raw Data'!X102</f>
        <v>0</v>
      </c>
      <c r="Z104" s="49">
        <f>'Raw Data'!Y102</f>
        <v>0</v>
      </c>
      <c r="AA104" s="49">
        <f>'Raw Data'!Z102</f>
        <v>0</v>
      </c>
      <c r="AB104" s="49">
        <f>'Raw Data'!AA102</f>
        <v>0</v>
      </c>
      <c r="AC104" s="49">
        <f>'Raw Data'!AB102</f>
        <v>0</v>
      </c>
      <c r="AD104" s="49">
        <f>'Raw Data'!AC102</f>
        <v>0</v>
      </c>
      <c r="AE104" s="49">
        <f>'Raw Data'!AD102</f>
        <v>0</v>
      </c>
      <c r="AF104" s="57">
        <f>'Raw Data'!AE102</f>
        <v>0</v>
      </c>
    </row>
    <row r="105" spans="1:32" x14ac:dyDescent="0.3">
      <c r="A105" s="55">
        <f>'Raw Data'!A103</f>
        <v>1.7</v>
      </c>
      <c r="B105" s="49">
        <f>'Raw Data'!B103</f>
        <v>1.7145903683822201E-2</v>
      </c>
      <c r="C105" s="49">
        <f>'Raw Data'!C103</f>
        <v>4.5483022898926702E-2</v>
      </c>
      <c r="D105" s="49">
        <f>'Raw Data'!D103</f>
        <v>0.17722044243171201</v>
      </c>
      <c r="E105" s="49">
        <f>'Raw Data'!E103</f>
        <v>0.81613527782826001</v>
      </c>
      <c r="F105" s="49">
        <f>'Raw Data'!F103</f>
        <v>4.1258755459671104</v>
      </c>
      <c r="G105" s="49">
        <f>'Raw Data'!G103</f>
        <v>1.0062361730210001</v>
      </c>
      <c r="H105" s="49">
        <f>'Raw Data'!H103</f>
        <v>0.13634937830979499</v>
      </c>
      <c r="I105" s="49">
        <f>'Raw Data'!I103</f>
        <v>0.117182918583133</v>
      </c>
      <c r="J105" s="49">
        <f>'Raw Data'!J103</f>
        <v>0.85870849435178198</v>
      </c>
      <c r="K105" s="57">
        <f>'Raw Data'!K103</f>
        <v>1.01918894223751</v>
      </c>
      <c r="L105" s="49"/>
      <c r="M105" s="60">
        <f>'Raw Data'!L103</f>
        <v>0</v>
      </c>
      <c r="N105" s="49">
        <f>'Raw Data'!M103</f>
        <v>0</v>
      </c>
      <c r="O105" s="49">
        <f>'Raw Data'!N103</f>
        <v>0</v>
      </c>
      <c r="P105" s="49">
        <f>'Raw Data'!O103</f>
        <v>0</v>
      </c>
      <c r="Q105" s="49">
        <f>'Raw Data'!P103</f>
        <v>0</v>
      </c>
      <c r="R105" s="49">
        <f>'Raw Data'!Q103</f>
        <v>0</v>
      </c>
      <c r="S105" s="49">
        <f>'Raw Data'!R103</f>
        <v>0</v>
      </c>
      <c r="T105" s="49">
        <f>'Raw Data'!S103</f>
        <v>0</v>
      </c>
      <c r="U105" s="49">
        <f>'Raw Data'!T103</f>
        <v>0</v>
      </c>
      <c r="V105" s="57">
        <f>'Raw Data'!U103</f>
        <v>0</v>
      </c>
      <c r="W105" s="49">
        <f>'Raw Data'!V103</f>
        <v>0</v>
      </c>
      <c r="X105" s="49">
        <f>'Raw Data'!W103</f>
        <v>0</v>
      </c>
      <c r="Y105" s="49">
        <f>'Raw Data'!X103</f>
        <v>0</v>
      </c>
      <c r="Z105" s="49">
        <f>'Raw Data'!Y103</f>
        <v>0</v>
      </c>
      <c r="AA105" s="49">
        <f>'Raw Data'!Z103</f>
        <v>0</v>
      </c>
      <c r="AB105" s="49">
        <f>'Raw Data'!AA103</f>
        <v>0</v>
      </c>
      <c r="AC105" s="49">
        <f>'Raw Data'!AB103</f>
        <v>0</v>
      </c>
      <c r="AD105" s="49">
        <f>'Raw Data'!AC103</f>
        <v>0</v>
      </c>
      <c r="AE105" s="49">
        <f>'Raw Data'!AD103</f>
        <v>0</v>
      </c>
      <c r="AF105" s="57">
        <f>'Raw Data'!AE103</f>
        <v>0</v>
      </c>
    </row>
    <row r="106" spans="1:32" x14ac:dyDescent="0.3">
      <c r="A106" s="55">
        <f>'Raw Data'!A104</f>
        <v>1.7166666666666699</v>
      </c>
      <c r="B106" s="49">
        <f>'Raw Data'!B104</f>
        <v>1.7148602818809301E-2</v>
      </c>
      <c r="C106" s="49">
        <f>'Raw Data'!C104</f>
        <v>4.5495931693889297E-2</v>
      </c>
      <c r="D106" s="49">
        <f>'Raw Data'!D104</f>
        <v>0.177288931365121</v>
      </c>
      <c r="E106" s="49">
        <f>'Raw Data'!E104</f>
        <v>0.81653557924340103</v>
      </c>
      <c r="F106" s="49">
        <f>'Raw Data'!F104</f>
        <v>4.1283335660773997</v>
      </c>
      <c r="G106" s="49">
        <f>'Raw Data'!G104</f>
        <v>1.0061686181554399</v>
      </c>
      <c r="H106" s="49">
        <f>'Raw Data'!H104</f>
        <v>0.136416933175355</v>
      </c>
      <c r="I106" s="49">
        <f>'Raw Data'!I104</f>
        <v>0.117115363717574</v>
      </c>
      <c r="J106" s="49">
        <f>'Raw Data'!J104</f>
        <v>0.85870849147466299</v>
      </c>
      <c r="K106" s="57">
        <f>'Raw Data'!K104</f>
        <v>1.0192004180436001</v>
      </c>
      <c r="L106" s="49"/>
      <c r="M106" s="60">
        <f>'Raw Data'!L104</f>
        <v>0</v>
      </c>
      <c r="N106" s="49">
        <f>'Raw Data'!M104</f>
        <v>0</v>
      </c>
      <c r="O106" s="49">
        <f>'Raw Data'!N104</f>
        <v>0</v>
      </c>
      <c r="P106" s="49">
        <f>'Raw Data'!O104</f>
        <v>0</v>
      </c>
      <c r="Q106" s="49">
        <f>'Raw Data'!P104</f>
        <v>0</v>
      </c>
      <c r="R106" s="49">
        <f>'Raw Data'!Q104</f>
        <v>0</v>
      </c>
      <c r="S106" s="49">
        <f>'Raw Data'!R104</f>
        <v>0</v>
      </c>
      <c r="T106" s="49">
        <f>'Raw Data'!S104</f>
        <v>0</v>
      </c>
      <c r="U106" s="49">
        <f>'Raw Data'!T104</f>
        <v>0</v>
      </c>
      <c r="V106" s="57">
        <f>'Raw Data'!U104</f>
        <v>0</v>
      </c>
      <c r="W106" s="49">
        <f>'Raw Data'!V104</f>
        <v>0</v>
      </c>
      <c r="X106" s="49">
        <f>'Raw Data'!W104</f>
        <v>0</v>
      </c>
      <c r="Y106" s="49">
        <f>'Raw Data'!X104</f>
        <v>0</v>
      </c>
      <c r="Z106" s="49">
        <f>'Raw Data'!Y104</f>
        <v>0</v>
      </c>
      <c r="AA106" s="49">
        <f>'Raw Data'!Z104</f>
        <v>0</v>
      </c>
      <c r="AB106" s="49">
        <f>'Raw Data'!AA104</f>
        <v>0</v>
      </c>
      <c r="AC106" s="49">
        <f>'Raw Data'!AB104</f>
        <v>0</v>
      </c>
      <c r="AD106" s="49">
        <f>'Raw Data'!AC104</f>
        <v>0</v>
      </c>
      <c r="AE106" s="49">
        <f>'Raw Data'!AD104</f>
        <v>0</v>
      </c>
      <c r="AF106" s="57">
        <f>'Raw Data'!AE104</f>
        <v>0</v>
      </c>
    </row>
    <row r="107" spans="1:32" x14ac:dyDescent="0.3">
      <c r="A107" s="55">
        <f>'Raw Data'!A105</f>
        <v>1.7333333333333301</v>
      </c>
      <c r="B107" s="49">
        <f>'Raw Data'!B105</f>
        <v>1.71512449668395E-2</v>
      </c>
      <c r="C107" s="49">
        <f>'Raw Data'!C105</f>
        <v>4.5508578234563099E-2</v>
      </c>
      <c r="D107" s="49">
        <f>'Raw Data'!D105</f>
        <v>0.17735603244051601</v>
      </c>
      <c r="E107" s="49">
        <f>'Raw Data'!E105</f>
        <v>0.81692778554690404</v>
      </c>
      <c r="F107" s="49">
        <f>'Raw Data'!F105</f>
        <v>4.1307419821054596</v>
      </c>
      <c r="G107" s="49">
        <f>'Raw Data'!G105</f>
        <v>1.00610242910644</v>
      </c>
      <c r="H107" s="49">
        <f>'Raw Data'!H105</f>
        <v>0.13648312222435999</v>
      </c>
      <c r="I107" s="49">
        <f>'Raw Data'!I105</f>
        <v>0.117049174668569</v>
      </c>
      <c r="J107" s="49">
        <f>'Raw Data'!J105</f>
        <v>0.85870848881460704</v>
      </c>
      <c r="K107" s="57">
        <f>'Raw Data'!K105</f>
        <v>1.01921166281457</v>
      </c>
      <c r="L107" s="49"/>
      <c r="M107" s="60">
        <f>'Raw Data'!L105</f>
        <v>0</v>
      </c>
      <c r="N107" s="49">
        <f>'Raw Data'!M105</f>
        <v>0</v>
      </c>
      <c r="O107" s="49">
        <f>'Raw Data'!N105</f>
        <v>0</v>
      </c>
      <c r="P107" s="49">
        <f>'Raw Data'!O105</f>
        <v>0</v>
      </c>
      <c r="Q107" s="49">
        <f>'Raw Data'!P105</f>
        <v>0</v>
      </c>
      <c r="R107" s="49">
        <f>'Raw Data'!Q105</f>
        <v>0</v>
      </c>
      <c r="S107" s="49">
        <f>'Raw Data'!R105</f>
        <v>0</v>
      </c>
      <c r="T107" s="49">
        <f>'Raw Data'!S105</f>
        <v>0</v>
      </c>
      <c r="U107" s="49">
        <f>'Raw Data'!T105</f>
        <v>0</v>
      </c>
      <c r="V107" s="57">
        <f>'Raw Data'!U105</f>
        <v>0</v>
      </c>
      <c r="W107" s="49">
        <f>'Raw Data'!V105</f>
        <v>0</v>
      </c>
      <c r="X107" s="49">
        <f>'Raw Data'!W105</f>
        <v>0</v>
      </c>
      <c r="Y107" s="49">
        <f>'Raw Data'!X105</f>
        <v>0</v>
      </c>
      <c r="Z107" s="49">
        <f>'Raw Data'!Y105</f>
        <v>0</v>
      </c>
      <c r="AA107" s="49">
        <f>'Raw Data'!Z105</f>
        <v>0</v>
      </c>
      <c r="AB107" s="49">
        <f>'Raw Data'!AA105</f>
        <v>0</v>
      </c>
      <c r="AC107" s="49">
        <f>'Raw Data'!AB105</f>
        <v>0</v>
      </c>
      <c r="AD107" s="49">
        <f>'Raw Data'!AC105</f>
        <v>0</v>
      </c>
      <c r="AE107" s="49">
        <f>'Raw Data'!AD105</f>
        <v>0</v>
      </c>
      <c r="AF107" s="57">
        <f>'Raw Data'!AE105</f>
        <v>0</v>
      </c>
    </row>
    <row r="108" spans="1:32" x14ac:dyDescent="0.3">
      <c r="A108" s="55">
        <f>'Raw Data'!A106</f>
        <v>1.75</v>
      </c>
      <c r="B108" s="49">
        <f>'Raw Data'!B106</f>
        <v>1.7153830127912498E-2</v>
      </c>
      <c r="C108" s="49">
        <f>'Raw Data'!C106</f>
        <v>4.5520962520948297E-2</v>
      </c>
      <c r="D108" s="49">
        <f>'Raw Data'!D106</f>
        <v>0.17742174565789701</v>
      </c>
      <c r="E108" s="49">
        <f>'Raw Data'!E106</f>
        <v>0.81731189673876803</v>
      </c>
      <c r="F108" s="49">
        <f>'Raw Data'!F106</f>
        <v>4.1331007940512796</v>
      </c>
      <c r="G108" s="49">
        <f>'Raw Data'!G106</f>
        <v>1.0060376058739899</v>
      </c>
      <c r="H108" s="49">
        <f>'Raw Data'!H106</f>
        <v>0.13654794545680901</v>
      </c>
      <c r="I108" s="49">
        <f>'Raw Data'!I106</f>
        <v>0.11698435143612</v>
      </c>
      <c r="J108" s="49">
        <f>'Raw Data'!J106</f>
        <v>0.85870848637161301</v>
      </c>
      <c r="K108" s="57">
        <f>'Raw Data'!K106</f>
        <v>1.01922267655042</v>
      </c>
      <c r="L108" s="49"/>
      <c r="M108" s="60">
        <f>'Raw Data'!L106</f>
        <v>0</v>
      </c>
      <c r="N108" s="49">
        <f>'Raw Data'!M106</f>
        <v>0</v>
      </c>
      <c r="O108" s="49">
        <f>'Raw Data'!N106</f>
        <v>0</v>
      </c>
      <c r="P108" s="49">
        <f>'Raw Data'!O106</f>
        <v>0</v>
      </c>
      <c r="Q108" s="49">
        <f>'Raw Data'!P106</f>
        <v>0</v>
      </c>
      <c r="R108" s="49">
        <f>'Raw Data'!Q106</f>
        <v>0</v>
      </c>
      <c r="S108" s="49">
        <f>'Raw Data'!R106</f>
        <v>0</v>
      </c>
      <c r="T108" s="49">
        <f>'Raw Data'!S106</f>
        <v>0</v>
      </c>
      <c r="U108" s="49">
        <f>'Raw Data'!T106</f>
        <v>0</v>
      </c>
      <c r="V108" s="57">
        <f>'Raw Data'!U106</f>
        <v>0</v>
      </c>
      <c r="W108" s="49">
        <f>'Raw Data'!V106</f>
        <v>0</v>
      </c>
      <c r="X108" s="49">
        <f>'Raw Data'!W106</f>
        <v>0</v>
      </c>
      <c r="Y108" s="49">
        <f>'Raw Data'!X106</f>
        <v>0</v>
      </c>
      <c r="Z108" s="49">
        <f>'Raw Data'!Y106</f>
        <v>0</v>
      </c>
      <c r="AA108" s="49">
        <f>'Raw Data'!Z106</f>
        <v>0</v>
      </c>
      <c r="AB108" s="49">
        <f>'Raw Data'!AA106</f>
        <v>0</v>
      </c>
      <c r="AC108" s="49">
        <f>'Raw Data'!AB106</f>
        <v>0</v>
      </c>
      <c r="AD108" s="49">
        <f>'Raw Data'!AC106</f>
        <v>0</v>
      </c>
      <c r="AE108" s="49">
        <f>'Raw Data'!AD106</f>
        <v>0</v>
      </c>
      <c r="AF108" s="57">
        <f>'Raw Data'!AE106</f>
        <v>0</v>
      </c>
    </row>
    <row r="109" spans="1:32" x14ac:dyDescent="0.3">
      <c r="A109" s="55">
        <f>'Raw Data'!A107</f>
        <v>1.7666666666666699</v>
      </c>
      <c r="B109" s="49">
        <f>'Raw Data'!B107</f>
        <v>1.71563583020286E-2</v>
      </c>
      <c r="C109" s="49">
        <f>'Raw Data'!C107</f>
        <v>4.5533084553044799E-2</v>
      </c>
      <c r="D109" s="49">
        <f>'Raw Data'!D107</f>
        <v>0.17748607101726399</v>
      </c>
      <c r="E109" s="49">
        <f>'Raw Data'!E107</f>
        <v>0.817687912818992</v>
      </c>
      <c r="F109" s="49">
        <f>'Raw Data'!F107</f>
        <v>4.1354100019148703</v>
      </c>
      <c r="G109" s="49">
        <f>'Raw Data'!G107</f>
        <v>1.0059741484581</v>
      </c>
      <c r="H109" s="49">
        <f>'Raw Data'!H107</f>
        <v>0.13661140287270301</v>
      </c>
      <c r="I109" s="49">
        <f>'Raw Data'!I107</f>
        <v>0.116920894020225</v>
      </c>
      <c r="J109" s="49">
        <f>'Raw Data'!J107</f>
        <v>0.85870848414568202</v>
      </c>
      <c r="K109" s="57">
        <f>'Raw Data'!K107</f>
        <v>1.0192334592511501</v>
      </c>
      <c r="L109" s="49"/>
      <c r="M109" s="60">
        <f>'Raw Data'!L107</f>
        <v>0</v>
      </c>
      <c r="N109" s="49">
        <f>'Raw Data'!M107</f>
        <v>0</v>
      </c>
      <c r="O109" s="49">
        <f>'Raw Data'!N107</f>
        <v>0</v>
      </c>
      <c r="P109" s="49">
        <f>'Raw Data'!O107</f>
        <v>0</v>
      </c>
      <c r="Q109" s="49">
        <f>'Raw Data'!P107</f>
        <v>0</v>
      </c>
      <c r="R109" s="49">
        <f>'Raw Data'!Q107</f>
        <v>0</v>
      </c>
      <c r="S109" s="49">
        <f>'Raw Data'!R107</f>
        <v>0</v>
      </c>
      <c r="T109" s="49">
        <f>'Raw Data'!S107</f>
        <v>0</v>
      </c>
      <c r="U109" s="49">
        <f>'Raw Data'!T107</f>
        <v>0</v>
      </c>
      <c r="V109" s="57">
        <f>'Raw Data'!U107</f>
        <v>0</v>
      </c>
      <c r="W109" s="49">
        <f>'Raw Data'!V107</f>
        <v>0</v>
      </c>
      <c r="X109" s="49">
        <f>'Raw Data'!W107</f>
        <v>0</v>
      </c>
      <c r="Y109" s="49">
        <f>'Raw Data'!X107</f>
        <v>0</v>
      </c>
      <c r="Z109" s="49">
        <f>'Raw Data'!Y107</f>
        <v>0</v>
      </c>
      <c r="AA109" s="49">
        <f>'Raw Data'!Z107</f>
        <v>0</v>
      </c>
      <c r="AB109" s="49">
        <f>'Raw Data'!AA107</f>
        <v>0</v>
      </c>
      <c r="AC109" s="49">
        <f>'Raw Data'!AB107</f>
        <v>0</v>
      </c>
      <c r="AD109" s="49">
        <f>'Raw Data'!AC107</f>
        <v>0</v>
      </c>
      <c r="AE109" s="49">
        <f>'Raw Data'!AD107</f>
        <v>0</v>
      </c>
      <c r="AF109" s="57">
        <f>'Raw Data'!AE107</f>
        <v>0</v>
      </c>
    </row>
    <row r="110" spans="1:32" x14ac:dyDescent="0.3">
      <c r="A110" s="55">
        <f>'Raw Data'!A108</f>
        <v>1.7833333333333301</v>
      </c>
      <c r="B110" s="49">
        <f>'Raw Data'!B108</f>
        <v>1.71588294891875E-2</v>
      </c>
      <c r="C110" s="49">
        <f>'Raw Data'!C108</f>
        <v>4.5544944330852599E-2</v>
      </c>
      <c r="D110" s="49">
        <f>'Raw Data'!D108</f>
        <v>0.17754900851861699</v>
      </c>
      <c r="E110" s="49">
        <f>'Raw Data'!E108</f>
        <v>0.81805583378757796</v>
      </c>
      <c r="F110" s="49">
        <f>'Raw Data'!F108</f>
        <v>4.1376696056962201</v>
      </c>
      <c r="G110" s="49">
        <f>'Raw Data'!G108</f>
        <v>1.0059120568587601</v>
      </c>
      <c r="H110" s="49">
        <f>'Raw Data'!H108</f>
        <v>0.136673494472042</v>
      </c>
      <c r="I110" s="49">
        <f>'Raw Data'!I108</f>
        <v>0.116858802420886</v>
      </c>
      <c r="J110" s="49">
        <f>'Raw Data'!J108</f>
        <v>0.85870848213681295</v>
      </c>
      <c r="K110" s="57">
        <f>'Raw Data'!K108</f>
        <v>1.01924401091676</v>
      </c>
      <c r="L110" s="49"/>
      <c r="M110" s="60">
        <f>'Raw Data'!L108</f>
        <v>0</v>
      </c>
      <c r="N110" s="49">
        <f>'Raw Data'!M108</f>
        <v>0</v>
      </c>
      <c r="O110" s="49">
        <f>'Raw Data'!N108</f>
        <v>0</v>
      </c>
      <c r="P110" s="49">
        <f>'Raw Data'!O108</f>
        <v>0</v>
      </c>
      <c r="Q110" s="49">
        <f>'Raw Data'!P108</f>
        <v>0</v>
      </c>
      <c r="R110" s="49">
        <f>'Raw Data'!Q108</f>
        <v>0</v>
      </c>
      <c r="S110" s="49">
        <f>'Raw Data'!R108</f>
        <v>0</v>
      </c>
      <c r="T110" s="49">
        <f>'Raw Data'!S108</f>
        <v>0</v>
      </c>
      <c r="U110" s="49">
        <f>'Raw Data'!T108</f>
        <v>0</v>
      </c>
      <c r="V110" s="57">
        <f>'Raw Data'!U108</f>
        <v>0</v>
      </c>
      <c r="W110" s="49">
        <f>'Raw Data'!V108</f>
        <v>0</v>
      </c>
      <c r="X110" s="49">
        <f>'Raw Data'!W108</f>
        <v>0</v>
      </c>
      <c r="Y110" s="49">
        <f>'Raw Data'!X108</f>
        <v>0</v>
      </c>
      <c r="Z110" s="49">
        <f>'Raw Data'!Y108</f>
        <v>0</v>
      </c>
      <c r="AA110" s="49">
        <f>'Raw Data'!Z108</f>
        <v>0</v>
      </c>
      <c r="AB110" s="49">
        <f>'Raw Data'!AA108</f>
        <v>0</v>
      </c>
      <c r="AC110" s="49">
        <f>'Raw Data'!AB108</f>
        <v>0</v>
      </c>
      <c r="AD110" s="49">
        <f>'Raw Data'!AC108</f>
        <v>0</v>
      </c>
      <c r="AE110" s="49">
        <f>'Raw Data'!AD108</f>
        <v>0</v>
      </c>
      <c r="AF110" s="57">
        <f>'Raw Data'!AE108</f>
        <v>0</v>
      </c>
    </row>
    <row r="111" spans="1:32" x14ac:dyDescent="0.3">
      <c r="A111" s="55">
        <f>'Raw Data'!A109</f>
        <v>1.8</v>
      </c>
      <c r="B111" s="49">
        <f>'Raw Data'!B109</f>
        <v>1.71612436893895E-2</v>
      </c>
      <c r="C111" s="49">
        <f>'Raw Data'!C109</f>
        <v>4.5556541854371697E-2</v>
      </c>
      <c r="D111" s="49">
        <f>'Raw Data'!D109</f>
        <v>0.17761055816195601</v>
      </c>
      <c r="E111" s="49">
        <f>'Raw Data'!E109</f>
        <v>0.81841565964452501</v>
      </c>
      <c r="F111" s="49">
        <f>'Raw Data'!F109</f>
        <v>4.1398796053953397</v>
      </c>
      <c r="G111" s="49">
        <f>'Raw Data'!G109</f>
        <v>1.00585133107597</v>
      </c>
      <c r="H111" s="49">
        <f>'Raw Data'!H109</f>
        <v>0.13673422025482601</v>
      </c>
      <c r="I111" s="49">
        <f>'Raw Data'!I109</f>
        <v>0.116798076638102</v>
      </c>
      <c r="J111" s="49">
        <f>'Raw Data'!J109</f>
        <v>0.85870848034500802</v>
      </c>
      <c r="K111" s="57">
        <f>'Raw Data'!K109</f>
        <v>1.01925433154725</v>
      </c>
      <c r="L111" s="49"/>
      <c r="M111" s="60">
        <f>'Raw Data'!L109</f>
        <v>0</v>
      </c>
      <c r="N111" s="49">
        <f>'Raw Data'!M109</f>
        <v>0</v>
      </c>
      <c r="O111" s="49">
        <f>'Raw Data'!N109</f>
        <v>0</v>
      </c>
      <c r="P111" s="49">
        <f>'Raw Data'!O109</f>
        <v>0</v>
      </c>
      <c r="Q111" s="49">
        <f>'Raw Data'!P109</f>
        <v>0</v>
      </c>
      <c r="R111" s="49">
        <f>'Raw Data'!Q109</f>
        <v>0</v>
      </c>
      <c r="S111" s="49">
        <f>'Raw Data'!R109</f>
        <v>0</v>
      </c>
      <c r="T111" s="49">
        <f>'Raw Data'!S109</f>
        <v>0</v>
      </c>
      <c r="U111" s="49">
        <f>'Raw Data'!T109</f>
        <v>0</v>
      </c>
      <c r="V111" s="57">
        <f>'Raw Data'!U109</f>
        <v>0</v>
      </c>
      <c r="W111" s="49">
        <f>'Raw Data'!V109</f>
        <v>0</v>
      </c>
      <c r="X111" s="49">
        <f>'Raw Data'!W109</f>
        <v>0</v>
      </c>
      <c r="Y111" s="49">
        <f>'Raw Data'!X109</f>
        <v>0</v>
      </c>
      <c r="Z111" s="49">
        <f>'Raw Data'!Y109</f>
        <v>0</v>
      </c>
      <c r="AA111" s="49">
        <f>'Raw Data'!Z109</f>
        <v>0</v>
      </c>
      <c r="AB111" s="49">
        <f>'Raw Data'!AA109</f>
        <v>0</v>
      </c>
      <c r="AC111" s="49">
        <f>'Raw Data'!AB109</f>
        <v>0</v>
      </c>
      <c r="AD111" s="49">
        <f>'Raw Data'!AC109</f>
        <v>0</v>
      </c>
      <c r="AE111" s="49">
        <f>'Raw Data'!AD109</f>
        <v>0</v>
      </c>
      <c r="AF111" s="57">
        <f>'Raw Data'!AE109</f>
        <v>0</v>
      </c>
    </row>
    <row r="112" spans="1:32" x14ac:dyDescent="0.3">
      <c r="A112" s="55">
        <f>'Raw Data'!A110</f>
        <v>1.81666666666667</v>
      </c>
      <c r="B112" s="49">
        <f>'Raw Data'!B110</f>
        <v>1.7163600902634399E-2</v>
      </c>
      <c r="C112" s="49">
        <f>'Raw Data'!C110</f>
        <v>4.55678771236021E-2</v>
      </c>
      <c r="D112" s="49">
        <f>'Raw Data'!D110</f>
        <v>0.17767071994728101</v>
      </c>
      <c r="E112" s="49">
        <f>'Raw Data'!E110</f>
        <v>0.81876739038983304</v>
      </c>
      <c r="F112" s="49">
        <f>'Raw Data'!F110</f>
        <v>4.1420400010122203</v>
      </c>
      <c r="G112" s="49">
        <f>'Raw Data'!G110</f>
        <v>1.0057919711097401</v>
      </c>
      <c r="H112" s="49">
        <f>'Raw Data'!H110</f>
        <v>0.13679358022105501</v>
      </c>
      <c r="I112" s="49">
        <f>'Raw Data'!I110</f>
        <v>0.11673871667187299</v>
      </c>
      <c r="J112" s="49">
        <f>'Raw Data'!J110</f>
        <v>0.85870847877026402</v>
      </c>
      <c r="K112" s="57">
        <f>'Raw Data'!K110</f>
        <v>1.0192644211426301</v>
      </c>
      <c r="L112" s="49"/>
      <c r="M112" s="60">
        <f>'Raw Data'!L110</f>
        <v>0</v>
      </c>
      <c r="N112" s="49">
        <f>'Raw Data'!M110</f>
        <v>0</v>
      </c>
      <c r="O112" s="49">
        <f>'Raw Data'!N110</f>
        <v>0</v>
      </c>
      <c r="P112" s="49">
        <f>'Raw Data'!O110</f>
        <v>0</v>
      </c>
      <c r="Q112" s="49">
        <f>'Raw Data'!P110</f>
        <v>0</v>
      </c>
      <c r="R112" s="49">
        <f>'Raw Data'!Q110</f>
        <v>0</v>
      </c>
      <c r="S112" s="49">
        <f>'Raw Data'!R110</f>
        <v>0</v>
      </c>
      <c r="T112" s="49">
        <f>'Raw Data'!S110</f>
        <v>0</v>
      </c>
      <c r="U112" s="49">
        <f>'Raw Data'!T110</f>
        <v>0</v>
      </c>
      <c r="V112" s="57">
        <f>'Raw Data'!U110</f>
        <v>0</v>
      </c>
      <c r="W112" s="49">
        <f>'Raw Data'!V110</f>
        <v>0</v>
      </c>
      <c r="X112" s="49">
        <f>'Raw Data'!W110</f>
        <v>0</v>
      </c>
      <c r="Y112" s="49">
        <f>'Raw Data'!X110</f>
        <v>0</v>
      </c>
      <c r="Z112" s="49">
        <f>'Raw Data'!Y110</f>
        <v>0</v>
      </c>
      <c r="AA112" s="49">
        <f>'Raw Data'!Z110</f>
        <v>0</v>
      </c>
      <c r="AB112" s="49">
        <f>'Raw Data'!AA110</f>
        <v>0</v>
      </c>
      <c r="AC112" s="49">
        <f>'Raw Data'!AB110</f>
        <v>0</v>
      </c>
      <c r="AD112" s="49">
        <f>'Raw Data'!AC110</f>
        <v>0</v>
      </c>
      <c r="AE112" s="49">
        <f>'Raw Data'!AD110</f>
        <v>0</v>
      </c>
      <c r="AF112" s="57">
        <f>'Raw Data'!AE110</f>
        <v>0</v>
      </c>
    </row>
    <row r="113" spans="1:32" x14ac:dyDescent="0.3">
      <c r="A113" s="55">
        <f>'Raw Data'!A111</f>
        <v>1.8333333333333299</v>
      </c>
      <c r="B113" s="49">
        <f>'Raw Data'!B111</f>
        <v>1.71659011289222E-2</v>
      </c>
      <c r="C113" s="49">
        <f>'Raw Data'!C111</f>
        <v>4.5578950138543801E-2</v>
      </c>
      <c r="D113" s="49">
        <f>'Raw Data'!D111</f>
        <v>0.177729493874592</v>
      </c>
      <c r="E113" s="49">
        <f>'Raw Data'!E111</f>
        <v>0.81911102602350205</v>
      </c>
      <c r="F113" s="49">
        <f>'Raw Data'!F111</f>
        <v>4.1441507925468697</v>
      </c>
      <c r="G113" s="49">
        <f>'Raw Data'!G111</f>
        <v>1.0057339769600699</v>
      </c>
      <c r="H113" s="49">
        <f>'Raw Data'!H111</f>
        <v>0.13685157437072901</v>
      </c>
      <c r="I113" s="49">
        <f>'Raw Data'!I111</f>
        <v>0.11668072252220001</v>
      </c>
      <c r="J113" s="49">
        <f>'Raw Data'!J111</f>
        <v>0.85870847741258405</v>
      </c>
      <c r="K113" s="57">
        <f>'Raw Data'!K111</f>
        <v>1.01927427970288</v>
      </c>
      <c r="L113" s="49"/>
      <c r="M113" s="60">
        <f>'Raw Data'!L111</f>
        <v>0</v>
      </c>
      <c r="N113" s="49">
        <f>'Raw Data'!M111</f>
        <v>0</v>
      </c>
      <c r="O113" s="49">
        <f>'Raw Data'!N111</f>
        <v>0</v>
      </c>
      <c r="P113" s="49">
        <f>'Raw Data'!O111</f>
        <v>0</v>
      </c>
      <c r="Q113" s="49">
        <f>'Raw Data'!P111</f>
        <v>0</v>
      </c>
      <c r="R113" s="49">
        <f>'Raw Data'!Q111</f>
        <v>0</v>
      </c>
      <c r="S113" s="49">
        <f>'Raw Data'!R111</f>
        <v>0</v>
      </c>
      <c r="T113" s="49">
        <f>'Raw Data'!S111</f>
        <v>0</v>
      </c>
      <c r="U113" s="49">
        <f>'Raw Data'!T111</f>
        <v>0</v>
      </c>
      <c r="V113" s="57">
        <f>'Raw Data'!U111</f>
        <v>0</v>
      </c>
      <c r="W113" s="49">
        <f>'Raw Data'!V111</f>
        <v>0</v>
      </c>
      <c r="X113" s="49">
        <f>'Raw Data'!W111</f>
        <v>0</v>
      </c>
      <c r="Y113" s="49">
        <f>'Raw Data'!X111</f>
        <v>0</v>
      </c>
      <c r="Z113" s="49">
        <f>'Raw Data'!Y111</f>
        <v>0</v>
      </c>
      <c r="AA113" s="49">
        <f>'Raw Data'!Z111</f>
        <v>0</v>
      </c>
      <c r="AB113" s="49">
        <f>'Raw Data'!AA111</f>
        <v>0</v>
      </c>
      <c r="AC113" s="49">
        <f>'Raw Data'!AB111</f>
        <v>0</v>
      </c>
      <c r="AD113" s="49">
        <f>'Raw Data'!AC111</f>
        <v>0</v>
      </c>
      <c r="AE113" s="49">
        <f>'Raw Data'!AD111</f>
        <v>0</v>
      </c>
      <c r="AF113" s="57">
        <f>'Raw Data'!AE111</f>
        <v>0</v>
      </c>
    </row>
    <row r="114" spans="1:32" x14ac:dyDescent="0.3">
      <c r="A114" s="55">
        <f>'Raw Data'!A112</f>
        <v>1.85</v>
      </c>
      <c r="B114" s="49">
        <f>'Raw Data'!B112</f>
        <v>1.7168144368253001E-2</v>
      </c>
      <c r="C114" s="49">
        <f>'Raw Data'!C112</f>
        <v>4.5589760899196898E-2</v>
      </c>
      <c r="D114" s="49">
        <f>'Raw Data'!D112</f>
        <v>0.177786879943889</v>
      </c>
      <c r="E114" s="49">
        <f>'Raw Data'!E112</f>
        <v>0.81944656654553205</v>
      </c>
      <c r="F114" s="49">
        <f>'Raw Data'!F112</f>
        <v>4.14621197999928</v>
      </c>
      <c r="G114" s="49">
        <f>'Raw Data'!G112</f>
        <v>1.0056773486269499</v>
      </c>
      <c r="H114" s="49">
        <f>'Raw Data'!H112</f>
        <v>0.13690820270384699</v>
      </c>
      <c r="I114" s="49">
        <f>'Raw Data'!I112</f>
        <v>0.116624094189081</v>
      </c>
      <c r="J114" s="49">
        <f>'Raw Data'!J112</f>
        <v>0.858708476271965</v>
      </c>
      <c r="K114" s="57">
        <f>'Raw Data'!K112</f>
        <v>1.01928390722801</v>
      </c>
      <c r="L114" s="49"/>
      <c r="M114" s="60">
        <f>'Raw Data'!L112</f>
        <v>0</v>
      </c>
      <c r="N114" s="49">
        <f>'Raw Data'!M112</f>
        <v>0</v>
      </c>
      <c r="O114" s="49">
        <f>'Raw Data'!N112</f>
        <v>0</v>
      </c>
      <c r="P114" s="49">
        <f>'Raw Data'!O112</f>
        <v>0</v>
      </c>
      <c r="Q114" s="49">
        <f>'Raw Data'!P112</f>
        <v>0</v>
      </c>
      <c r="R114" s="49">
        <f>'Raw Data'!Q112</f>
        <v>0</v>
      </c>
      <c r="S114" s="49">
        <f>'Raw Data'!R112</f>
        <v>0</v>
      </c>
      <c r="T114" s="49">
        <f>'Raw Data'!S112</f>
        <v>0</v>
      </c>
      <c r="U114" s="49">
        <f>'Raw Data'!T112</f>
        <v>0</v>
      </c>
      <c r="V114" s="57">
        <f>'Raw Data'!U112</f>
        <v>0</v>
      </c>
      <c r="W114" s="49">
        <f>'Raw Data'!V112</f>
        <v>0</v>
      </c>
      <c r="X114" s="49">
        <f>'Raw Data'!W112</f>
        <v>0</v>
      </c>
      <c r="Y114" s="49">
        <f>'Raw Data'!X112</f>
        <v>0</v>
      </c>
      <c r="Z114" s="49">
        <f>'Raw Data'!Y112</f>
        <v>0</v>
      </c>
      <c r="AA114" s="49">
        <f>'Raw Data'!Z112</f>
        <v>0</v>
      </c>
      <c r="AB114" s="49">
        <f>'Raw Data'!AA112</f>
        <v>0</v>
      </c>
      <c r="AC114" s="49">
        <f>'Raw Data'!AB112</f>
        <v>0</v>
      </c>
      <c r="AD114" s="49">
        <f>'Raw Data'!AC112</f>
        <v>0</v>
      </c>
      <c r="AE114" s="49">
        <f>'Raw Data'!AD112</f>
        <v>0</v>
      </c>
      <c r="AF114" s="57">
        <f>'Raw Data'!AE112</f>
        <v>0</v>
      </c>
    </row>
    <row r="115" spans="1:32" x14ac:dyDescent="0.3">
      <c r="A115" s="55">
        <f>'Raw Data'!A113</f>
        <v>1.86666666666667</v>
      </c>
      <c r="B115" s="49">
        <f>'Raw Data'!B113</f>
        <v>1.71703306206267E-2</v>
      </c>
      <c r="C115" s="49">
        <f>'Raw Data'!C113</f>
        <v>4.5600309405561201E-2</v>
      </c>
      <c r="D115" s="49">
        <f>'Raw Data'!D113</f>
        <v>0.177842878155172</v>
      </c>
      <c r="E115" s="49">
        <f>'Raw Data'!E113</f>
        <v>0.81977401195592403</v>
      </c>
      <c r="F115" s="49">
        <f>'Raw Data'!F113</f>
        <v>4.1482235633694602</v>
      </c>
      <c r="G115" s="49">
        <f>'Raw Data'!G113</f>
        <v>1.0056220861103899</v>
      </c>
      <c r="H115" s="49">
        <f>'Raw Data'!H113</f>
        <v>0.136963465220411</v>
      </c>
      <c r="I115" s="49">
        <f>'Raw Data'!I113</f>
        <v>0.116568831672518</v>
      </c>
      <c r="J115" s="49">
        <f>'Raw Data'!J113</f>
        <v>0.85870847534840999</v>
      </c>
      <c r="K115" s="57">
        <f>'Raw Data'!K113</f>
        <v>1.0192933037180301</v>
      </c>
      <c r="L115" s="49"/>
      <c r="M115" s="60">
        <f>'Raw Data'!L113</f>
        <v>0</v>
      </c>
      <c r="N115" s="49">
        <f>'Raw Data'!M113</f>
        <v>0</v>
      </c>
      <c r="O115" s="49">
        <f>'Raw Data'!N113</f>
        <v>0</v>
      </c>
      <c r="P115" s="49">
        <f>'Raw Data'!O113</f>
        <v>0</v>
      </c>
      <c r="Q115" s="49">
        <f>'Raw Data'!P113</f>
        <v>0</v>
      </c>
      <c r="R115" s="49">
        <f>'Raw Data'!Q113</f>
        <v>0</v>
      </c>
      <c r="S115" s="49">
        <f>'Raw Data'!R113</f>
        <v>0</v>
      </c>
      <c r="T115" s="49">
        <f>'Raw Data'!S113</f>
        <v>0</v>
      </c>
      <c r="U115" s="49">
        <f>'Raw Data'!T113</f>
        <v>0</v>
      </c>
      <c r="V115" s="57">
        <f>'Raw Data'!U113</f>
        <v>0</v>
      </c>
      <c r="W115" s="49">
        <f>'Raw Data'!V113</f>
        <v>0</v>
      </c>
      <c r="X115" s="49">
        <f>'Raw Data'!W113</f>
        <v>0</v>
      </c>
      <c r="Y115" s="49">
        <f>'Raw Data'!X113</f>
        <v>0</v>
      </c>
      <c r="Z115" s="49">
        <f>'Raw Data'!Y113</f>
        <v>0</v>
      </c>
      <c r="AA115" s="49">
        <f>'Raw Data'!Z113</f>
        <v>0</v>
      </c>
      <c r="AB115" s="49">
        <f>'Raw Data'!AA113</f>
        <v>0</v>
      </c>
      <c r="AC115" s="49">
        <f>'Raw Data'!AB113</f>
        <v>0</v>
      </c>
      <c r="AD115" s="49">
        <f>'Raw Data'!AC113</f>
        <v>0</v>
      </c>
      <c r="AE115" s="49">
        <f>'Raw Data'!AD113</f>
        <v>0</v>
      </c>
      <c r="AF115" s="57">
        <f>'Raw Data'!AE113</f>
        <v>0</v>
      </c>
    </row>
    <row r="116" spans="1:32" x14ac:dyDescent="0.3">
      <c r="A116" s="55">
        <f>'Raw Data'!A114</f>
        <v>1.88333333333333</v>
      </c>
      <c r="B116" s="49">
        <f>'Raw Data'!B114</f>
        <v>1.7172459886043399E-2</v>
      </c>
      <c r="C116" s="49">
        <f>'Raw Data'!C114</f>
        <v>4.56105956576369E-2</v>
      </c>
      <c r="D116" s="49">
        <f>'Raw Data'!D114</f>
        <v>0.177897488508441</v>
      </c>
      <c r="E116" s="49">
        <f>'Raw Data'!E114</f>
        <v>0.82009336225467599</v>
      </c>
      <c r="F116" s="49">
        <f>'Raw Data'!F114</f>
        <v>4.1501855426574004</v>
      </c>
      <c r="G116" s="49">
        <f>'Raw Data'!G114</f>
        <v>1.0055681894103801</v>
      </c>
      <c r="H116" s="49">
        <f>'Raw Data'!H114</f>
        <v>0.137017361920419</v>
      </c>
      <c r="I116" s="49">
        <f>'Raw Data'!I114</f>
        <v>0.11651493497251</v>
      </c>
      <c r="J116" s="49">
        <f>'Raw Data'!J114</f>
        <v>0.85870847464191702</v>
      </c>
      <c r="K116" s="57">
        <f>'Raw Data'!K114</f>
        <v>1.01930246917292</v>
      </c>
      <c r="L116" s="49"/>
      <c r="M116" s="60">
        <f>'Raw Data'!L114</f>
        <v>0</v>
      </c>
      <c r="N116" s="49">
        <f>'Raw Data'!M114</f>
        <v>0</v>
      </c>
      <c r="O116" s="49">
        <f>'Raw Data'!N114</f>
        <v>0</v>
      </c>
      <c r="P116" s="49">
        <f>'Raw Data'!O114</f>
        <v>0</v>
      </c>
      <c r="Q116" s="49">
        <f>'Raw Data'!P114</f>
        <v>0</v>
      </c>
      <c r="R116" s="49">
        <f>'Raw Data'!Q114</f>
        <v>0</v>
      </c>
      <c r="S116" s="49">
        <f>'Raw Data'!R114</f>
        <v>0</v>
      </c>
      <c r="T116" s="49">
        <f>'Raw Data'!S114</f>
        <v>0</v>
      </c>
      <c r="U116" s="49">
        <f>'Raw Data'!T114</f>
        <v>0</v>
      </c>
      <c r="V116" s="57">
        <f>'Raw Data'!U114</f>
        <v>0</v>
      </c>
      <c r="W116" s="49">
        <f>'Raw Data'!V114</f>
        <v>0</v>
      </c>
      <c r="X116" s="49">
        <f>'Raw Data'!W114</f>
        <v>0</v>
      </c>
      <c r="Y116" s="49">
        <f>'Raw Data'!X114</f>
        <v>0</v>
      </c>
      <c r="Z116" s="49">
        <f>'Raw Data'!Y114</f>
        <v>0</v>
      </c>
      <c r="AA116" s="49">
        <f>'Raw Data'!Z114</f>
        <v>0</v>
      </c>
      <c r="AB116" s="49">
        <f>'Raw Data'!AA114</f>
        <v>0</v>
      </c>
      <c r="AC116" s="49">
        <f>'Raw Data'!AB114</f>
        <v>0</v>
      </c>
      <c r="AD116" s="49">
        <f>'Raw Data'!AC114</f>
        <v>0</v>
      </c>
      <c r="AE116" s="49">
        <f>'Raw Data'!AD114</f>
        <v>0</v>
      </c>
      <c r="AF116" s="57">
        <f>'Raw Data'!AE114</f>
        <v>0</v>
      </c>
    </row>
    <row r="117" spans="1:32" x14ac:dyDescent="0.3">
      <c r="A117" s="55">
        <f>'Raw Data'!A115</f>
        <v>1.9</v>
      </c>
      <c r="B117" s="49">
        <f>'Raw Data'!B115</f>
        <v>1.7174532164503001E-2</v>
      </c>
      <c r="C117" s="49">
        <f>'Raw Data'!C115</f>
        <v>4.56206196554238E-2</v>
      </c>
      <c r="D117" s="49">
        <f>'Raw Data'!D115</f>
        <v>0.177950711003696</v>
      </c>
      <c r="E117" s="49">
        <f>'Raw Data'!E115</f>
        <v>0.82040461744179005</v>
      </c>
      <c r="F117" s="49">
        <f>'Raw Data'!F115</f>
        <v>4.1520979178630997</v>
      </c>
      <c r="G117" s="49">
        <f>'Raw Data'!G115</f>
        <v>1.00551565852693</v>
      </c>
      <c r="H117" s="49">
        <f>'Raw Data'!H115</f>
        <v>0.137069892803872</v>
      </c>
      <c r="I117" s="49">
        <f>'Raw Data'!I115</f>
        <v>0.116462404089057</v>
      </c>
      <c r="J117" s="49">
        <f>'Raw Data'!J115</f>
        <v>0.85870847415248697</v>
      </c>
      <c r="K117" s="57">
        <f>'Raw Data'!K115</f>
        <v>1.01931140359269</v>
      </c>
      <c r="L117" s="49"/>
      <c r="M117" s="60">
        <f>'Raw Data'!L115</f>
        <v>0</v>
      </c>
      <c r="N117" s="49">
        <f>'Raw Data'!M115</f>
        <v>0</v>
      </c>
      <c r="O117" s="49">
        <f>'Raw Data'!N115</f>
        <v>0</v>
      </c>
      <c r="P117" s="49">
        <f>'Raw Data'!O115</f>
        <v>0</v>
      </c>
      <c r="Q117" s="49">
        <f>'Raw Data'!P115</f>
        <v>0</v>
      </c>
      <c r="R117" s="49">
        <f>'Raw Data'!Q115</f>
        <v>0</v>
      </c>
      <c r="S117" s="49">
        <f>'Raw Data'!R115</f>
        <v>0</v>
      </c>
      <c r="T117" s="49">
        <f>'Raw Data'!S115</f>
        <v>0</v>
      </c>
      <c r="U117" s="49">
        <f>'Raw Data'!T115</f>
        <v>0</v>
      </c>
      <c r="V117" s="57">
        <f>'Raw Data'!U115</f>
        <v>0</v>
      </c>
      <c r="W117" s="49">
        <f>'Raw Data'!V115</f>
        <v>0</v>
      </c>
      <c r="X117" s="49">
        <f>'Raw Data'!W115</f>
        <v>0</v>
      </c>
      <c r="Y117" s="49">
        <f>'Raw Data'!X115</f>
        <v>0</v>
      </c>
      <c r="Z117" s="49">
        <f>'Raw Data'!Y115</f>
        <v>0</v>
      </c>
      <c r="AA117" s="49">
        <f>'Raw Data'!Z115</f>
        <v>0</v>
      </c>
      <c r="AB117" s="49">
        <f>'Raw Data'!AA115</f>
        <v>0</v>
      </c>
      <c r="AC117" s="49">
        <f>'Raw Data'!AB115</f>
        <v>0</v>
      </c>
      <c r="AD117" s="49">
        <f>'Raw Data'!AC115</f>
        <v>0</v>
      </c>
      <c r="AE117" s="49">
        <f>'Raw Data'!AD115</f>
        <v>0</v>
      </c>
      <c r="AF117" s="57">
        <f>'Raw Data'!AE115</f>
        <v>0</v>
      </c>
    </row>
    <row r="118" spans="1:32" x14ac:dyDescent="0.3">
      <c r="A118" s="55">
        <f>'Raw Data'!A116</f>
        <v>1.9166666666666701</v>
      </c>
      <c r="B118" s="49">
        <f>'Raw Data'!B116</f>
        <v>1.7176547456005602E-2</v>
      </c>
      <c r="C118" s="49">
        <f>'Raw Data'!C116</f>
        <v>4.5630381398922101E-2</v>
      </c>
      <c r="D118" s="49">
        <f>'Raw Data'!D116</f>
        <v>0.17800254564093701</v>
      </c>
      <c r="E118" s="49">
        <f>'Raw Data'!E116</f>
        <v>0.82070777751726398</v>
      </c>
      <c r="F118" s="49">
        <f>'Raw Data'!F116</f>
        <v>4.1539606889865697</v>
      </c>
      <c r="G118" s="49">
        <f>'Raw Data'!G116</f>
        <v>1.0054644934600301</v>
      </c>
      <c r="H118" s="49">
        <f>'Raw Data'!H116</f>
        <v>0.13712105787077</v>
      </c>
      <c r="I118" s="49">
        <f>'Raw Data'!I116</f>
        <v>0.116411239022159</v>
      </c>
      <c r="J118" s="49">
        <f>'Raw Data'!J116</f>
        <v>0.85870847388011895</v>
      </c>
      <c r="K118" s="57">
        <f>'Raw Data'!K116</f>
        <v>1.0193201069773501</v>
      </c>
      <c r="L118" s="49"/>
      <c r="M118" s="60">
        <f>'Raw Data'!L116</f>
        <v>0</v>
      </c>
      <c r="N118" s="49">
        <f>'Raw Data'!M116</f>
        <v>0</v>
      </c>
      <c r="O118" s="49">
        <f>'Raw Data'!N116</f>
        <v>0</v>
      </c>
      <c r="P118" s="49">
        <f>'Raw Data'!O116</f>
        <v>0</v>
      </c>
      <c r="Q118" s="49">
        <f>'Raw Data'!P116</f>
        <v>0</v>
      </c>
      <c r="R118" s="49">
        <f>'Raw Data'!Q116</f>
        <v>0</v>
      </c>
      <c r="S118" s="49">
        <f>'Raw Data'!R116</f>
        <v>0</v>
      </c>
      <c r="T118" s="49">
        <f>'Raw Data'!S116</f>
        <v>0</v>
      </c>
      <c r="U118" s="49">
        <f>'Raw Data'!T116</f>
        <v>0</v>
      </c>
      <c r="V118" s="57">
        <f>'Raw Data'!U116</f>
        <v>0</v>
      </c>
      <c r="W118" s="49">
        <f>'Raw Data'!V116</f>
        <v>0</v>
      </c>
      <c r="X118" s="49">
        <f>'Raw Data'!W116</f>
        <v>0</v>
      </c>
      <c r="Y118" s="49">
        <f>'Raw Data'!X116</f>
        <v>0</v>
      </c>
      <c r="Z118" s="49">
        <f>'Raw Data'!Y116</f>
        <v>0</v>
      </c>
      <c r="AA118" s="49">
        <f>'Raw Data'!Z116</f>
        <v>0</v>
      </c>
      <c r="AB118" s="49">
        <f>'Raw Data'!AA116</f>
        <v>0</v>
      </c>
      <c r="AC118" s="49">
        <f>'Raw Data'!AB116</f>
        <v>0</v>
      </c>
      <c r="AD118" s="49">
        <f>'Raw Data'!AC116</f>
        <v>0</v>
      </c>
      <c r="AE118" s="49">
        <f>'Raw Data'!AD116</f>
        <v>0</v>
      </c>
      <c r="AF118" s="57">
        <f>'Raw Data'!AE116</f>
        <v>0</v>
      </c>
    </row>
    <row r="119" spans="1:32" x14ac:dyDescent="0.3">
      <c r="A119" s="55">
        <f>'Raw Data'!A117</f>
        <v>1.93333333333333</v>
      </c>
      <c r="B119" s="49">
        <f>'Raw Data'!B117</f>
        <v>1.7178505760551101E-2</v>
      </c>
      <c r="C119" s="49">
        <f>'Raw Data'!C117</f>
        <v>4.5639880888131701E-2</v>
      </c>
      <c r="D119" s="49">
        <f>'Raw Data'!D117</f>
        <v>0.17805299242016401</v>
      </c>
      <c r="E119" s="49">
        <f>'Raw Data'!E117</f>
        <v>0.8210028424811</v>
      </c>
      <c r="F119" s="49">
        <f>'Raw Data'!F117</f>
        <v>4.1557738560278104</v>
      </c>
      <c r="G119" s="49">
        <f>'Raw Data'!G117</f>
        <v>1.00541469420969</v>
      </c>
      <c r="H119" s="49">
        <f>'Raw Data'!H117</f>
        <v>0.13717085712111199</v>
      </c>
      <c r="I119" s="49">
        <f>'Raw Data'!I117</f>
        <v>0.116361439771816</v>
      </c>
      <c r="J119" s="49">
        <f>'Raw Data'!J117</f>
        <v>0.85870847382481397</v>
      </c>
      <c r="K119" s="57">
        <f>'Raw Data'!K117</f>
        <v>1.01932857932688</v>
      </c>
      <c r="L119" s="49"/>
      <c r="M119" s="60">
        <f>'Raw Data'!L117</f>
        <v>0</v>
      </c>
      <c r="N119" s="49">
        <f>'Raw Data'!M117</f>
        <v>0</v>
      </c>
      <c r="O119" s="49">
        <f>'Raw Data'!N117</f>
        <v>0</v>
      </c>
      <c r="P119" s="49">
        <f>'Raw Data'!O117</f>
        <v>0</v>
      </c>
      <c r="Q119" s="49">
        <f>'Raw Data'!P117</f>
        <v>0</v>
      </c>
      <c r="R119" s="49">
        <f>'Raw Data'!Q117</f>
        <v>0</v>
      </c>
      <c r="S119" s="49">
        <f>'Raw Data'!R117</f>
        <v>0</v>
      </c>
      <c r="T119" s="49">
        <f>'Raw Data'!S117</f>
        <v>0</v>
      </c>
      <c r="U119" s="49">
        <f>'Raw Data'!T117</f>
        <v>0</v>
      </c>
      <c r="V119" s="57">
        <f>'Raw Data'!U117</f>
        <v>0</v>
      </c>
      <c r="W119" s="49">
        <f>'Raw Data'!V117</f>
        <v>0</v>
      </c>
      <c r="X119" s="49">
        <f>'Raw Data'!W117</f>
        <v>0</v>
      </c>
      <c r="Y119" s="49">
        <f>'Raw Data'!X117</f>
        <v>0</v>
      </c>
      <c r="Z119" s="49">
        <f>'Raw Data'!Y117</f>
        <v>0</v>
      </c>
      <c r="AA119" s="49">
        <f>'Raw Data'!Z117</f>
        <v>0</v>
      </c>
      <c r="AB119" s="49">
        <f>'Raw Data'!AA117</f>
        <v>0</v>
      </c>
      <c r="AC119" s="49">
        <f>'Raw Data'!AB117</f>
        <v>0</v>
      </c>
      <c r="AD119" s="49">
        <f>'Raw Data'!AC117</f>
        <v>0</v>
      </c>
      <c r="AE119" s="49">
        <f>'Raw Data'!AD117</f>
        <v>0</v>
      </c>
      <c r="AF119" s="57">
        <f>'Raw Data'!AE117</f>
        <v>0</v>
      </c>
    </row>
    <row r="120" spans="1:32" x14ac:dyDescent="0.3">
      <c r="A120" s="55">
        <f>'Raw Data'!A118</f>
        <v>1.95</v>
      </c>
      <c r="B120" s="49">
        <f>'Raw Data'!B118</f>
        <v>1.7180407078139601E-2</v>
      </c>
      <c r="C120" s="49">
        <f>'Raw Data'!C118</f>
        <v>4.5649118123052598E-2</v>
      </c>
      <c r="D120" s="49">
        <f>'Raw Data'!D118</f>
        <v>0.17810205134137699</v>
      </c>
      <c r="E120" s="49">
        <f>'Raw Data'!E118</f>
        <v>0.82128981233329601</v>
      </c>
      <c r="F120" s="49">
        <f>'Raw Data'!F118</f>
        <v>4.1575374189868102</v>
      </c>
      <c r="G120" s="49">
        <f>'Raw Data'!G118</f>
        <v>1.0053662607759</v>
      </c>
      <c r="H120" s="49">
        <f>'Raw Data'!H118</f>
        <v>0.13721929055490001</v>
      </c>
      <c r="I120" s="49">
        <f>'Raw Data'!I118</f>
        <v>0.116313006338028</v>
      </c>
      <c r="J120" s="49">
        <f>'Raw Data'!J118</f>
        <v>0.85870847398657102</v>
      </c>
      <c r="K120" s="57">
        <f>'Raw Data'!K118</f>
        <v>1.0193368206413</v>
      </c>
      <c r="L120" s="49"/>
      <c r="M120" s="60">
        <f>'Raw Data'!L118</f>
        <v>0</v>
      </c>
      <c r="N120" s="49">
        <f>'Raw Data'!M118</f>
        <v>0</v>
      </c>
      <c r="O120" s="49">
        <f>'Raw Data'!N118</f>
        <v>0</v>
      </c>
      <c r="P120" s="49">
        <f>'Raw Data'!O118</f>
        <v>0</v>
      </c>
      <c r="Q120" s="49">
        <f>'Raw Data'!P118</f>
        <v>0</v>
      </c>
      <c r="R120" s="49">
        <f>'Raw Data'!Q118</f>
        <v>0</v>
      </c>
      <c r="S120" s="49">
        <f>'Raw Data'!R118</f>
        <v>0</v>
      </c>
      <c r="T120" s="49">
        <f>'Raw Data'!S118</f>
        <v>0</v>
      </c>
      <c r="U120" s="49">
        <f>'Raw Data'!T118</f>
        <v>0</v>
      </c>
      <c r="V120" s="57">
        <f>'Raw Data'!U118</f>
        <v>0</v>
      </c>
      <c r="W120" s="49">
        <f>'Raw Data'!V118</f>
        <v>0</v>
      </c>
      <c r="X120" s="49">
        <f>'Raw Data'!W118</f>
        <v>0</v>
      </c>
      <c r="Y120" s="49">
        <f>'Raw Data'!X118</f>
        <v>0</v>
      </c>
      <c r="Z120" s="49">
        <f>'Raw Data'!Y118</f>
        <v>0</v>
      </c>
      <c r="AA120" s="49">
        <f>'Raw Data'!Z118</f>
        <v>0</v>
      </c>
      <c r="AB120" s="49">
        <f>'Raw Data'!AA118</f>
        <v>0</v>
      </c>
      <c r="AC120" s="49">
        <f>'Raw Data'!AB118</f>
        <v>0</v>
      </c>
      <c r="AD120" s="49">
        <f>'Raw Data'!AC118</f>
        <v>0</v>
      </c>
      <c r="AE120" s="49">
        <f>'Raw Data'!AD118</f>
        <v>0</v>
      </c>
      <c r="AF120" s="57">
        <f>'Raw Data'!AE118</f>
        <v>0</v>
      </c>
    </row>
    <row r="121" spans="1:32" x14ac:dyDescent="0.3">
      <c r="A121" s="55">
        <f>'Raw Data'!A119</f>
        <v>1.9666666666666699</v>
      </c>
      <c r="B121" s="49">
        <f>'Raw Data'!B119</f>
        <v>1.7182251408771099E-2</v>
      </c>
      <c r="C121" s="49">
        <f>'Raw Data'!C119</f>
        <v>4.5658093103684801E-2</v>
      </c>
      <c r="D121" s="49">
        <f>'Raw Data'!D119</f>
        <v>0.17814972240457699</v>
      </c>
      <c r="E121" s="49">
        <f>'Raw Data'!E119</f>
        <v>0.821568687073854</v>
      </c>
      <c r="F121" s="49">
        <f>'Raw Data'!F119</f>
        <v>4.15925137786357</v>
      </c>
      <c r="G121" s="49">
        <f>'Raw Data'!G119</f>
        <v>1.00531919315867</v>
      </c>
      <c r="H121" s="49">
        <f>'Raw Data'!H119</f>
        <v>0.13726635817213201</v>
      </c>
      <c r="I121" s="49">
        <f>'Raw Data'!I119</f>
        <v>0.11626593872079601</v>
      </c>
      <c r="J121" s="49">
        <f>'Raw Data'!J119</f>
        <v>0.85870847436539099</v>
      </c>
      <c r="K121" s="57">
        <f>'Raw Data'!K119</f>
        <v>1.0193448309205999</v>
      </c>
      <c r="L121" s="49"/>
      <c r="M121" s="60">
        <f>'Raw Data'!L119</f>
        <v>0</v>
      </c>
      <c r="N121" s="49">
        <f>'Raw Data'!M119</f>
        <v>0</v>
      </c>
      <c r="O121" s="49">
        <f>'Raw Data'!N119</f>
        <v>0</v>
      </c>
      <c r="P121" s="49">
        <f>'Raw Data'!O119</f>
        <v>0</v>
      </c>
      <c r="Q121" s="49">
        <f>'Raw Data'!P119</f>
        <v>0</v>
      </c>
      <c r="R121" s="49">
        <f>'Raw Data'!Q119</f>
        <v>0</v>
      </c>
      <c r="S121" s="49">
        <f>'Raw Data'!R119</f>
        <v>0</v>
      </c>
      <c r="T121" s="49">
        <f>'Raw Data'!S119</f>
        <v>0</v>
      </c>
      <c r="U121" s="49">
        <f>'Raw Data'!T119</f>
        <v>0</v>
      </c>
      <c r="V121" s="57">
        <f>'Raw Data'!U119</f>
        <v>0</v>
      </c>
      <c r="W121" s="49">
        <f>'Raw Data'!V119</f>
        <v>0</v>
      </c>
      <c r="X121" s="49">
        <f>'Raw Data'!W119</f>
        <v>0</v>
      </c>
      <c r="Y121" s="49">
        <f>'Raw Data'!X119</f>
        <v>0</v>
      </c>
      <c r="Z121" s="49">
        <f>'Raw Data'!Y119</f>
        <v>0</v>
      </c>
      <c r="AA121" s="49">
        <f>'Raw Data'!Z119</f>
        <v>0</v>
      </c>
      <c r="AB121" s="49">
        <f>'Raw Data'!AA119</f>
        <v>0</v>
      </c>
      <c r="AC121" s="49">
        <f>'Raw Data'!AB119</f>
        <v>0</v>
      </c>
      <c r="AD121" s="49">
        <f>'Raw Data'!AC119</f>
        <v>0</v>
      </c>
      <c r="AE121" s="49">
        <f>'Raw Data'!AD119</f>
        <v>0</v>
      </c>
      <c r="AF121" s="57">
        <f>'Raw Data'!AE119</f>
        <v>0</v>
      </c>
    </row>
    <row r="122" spans="1:32" x14ac:dyDescent="0.3">
      <c r="A122" s="55">
        <f>'Raw Data'!A120</f>
        <v>1.9833333333333301</v>
      </c>
      <c r="B122" s="49">
        <f>'Raw Data'!B120</f>
        <v>1.71840387524455E-2</v>
      </c>
      <c r="C122" s="49">
        <f>'Raw Data'!C120</f>
        <v>4.5666805830028301E-2</v>
      </c>
      <c r="D122" s="49">
        <f>'Raw Data'!D120</f>
        <v>0.17819600560976201</v>
      </c>
      <c r="E122" s="49">
        <f>'Raw Data'!E120</f>
        <v>0.82183946670277297</v>
      </c>
      <c r="F122" s="49">
        <f>'Raw Data'!F120</f>
        <v>4.1609157326580997</v>
      </c>
      <c r="G122" s="49">
        <f>'Raw Data'!G120</f>
        <v>1.0052734913579899</v>
      </c>
      <c r="H122" s="49">
        <f>'Raw Data'!H120</f>
        <v>0.13731205997281001</v>
      </c>
      <c r="I122" s="49">
        <f>'Raw Data'!I120</f>
        <v>0.116220236920119</v>
      </c>
      <c r="J122" s="49">
        <f>'Raw Data'!J120</f>
        <v>0.858708474961274</v>
      </c>
      <c r="K122" s="57">
        <f>'Raw Data'!K120</f>
        <v>1.0193526101647701</v>
      </c>
      <c r="L122" s="49"/>
      <c r="M122" s="60">
        <f>'Raw Data'!L120</f>
        <v>0</v>
      </c>
      <c r="N122" s="49">
        <f>'Raw Data'!M120</f>
        <v>0</v>
      </c>
      <c r="O122" s="49">
        <f>'Raw Data'!N120</f>
        <v>0</v>
      </c>
      <c r="P122" s="49">
        <f>'Raw Data'!O120</f>
        <v>0</v>
      </c>
      <c r="Q122" s="49">
        <f>'Raw Data'!P120</f>
        <v>0</v>
      </c>
      <c r="R122" s="49">
        <f>'Raw Data'!Q120</f>
        <v>0</v>
      </c>
      <c r="S122" s="49">
        <f>'Raw Data'!R120</f>
        <v>0</v>
      </c>
      <c r="T122" s="49">
        <f>'Raw Data'!S120</f>
        <v>0</v>
      </c>
      <c r="U122" s="49">
        <f>'Raw Data'!T120</f>
        <v>0</v>
      </c>
      <c r="V122" s="57">
        <f>'Raw Data'!U120</f>
        <v>0</v>
      </c>
      <c r="W122" s="49">
        <f>'Raw Data'!V120</f>
        <v>0</v>
      </c>
      <c r="X122" s="49">
        <f>'Raw Data'!W120</f>
        <v>0</v>
      </c>
      <c r="Y122" s="49">
        <f>'Raw Data'!X120</f>
        <v>0</v>
      </c>
      <c r="Z122" s="49">
        <f>'Raw Data'!Y120</f>
        <v>0</v>
      </c>
      <c r="AA122" s="49">
        <f>'Raw Data'!Z120</f>
        <v>0</v>
      </c>
      <c r="AB122" s="49">
        <f>'Raw Data'!AA120</f>
        <v>0</v>
      </c>
      <c r="AC122" s="49">
        <f>'Raw Data'!AB120</f>
        <v>0</v>
      </c>
      <c r="AD122" s="49">
        <f>'Raw Data'!AC120</f>
        <v>0</v>
      </c>
      <c r="AE122" s="49">
        <f>'Raw Data'!AD120</f>
        <v>0</v>
      </c>
      <c r="AF122" s="57">
        <f>'Raw Data'!AE120</f>
        <v>0</v>
      </c>
    </row>
    <row r="123" spans="1:32" x14ac:dyDescent="0.3">
      <c r="A123" s="55">
        <f>'Raw Data'!A121</f>
        <v>2</v>
      </c>
      <c r="B123" s="49">
        <f>'Raw Data'!B121</f>
        <v>1.7185653114690901E-2</v>
      </c>
      <c r="C123" s="49">
        <f>'Raw Data'!C121</f>
        <v>4.5674767310957598E-2</v>
      </c>
      <c r="D123" s="49">
        <f>'Raw Data'!D121</f>
        <v>0.178238343102254</v>
      </c>
      <c r="E123" s="49">
        <f>'Raw Data'!E121</f>
        <v>0.82208737353507999</v>
      </c>
      <c r="F123" s="49">
        <f>'Raw Data'!F121</f>
        <v>4.1624408155438797</v>
      </c>
      <c r="G123" s="49">
        <f>'Raw Data'!G121</f>
        <v>1.0052316461208199</v>
      </c>
      <c r="H123" s="49">
        <f>'Raw Data'!H121</f>
        <v>0.137353905209983</v>
      </c>
      <c r="I123" s="49">
        <f>'Raw Data'!I121</f>
        <v>0.116178391682945</v>
      </c>
      <c r="J123" s="49">
        <f>'Raw Data'!J121</f>
        <v>0.85870847546456297</v>
      </c>
      <c r="K123" s="57">
        <f>'Raw Data'!K121</f>
        <v>1.0193597448824401</v>
      </c>
      <c r="L123" s="49"/>
      <c r="M123" s="60">
        <f>'Raw Data'!L121</f>
        <v>0</v>
      </c>
      <c r="N123" s="49">
        <f>'Raw Data'!M121</f>
        <v>0</v>
      </c>
      <c r="O123" s="49">
        <f>'Raw Data'!N121</f>
        <v>0</v>
      </c>
      <c r="P123" s="49">
        <f>'Raw Data'!O121</f>
        <v>0</v>
      </c>
      <c r="Q123" s="49">
        <f>'Raw Data'!P121</f>
        <v>0</v>
      </c>
      <c r="R123" s="49">
        <f>'Raw Data'!Q121</f>
        <v>0</v>
      </c>
      <c r="S123" s="49">
        <f>'Raw Data'!R121</f>
        <v>0</v>
      </c>
      <c r="T123" s="49">
        <f>'Raw Data'!S121</f>
        <v>0</v>
      </c>
      <c r="U123" s="49">
        <f>'Raw Data'!T121</f>
        <v>0</v>
      </c>
      <c r="V123" s="57">
        <f>'Raw Data'!U121</f>
        <v>0</v>
      </c>
      <c r="W123" s="49">
        <f>'Raw Data'!V121</f>
        <v>0</v>
      </c>
      <c r="X123" s="49">
        <f>'Raw Data'!W121</f>
        <v>0</v>
      </c>
      <c r="Y123" s="49">
        <f>'Raw Data'!X121</f>
        <v>0</v>
      </c>
      <c r="Z123" s="49">
        <f>'Raw Data'!Y121</f>
        <v>0</v>
      </c>
      <c r="AA123" s="49">
        <f>'Raw Data'!Z121</f>
        <v>0</v>
      </c>
      <c r="AB123" s="49">
        <f>'Raw Data'!AA121</f>
        <v>0</v>
      </c>
      <c r="AC123" s="49">
        <f>'Raw Data'!AB121</f>
        <v>0</v>
      </c>
      <c r="AD123" s="49">
        <f>'Raw Data'!AC121</f>
        <v>0</v>
      </c>
      <c r="AE123" s="49">
        <f>'Raw Data'!AD121</f>
        <v>0</v>
      </c>
      <c r="AF123" s="57">
        <f>'Raw Data'!AE121</f>
        <v>0</v>
      </c>
    </row>
    <row r="124" spans="1:32" x14ac:dyDescent="0.3">
      <c r="A124" s="55">
        <f>'Raw Data'!A122</f>
        <v>2.0166666666666702</v>
      </c>
      <c r="B124" s="49">
        <f>'Raw Data'!B122</f>
        <v>1.71872083995726E-2</v>
      </c>
      <c r="C124" s="49">
        <f>'Raw Data'!C122</f>
        <v>4.5682467187405797E-2</v>
      </c>
      <c r="D124" s="49">
        <f>'Raw Data'!D122</f>
        <v>0.178279303683787</v>
      </c>
      <c r="E124" s="49">
        <f>'Raw Data'!E122</f>
        <v>0.82232728469899097</v>
      </c>
      <c r="F124" s="49">
        <f>'Raw Data'!F122</f>
        <v>4.16391712580847</v>
      </c>
      <c r="G124" s="49">
        <f>'Raw Data'!G122</f>
        <v>1.0051911492841199</v>
      </c>
      <c r="H124" s="49">
        <f>'Raw Data'!H122</f>
        <v>0.137394402046676</v>
      </c>
      <c r="I124" s="49">
        <f>'Raw Data'!I122</f>
        <v>0.116137894846252</v>
      </c>
      <c r="J124" s="49">
        <f>'Raw Data'!J122</f>
        <v>0.85870847588621102</v>
      </c>
      <c r="K124" s="57">
        <f>'Raw Data'!K122</f>
        <v>1.01936665345484</v>
      </c>
      <c r="L124" s="49"/>
      <c r="M124" s="60">
        <f>'Raw Data'!L122</f>
        <v>0</v>
      </c>
      <c r="N124" s="49">
        <f>'Raw Data'!M122</f>
        <v>0</v>
      </c>
      <c r="O124" s="49">
        <f>'Raw Data'!N122</f>
        <v>0</v>
      </c>
      <c r="P124" s="49">
        <f>'Raw Data'!O122</f>
        <v>0</v>
      </c>
      <c r="Q124" s="49">
        <f>'Raw Data'!P122</f>
        <v>0</v>
      </c>
      <c r="R124" s="49">
        <f>'Raw Data'!Q122</f>
        <v>0</v>
      </c>
      <c r="S124" s="49">
        <f>'Raw Data'!R122</f>
        <v>0</v>
      </c>
      <c r="T124" s="49">
        <f>'Raw Data'!S122</f>
        <v>0</v>
      </c>
      <c r="U124" s="49">
        <f>'Raw Data'!T122</f>
        <v>0</v>
      </c>
      <c r="V124" s="57">
        <f>'Raw Data'!U122</f>
        <v>0</v>
      </c>
      <c r="W124" s="49">
        <f>'Raw Data'!V122</f>
        <v>0</v>
      </c>
      <c r="X124" s="49">
        <f>'Raw Data'!W122</f>
        <v>0</v>
      </c>
      <c r="Y124" s="49">
        <f>'Raw Data'!X122</f>
        <v>0</v>
      </c>
      <c r="Z124" s="49">
        <f>'Raw Data'!Y122</f>
        <v>0</v>
      </c>
      <c r="AA124" s="49">
        <f>'Raw Data'!Z122</f>
        <v>0</v>
      </c>
      <c r="AB124" s="49">
        <f>'Raw Data'!AA122</f>
        <v>0</v>
      </c>
      <c r="AC124" s="49">
        <f>'Raw Data'!AB122</f>
        <v>0</v>
      </c>
      <c r="AD124" s="49">
        <f>'Raw Data'!AC122</f>
        <v>0</v>
      </c>
      <c r="AE124" s="49">
        <f>'Raw Data'!AD122</f>
        <v>0</v>
      </c>
      <c r="AF124" s="57">
        <f>'Raw Data'!AE122</f>
        <v>0</v>
      </c>
    </row>
    <row r="125" spans="1:32" x14ac:dyDescent="0.3">
      <c r="A125" s="55">
        <f>'Raw Data'!A123</f>
        <v>2.0333333333333301</v>
      </c>
      <c r="B125" s="49">
        <f>'Raw Data'!B123</f>
        <v>1.7188744704833701E-2</v>
      </c>
      <c r="C125" s="49">
        <f>'Raw Data'!C123</f>
        <v>4.5690075756918802E-2</v>
      </c>
      <c r="D125" s="49">
        <f>'Raw Data'!D123</f>
        <v>0.178319779165624</v>
      </c>
      <c r="E125" s="49">
        <f>'Raw Data'!E123</f>
        <v>0.82256435734187205</v>
      </c>
      <c r="F125" s="49">
        <f>'Raw Data'!F123</f>
        <v>4.1653759862819904</v>
      </c>
      <c r="G125" s="49">
        <f>'Raw Data'!G123</f>
        <v>1.00515113153461</v>
      </c>
      <c r="H125" s="49">
        <f>'Raw Data'!H123</f>
        <v>0.13743441979618701</v>
      </c>
      <c r="I125" s="49">
        <f>'Raw Data'!I123</f>
        <v>0.11609787709674201</v>
      </c>
      <c r="J125" s="49">
        <f>'Raw Data'!J123</f>
        <v>0.85870847629423297</v>
      </c>
      <c r="K125" s="57">
        <f>'Raw Data'!K123</f>
        <v>1.0193734804636201</v>
      </c>
      <c r="L125" s="49"/>
      <c r="M125" s="60">
        <f>'Raw Data'!L123</f>
        <v>0</v>
      </c>
      <c r="N125" s="49">
        <f>'Raw Data'!M123</f>
        <v>0</v>
      </c>
      <c r="O125" s="49">
        <f>'Raw Data'!N123</f>
        <v>0</v>
      </c>
      <c r="P125" s="49">
        <f>'Raw Data'!O123</f>
        <v>0</v>
      </c>
      <c r="Q125" s="49">
        <f>'Raw Data'!P123</f>
        <v>0</v>
      </c>
      <c r="R125" s="49">
        <f>'Raw Data'!Q123</f>
        <v>0</v>
      </c>
      <c r="S125" s="49">
        <f>'Raw Data'!R123</f>
        <v>0</v>
      </c>
      <c r="T125" s="49">
        <f>'Raw Data'!S123</f>
        <v>0</v>
      </c>
      <c r="U125" s="49">
        <f>'Raw Data'!T123</f>
        <v>0</v>
      </c>
      <c r="V125" s="57">
        <f>'Raw Data'!U123</f>
        <v>0</v>
      </c>
      <c r="W125" s="49">
        <f>'Raw Data'!V123</f>
        <v>0</v>
      </c>
      <c r="X125" s="49">
        <f>'Raw Data'!W123</f>
        <v>0</v>
      </c>
      <c r="Y125" s="49">
        <f>'Raw Data'!X123</f>
        <v>0</v>
      </c>
      <c r="Z125" s="49">
        <f>'Raw Data'!Y123</f>
        <v>0</v>
      </c>
      <c r="AA125" s="49">
        <f>'Raw Data'!Z123</f>
        <v>0</v>
      </c>
      <c r="AB125" s="49">
        <f>'Raw Data'!AA123</f>
        <v>0</v>
      </c>
      <c r="AC125" s="49">
        <f>'Raw Data'!AB123</f>
        <v>0</v>
      </c>
      <c r="AD125" s="49">
        <f>'Raw Data'!AC123</f>
        <v>0</v>
      </c>
      <c r="AE125" s="49">
        <f>'Raw Data'!AD123</f>
        <v>0</v>
      </c>
      <c r="AF125" s="57">
        <f>'Raw Data'!AE123</f>
        <v>0</v>
      </c>
    </row>
    <row r="126" spans="1:32" x14ac:dyDescent="0.3">
      <c r="A126" s="55">
        <f>'Raw Data'!A124</f>
        <v>2.0499999999999998</v>
      </c>
      <c r="B126" s="49">
        <f>'Raw Data'!B124</f>
        <v>1.7190262030474399E-2</v>
      </c>
      <c r="C126" s="49">
        <f>'Raw Data'!C124</f>
        <v>4.5697593019496399E-2</v>
      </c>
      <c r="D126" s="49">
        <f>'Raw Data'!D124</f>
        <v>0.178359769547765</v>
      </c>
      <c r="E126" s="49">
        <f>'Raw Data'!E124</f>
        <v>0.82279859146372103</v>
      </c>
      <c r="F126" s="49">
        <f>'Raw Data'!F124</f>
        <v>4.16681739696444</v>
      </c>
      <c r="G126" s="49">
        <f>'Raw Data'!G124</f>
        <v>1.00511159287228</v>
      </c>
      <c r="H126" s="49">
        <f>'Raw Data'!H124</f>
        <v>0.13747395845851501</v>
      </c>
      <c r="I126" s="49">
        <f>'Raw Data'!I124</f>
        <v>0.116058338434414</v>
      </c>
      <c r="J126" s="49">
        <f>'Raw Data'!J124</f>
        <v>0.85870847668863104</v>
      </c>
      <c r="K126" s="57">
        <f>'Raw Data'!K124</f>
        <v>1.0193802259087901</v>
      </c>
      <c r="L126" s="49"/>
      <c r="M126" s="60">
        <f>'Raw Data'!L124</f>
        <v>0</v>
      </c>
      <c r="N126" s="49">
        <f>'Raw Data'!M124</f>
        <v>0</v>
      </c>
      <c r="O126" s="49">
        <f>'Raw Data'!N124</f>
        <v>0</v>
      </c>
      <c r="P126" s="49">
        <f>'Raw Data'!O124</f>
        <v>0</v>
      </c>
      <c r="Q126" s="49">
        <f>'Raw Data'!P124</f>
        <v>0</v>
      </c>
      <c r="R126" s="49">
        <f>'Raw Data'!Q124</f>
        <v>0</v>
      </c>
      <c r="S126" s="49">
        <f>'Raw Data'!R124</f>
        <v>0</v>
      </c>
      <c r="T126" s="49">
        <f>'Raw Data'!S124</f>
        <v>0</v>
      </c>
      <c r="U126" s="49">
        <f>'Raw Data'!T124</f>
        <v>0</v>
      </c>
      <c r="V126" s="57">
        <f>'Raw Data'!U124</f>
        <v>0</v>
      </c>
      <c r="W126" s="49">
        <f>'Raw Data'!V124</f>
        <v>0</v>
      </c>
      <c r="X126" s="49">
        <f>'Raw Data'!W124</f>
        <v>0</v>
      </c>
      <c r="Y126" s="49">
        <f>'Raw Data'!X124</f>
        <v>0</v>
      </c>
      <c r="Z126" s="49">
        <f>'Raw Data'!Y124</f>
        <v>0</v>
      </c>
      <c r="AA126" s="49">
        <f>'Raw Data'!Z124</f>
        <v>0</v>
      </c>
      <c r="AB126" s="49">
        <f>'Raw Data'!AA124</f>
        <v>0</v>
      </c>
      <c r="AC126" s="49">
        <f>'Raw Data'!AB124</f>
        <v>0</v>
      </c>
      <c r="AD126" s="49">
        <f>'Raw Data'!AC124</f>
        <v>0</v>
      </c>
      <c r="AE126" s="49">
        <f>'Raw Data'!AD124</f>
        <v>0</v>
      </c>
      <c r="AF126" s="57">
        <f>'Raw Data'!AE124</f>
        <v>0</v>
      </c>
    </row>
    <row r="127" spans="1:32" x14ac:dyDescent="0.3">
      <c r="A127" s="55">
        <f>'Raw Data'!A125</f>
        <v>2.06666666666667</v>
      </c>
      <c r="B127" s="49">
        <f>'Raw Data'!B125</f>
        <v>1.7191760376494499E-2</v>
      </c>
      <c r="C127" s="49">
        <f>'Raw Data'!C125</f>
        <v>4.5705018975138699E-2</v>
      </c>
      <c r="D127" s="49">
        <f>'Raw Data'!D125</f>
        <v>0.17839927483020901</v>
      </c>
      <c r="E127" s="49">
        <f>'Raw Data'!E125</f>
        <v>0.82302998706454</v>
      </c>
      <c r="F127" s="49">
        <f>'Raw Data'!F125</f>
        <v>4.1682413578558304</v>
      </c>
      <c r="G127" s="49">
        <f>'Raw Data'!G125</f>
        <v>1.00507253329714</v>
      </c>
      <c r="H127" s="49">
        <f>'Raw Data'!H125</f>
        <v>0.13751301803366001</v>
      </c>
      <c r="I127" s="49">
        <f>'Raw Data'!I125</f>
        <v>0.11601927885926799</v>
      </c>
      <c r="J127" s="49">
        <f>'Raw Data'!J125</f>
        <v>0.85870847706940301</v>
      </c>
      <c r="K127" s="57">
        <f>'Raw Data'!K125</f>
        <v>1.01938688979035</v>
      </c>
      <c r="L127" s="49"/>
      <c r="M127" s="60">
        <f>'Raw Data'!L125</f>
        <v>0</v>
      </c>
      <c r="N127" s="49">
        <f>'Raw Data'!M125</f>
        <v>0</v>
      </c>
      <c r="O127" s="49">
        <f>'Raw Data'!N125</f>
        <v>0</v>
      </c>
      <c r="P127" s="49">
        <f>'Raw Data'!O125</f>
        <v>0</v>
      </c>
      <c r="Q127" s="49">
        <f>'Raw Data'!P125</f>
        <v>0</v>
      </c>
      <c r="R127" s="49">
        <f>'Raw Data'!Q125</f>
        <v>0</v>
      </c>
      <c r="S127" s="49">
        <f>'Raw Data'!R125</f>
        <v>0</v>
      </c>
      <c r="T127" s="49">
        <f>'Raw Data'!S125</f>
        <v>0</v>
      </c>
      <c r="U127" s="49">
        <f>'Raw Data'!T125</f>
        <v>0</v>
      </c>
      <c r="V127" s="57">
        <f>'Raw Data'!U125</f>
        <v>0</v>
      </c>
      <c r="W127" s="49">
        <f>'Raw Data'!V125</f>
        <v>0</v>
      </c>
      <c r="X127" s="49">
        <f>'Raw Data'!W125</f>
        <v>0</v>
      </c>
      <c r="Y127" s="49">
        <f>'Raw Data'!X125</f>
        <v>0</v>
      </c>
      <c r="Z127" s="49">
        <f>'Raw Data'!Y125</f>
        <v>0</v>
      </c>
      <c r="AA127" s="49">
        <f>'Raw Data'!Z125</f>
        <v>0</v>
      </c>
      <c r="AB127" s="49">
        <f>'Raw Data'!AA125</f>
        <v>0</v>
      </c>
      <c r="AC127" s="49">
        <f>'Raw Data'!AB125</f>
        <v>0</v>
      </c>
      <c r="AD127" s="49">
        <f>'Raw Data'!AC125</f>
        <v>0</v>
      </c>
      <c r="AE127" s="49">
        <f>'Raw Data'!AD125</f>
        <v>0</v>
      </c>
      <c r="AF127" s="57">
        <f>'Raw Data'!AE125</f>
        <v>0</v>
      </c>
    </row>
    <row r="128" spans="1:32" x14ac:dyDescent="0.3">
      <c r="A128" s="55">
        <f>'Raw Data'!A126</f>
        <v>2.0833333333333299</v>
      </c>
      <c r="B128" s="49">
        <f>'Raw Data'!B126</f>
        <v>1.7193239742894099E-2</v>
      </c>
      <c r="C128" s="49">
        <f>'Raw Data'!C126</f>
        <v>4.5712353623845702E-2</v>
      </c>
      <c r="D128" s="49">
        <f>'Raw Data'!D126</f>
        <v>0.17843829501295699</v>
      </c>
      <c r="E128" s="49">
        <f>'Raw Data'!E126</f>
        <v>0.82325854414432798</v>
      </c>
      <c r="F128" s="49">
        <f>'Raw Data'!F126</f>
        <v>4.16964786895615</v>
      </c>
      <c r="G128" s="49">
        <f>'Raw Data'!G126</f>
        <v>1.0050339528091801</v>
      </c>
      <c r="H128" s="49">
        <f>'Raw Data'!H126</f>
        <v>0.13755159852162299</v>
      </c>
      <c r="I128" s="49">
        <f>'Raw Data'!I126</f>
        <v>0.11598069837130499</v>
      </c>
      <c r="J128" s="49">
        <f>'Raw Data'!J126</f>
        <v>0.85870847743655099</v>
      </c>
      <c r="K128" s="57">
        <f>'Raw Data'!K126</f>
        <v>1.0193934721083</v>
      </c>
      <c r="L128" s="49"/>
      <c r="M128" s="60">
        <f>'Raw Data'!L126</f>
        <v>0</v>
      </c>
      <c r="N128" s="49">
        <f>'Raw Data'!M126</f>
        <v>0</v>
      </c>
      <c r="O128" s="49">
        <f>'Raw Data'!N126</f>
        <v>0</v>
      </c>
      <c r="P128" s="49">
        <f>'Raw Data'!O126</f>
        <v>0</v>
      </c>
      <c r="Q128" s="49">
        <f>'Raw Data'!P126</f>
        <v>0</v>
      </c>
      <c r="R128" s="49">
        <f>'Raw Data'!Q126</f>
        <v>0</v>
      </c>
      <c r="S128" s="49">
        <f>'Raw Data'!R126</f>
        <v>0</v>
      </c>
      <c r="T128" s="49">
        <f>'Raw Data'!S126</f>
        <v>0</v>
      </c>
      <c r="U128" s="49">
        <f>'Raw Data'!T126</f>
        <v>0</v>
      </c>
      <c r="V128" s="57">
        <f>'Raw Data'!U126</f>
        <v>0</v>
      </c>
      <c r="W128" s="49">
        <f>'Raw Data'!V126</f>
        <v>0</v>
      </c>
      <c r="X128" s="49">
        <f>'Raw Data'!W126</f>
        <v>0</v>
      </c>
      <c r="Y128" s="49">
        <f>'Raw Data'!X126</f>
        <v>0</v>
      </c>
      <c r="Z128" s="49">
        <f>'Raw Data'!Y126</f>
        <v>0</v>
      </c>
      <c r="AA128" s="49">
        <f>'Raw Data'!Z126</f>
        <v>0</v>
      </c>
      <c r="AB128" s="49">
        <f>'Raw Data'!AA126</f>
        <v>0</v>
      </c>
      <c r="AC128" s="49">
        <f>'Raw Data'!AB126</f>
        <v>0</v>
      </c>
      <c r="AD128" s="49">
        <f>'Raw Data'!AC126</f>
        <v>0</v>
      </c>
      <c r="AE128" s="49">
        <f>'Raw Data'!AD126</f>
        <v>0</v>
      </c>
      <c r="AF128" s="57">
        <f>'Raw Data'!AE126</f>
        <v>0</v>
      </c>
    </row>
    <row r="129" spans="1:32" x14ac:dyDescent="0.3">
      <c r="A129" s="55">
        <f>'Raw Data'!A127</f>
        <v>2.1</v>
      </c>
      <c r="B129" s="49">
        <f>'Raw Data'!B127</f>
        <v>1.71947001296732E-2</v>
      </c>
      <c r="C129" s="49">
        <f>'Raw Data'!C127</f>
        <v>4.57195969656174E-2</v>
      </c>
      <c r="D129" s="49">
        <f>'Raw Data'!D127</f>
        <v>0.17847683009600901</v>
      </c>
      <c r="E129" s="49">
        <f>'Raw Data'!E127</f>
        <v>0.82348426270308495</v>
      </c>
      <c r="F129" s="49">
        <f>'Raw Data'!F127</f>
        <v>4.1710369302653998</v>
      </c>
      <c r="G129" s="49">
        <f>'Raw Data'!G127</f>
        <v>1.0049958514083901</v>
      </c>
      <c r="H129" s="49">
        <f>'Raw Data'!H127</f>
        <v>0.137589699922404</v>
      </c>
      <c r="I129" s="49">
        <f>'Raw Data'!I127</f>
        <v>0.115942596970525</v>
      </c>
      <c r="J129" s="49">
        <f>'Raw Data'!J127</f>
        <v>0.85870847779007398</v>
      </c>
      <c r="K129" s="57">
        <f>'Raw Data'!K127</f>
        <v>1.0193999728626399</v>
      </c>
      <c r="L129" s="49"/>
      <c r="M129" s="60">
        <f>'Raw Data'!L127</f>
        <v>0</v>
      </c>
      <c r="N129" s="49">
        <f>'Raw Data'!M127</f>
        <v>0</v>
      </c>
      <c r="O129" s="49">
        <f>'Raw Data'!N127</f>
        <v>0</v>
      </c>
      <c r="P129" s="49">
        <f>'Raw Data'!O127</f>
        <v>0</v>
      </c>
      <c r="Q129" s="49">
        <f>'Raw Data'!P127</f>
        <v>0</v>
      </c>
      <c r="R129" s="49">
        <f>'Raw Data'!Q127</f>
        <v>0</v>
      </c>
      <c r="S129" s="49">
        <f>'Raw Data'!R127</f>
        <v>0</v>
      </c>
      <c r="T129" s="49">
        <f>'Raw Data'!S127</f>
        <v>0</v>
      </c>
      <c r="U129" s="49">
        <f>'Raw Data'!T127</f>
        <v>0</v>
      </c>
      <c r="V129" s="57">
        <f>'Raw Data'!U127</f>
        <v>0</v>
      </c>
      <c r="W129" s="49">
        <f>'Raw Data'!V127</f>
        <v>0</v>
      </c>
      <c r="X129" s="49">
        <f>'Raw Data'!W127</f>
        <v>0</v>
      </c>
      <c r="Y129" s="49">
        <f>'Raw Data'!X127</f>
        <v>0</v>
      </c>
      <c r="Z129" s="49">
        <f>'Raw Data'!Y127</f>
        <v>0</v>
      </c>
      <c r="AA129" s="49">
        <f>'Raw Data'!Z127</f>
        <v>0</v>
      </c>
      <c r="AB129" s="49">
        <f>'Raw Data'!AA127</f>
        <v>0</v>
      </c>
      <c r="AC129" s="49">
        <f>'Raw Data'!AB127</f>
        <v>0</v>
      </c>
      <c r="AD129" s="49">
        <f>'Raw Data'!AC127</f>
        <v>0</v>
      </c>
      <c r="AE129" s="49">
        <f>'Raw Data'!AD127</f>
        <v>0</v>
      </c>
      <c r="AF129" s="57">
        <f>'Raw Data'!AE127</f>
        <v>0</v>
      </c>
    </row>
    <row r="130" spans="1:32" x14ac:dyDescent="0.3">
      <c r="A130" s="55">
        <f>'Raw Data'!A128</f>
        <v>2.1166666666666698</v>
      </c>
      <c r="B130" s="49">
        <f>'Raw Data'!B128</f>
        <v>1.7196141536831699E-2</v>
      </c>
      <c r="C130" s="49">
        <f>'Raw Data'!C128</f>
        <v>4.5726749000453801E-2</v>
      </c>
      <c r="D130" s="49">
        <f>'Raw Data'!D128</f>
        <v>0.178514880079364</v>
      </c>
      <c r="E130" s="49">
        <f>'Raw Data'!E128</f>
        <v>0.82370714274081103</v>
      </c>
      <c r="F130" s="49">
        <f>'Raw Data'!F128</f>
        <v>4.1724085417835797</v>
      </c>
      <c r="G130" s="49">
        <f>'Raw Data'!G128</f>
        <v>1.0049582290948</v>
      </c>
      <c r="H130" s="49">
        <f>'Raw Data'!H128</f>
        <v>0.13762732223600099</v>
      </c>
      <c r="I130" s="49">
        <f>'Raw Data'!I128</f>
        <v>0.11590497465692701</v>
      </c>
      <c r="J130" s="49">
        <f>'Raw Data'!J128</f>
        <v>0.85870847812997098</v>
      </c>
      <c r="K130" s="57">
        <f>'Raw Data'!K128</f>
        <v>1.01940639205336</v>
      </c>
      <c r="L130" s="49"/>
      <c r="M130" s="60">
        <f>'Raw Data'!L128</f>
        <v>0</v>
      </c>
      <c r="N130" s="49">
        <f>'Raw Data'!M128</f>
        <v>0</v>
      </c>
      <c r="O130" s="49">
        <f>'Raw Data'!N128</f>
        <v>0</v>
      </c>
      <c r="P130" s="49">
        <f>'Raw Data'!O128</f>
        <v>0</v>
      </c>
      <c r="Q130" s="49">
        <f>'Raw Data'!P128</f>
        <v>0</v>
      </c>
      <c r="R130" s="49">
        <f>'Raw Data'!Q128</f>
        <v>0</v>
      </c>
      <c r="S130" s="49">
        <f>'Raw Data'!R128</f>
        <v>0</v>
      </c>
      <c r="T130" s="49">
        <f>'Raw Data'!S128</f>
        <v>0</v>
      </c>
      <c r="U130" s="49">
        <f>'Raw Data'!T128</f>
        <v>0</v>
      </c>
      <c r="V130" s="57">
        <f>'Raw Data'!U128</f>
        <v>0</v>
      </c>
      <c r="W130" s="49">
        <f>'Raw Data'!V128</f>
        <v>0</v>
      </c>
      <c r="X130" s="49">
        <f>'Raw Data'!W128</f>
        <v>0</v>
      </c>
      <c r="Y130" s="49">
        <f>'Raw Data'!X128</f>
        <v>0</v>
      </c>
      <c r="Z130" s="49">
        <f>'Raw Data'!Y128</f>
        <v>0</v>
      </c>
      <c r="AA130" s="49">
        <f>'Raw Data'!Z128</f>
        <v>0</v>
      </c>
      <c r="AB130" s="49">
        <f>'Raw Data'!AA128</f>
        <v>0</v>
      </c>
      <c r="AC130" s="49">
        <f>'Raw Data'!AB128</f>
        <v>0</v>
      </c>
      <c r="AD130" s="49">
        <f>'Raw Data'!AC128</f>
        <v>0</v>
      </c>
      <c r="AE130" s="49">
        <f>'Raw Data'!AD128</f>
        <v>0</v>
      </c>
      <c r="AF130" s="57">
        <f>'Raw Data'!AE128</f>
        <v>0</v>
      </c>
    </row>
    <row r="131" spans="1:32" x14ac:dyDescent="0.3">
      <c r="A131" s="55">
        <f>'Raw Data'!A129</f>
        <v>2.1333333333333302</v>
      </c>
      <c r="B131" s="49">
        <f>'Raw Data'!B129</f>
        <v>1.7197563964369798E-2</v>
      </c>
      <c r="C131" s="49">
        <f>'Raw Data'!C129</f>
        <v>4.5733809728354897E-2</v>
      </c>
      <c r="D131" s="49">
        <f>'Raw Data'!D129</f>
        <v>0.178552444963022</v>
      </c>
      <c r="E131" s="49">
        <f>'Raw Data'!E129</f>
        <v>0.82392718425750699</v>
      </c>
      <c r="F131" s="49">
        <f>'Raw Data'!F129</f>
        <v>4.1737627035106897</v>
      </c>
      <c r="G131" s="49">
        <f>'Raw Data'!G129</f>
        <v>1.0049210858683799</v>
      </c>
      <c r="H131" s="49">
        <f>'Raw Data'!H129</f>
        <v>0.13766446546241701</v>
      </c>
      <c r="I131" s="49">
        <f>'Raw Data'!I129</f>
        <v>0.11586783143051201</v>
      </c>
      <c r="J131" s="49">
        <f>'Raw Data'!J129</f>
        <v>0.85870847845624398</v>
      </c>
      <c r="K131" s="57">
        <f>'Raw Data'!K129</f>
        <v>1.01941272968048</v>
      </c>
      <c r="L131" s="49"/>
      <c r="M131" s="60">
        <f>'Raw Data'!L129</f>
        <v>0</v>
      </c>
      <c r="N131" s="49">
        <f>'Raw Data'!M129</f>
        <v>0</v>
      </c>
      <c r="O131" s="49">
        <f>'Raw Data'!N129</f>
        <v>0</v>
      </c>
      <c r="P131" s="49">
        <f>'Raw Data'!O129</f>
        <v>0</v>
      </c>
      <c r="Q131" s="49">
        <f>'Raw Data'!P129</f>
        <v>0</v>
      </c>
      <c r="R131" s="49">
        <f>'Raw Data'!Q129</f>
        <v>0</v>
      </c>
      <c r="S131" s="49">
        <f>'Raw Data'!R129</f>
        <v>0</v>
      </c>
      <c r="T131" s="49">
        <f>'Raw Data'!S129</f>
        <v>0</v>
      </c>
      <c r="U131" s="49">
        <f>'Raw Data'!T129</f>
        <v>0</v>
      </c>
      <c r="V131" s="57">
        <f>'Raw Data'!U129</f>
        <v>0</v>
      </c>
      <c r="W131" s="49">
        <f>'Raw Data'!V129</f>
        <v>0</v>
      </c>
      <c r="X131" s="49">
        <f>'Raw Data'!W129</f>
        <v>0</v>
      </c>
      <c r="Y131" s="49">
        <f>'Raw Data'!X129</f>
        <v>0</v>
      </c>
      <c r="Z131" s="49">
        <f>'Raw Data'!Y129</f>
        <v>0</v>
      </c>
      <c r="AA131" s="49">
        <f>'Raw Data'!Z129</f>
        <v>0</v>
      </c>
      <c r="AB131" s="49">
        <f>'Raw Data'!AA129</f>
        <v>0</v>
      </c>
      <c r="AC131" s="49">
        <f>'Raw Data'!AB129</f>
        <v>0</v>
      </c>
      <c r="AD131" s="49">
        <f>'Raw Data'!AC129</f>
        <v>0</v>
      </c>
      <c r="AE131" s="49">
        <f>'Raw Data'!AD129</f>
        <v>0</v>
      </c>
      <c r="AF131" s="57">
        <f>'Raw Data'!AE129</f>
        <v>0</v>
      </c>
    </row>
    <row r="132" spans="1:32" x14ac:dyDescent="0.3">
      <c r="A132" s="55">
        <f>'Raw Data'!A130</f>
        <v>2.15</v>
      </c>
      <c r="B132" s="49">
        <f>'Raw Data'!B130</f>
        <v>1.7198967412287301E-2</v>
      </c>
      <c r="C132" s="49">
        <f>'Raw Data'!C130</f>
        <v>4.57407791493206E-2</v>
      </c>
      <c r="D132" s="49">
        <f>'Raw Data'!D130</f>
        <v>0.178589524746985</v>
      </c>
      <c r="E132" s="49">
        <f>'Raw Data'!E130</f>
        <v>0.82414438725317096</v>
      </c>
      <c r="F132" s="49">
        <f>'Raw Data'!F130</f>
        <v>4.1750994154467396</v>
      </c>
      <c r="G132" s="49">
        <f>'Raw Data'!G130</f>
        <v>1.0048844217291499</v>
      </c>
      <c r="H132" s="49">
        <f>'Raw Data'!H130</f>
        <v>0.13770112960164901</v>
      </c>
      <c r="I132" s="49">
        <f>'Raw Data'!I130</f>
        <v>0.115831167291279</v>
      </c>
      <c r="J132" s="49">
        <f>'Raw Data'!J130</f>
        <v>0.858708478768892</v>
      </c>
      <c r="K132" s="57">
        <f>'Raw Data'!K130</f>
        <v>1.0194189857439799</v>
      </c>
      <c r="L132" s="49"/>
      <c r="M132" s="60">
        <f>'Raw Data'!L130</f>
        <v>0</v>
      </c>
      <c r="N132" s="49">
        <f>'Raw Data'!M130</f>
        <v>0</v>
      </c>
      <c r="O132" s="49">
        <f>'Raw Data'!N130</f>
        <v>0</v>
      </c>
      <c r="P132" s="49">
        <f>'Raw Data'!O130</f>
        <v>0</v>
      </c>
      <c r="Q132" s="49">
        <f>'Raw Data'!P130</f>
        <v>0</v>
      </c>
      <c r="R132" s="49">
        <f>'Raw Data'!Q130</f>
        <v>0</v>
      </c>
      <c r="S132" s="49">
        <f>'Raw Data'!R130</f>
        <v>0</v>
      </c>
      <c r="T132" s="49">
        <f>'Raw Data'!S130</f>
        <v>0</v>
      </c>
      <c r="U132" s="49">
        <f>'Raw Data'!T130</f>
        <v>0</v>
      </c>
      <c r="V132" s="57">
        <f>'Raw Data'!U130</f>
        <v>0</v>
      </c>
      <c r="W132" s="49">
        <f>'Raw Data'!V130</f>
        <v>0</v>
      </c>
      <c r="X132" s="49">
        <f>'Raw Data'!W130</f>
        <v>0</v>
      </c>
      <c r="Y132" s="49">
        <f>'Raw Data'!X130</f>
        <v>0</v>
      </c>
      <c r="Z132" s="49">
        <f>'Raw Data'!Y130</f>
        <v>0</v>
      </c>
      <c r="AA132" s="49">
        <f>'Raw Data'!Z130</f>
        <v>0</v>
      </c>
      <c r="AB132" s="49">
        <f>'Raw Data'!AA130</f>
        <v>0</v>
      </c>
      <c r="AC132" s="49">
        <f>'Raw Data'!AB130</f>
        <v>0</v>
      </c>
      <c r="AD132" s="49">
        <f>'Raw Data'!AC130</f>
        <v>0</v>
      </c>
      <c r="AE132" s="49">
        <f>'Raw Data'!AD130</f>
        <v>0</v>
      </c>
      <c r="AF132" s="57">
        <f>'Raw Data'!AE130</f>
        <v>0</v>
      </c>
    </row>
    <row r="133" spans="1:32" x14ac:dyDescent="0.3">
      <c r="A133" s="55">
        <f>'Raw Data'!A131</f>
        <v>2.1666666666666701</v>
      </c>
      <c r="B133" s="49">
        <f>'Raw Data'!B131</f>
        <v>1.7200351880584198E-2</v>
      </c>
      <c r="C133" s="49">
        <f>'Raw Data'!C131</f>
        <v>4.5747657263351102E-2</v>
      </c>
      <c r="D133" s="49">
        <f>'Raw Data'!D131</f>
        <v>0.17862611943125001</v>
      </c>
      <c r="E133" s="49">
        <f>'Raw Data'!E131</f>
        <v>0.82435875172780504</v>
      </c>
      <c r="F133" s="49">
        <f>'Raw Data'!F131</f>
        <v>4.1764186775917196</v>
      </c>
      <c r="G133" s="49">
        <f>'Raw Data'!G131</f>
        <v>1.0048482366771001</v>
      </c>
      <c r="H133" s="49">
        <f>'Raw Data'!H131</f>
        <v>0.13773731465370001</v>
      </c>
      <c r="I133" s="49">
        <f>'Raw Data'!I131</f>
        <v>0.115794982239229</v>
      </c>
      <c r="J133" s="49">
        <f>'Raw Data'!J131</f>
        <v>0.85870847906791503</v>
      </c>
      <c r="K133" s="57">
        <f>'Raw Data'!K131</f>
        <v>1.01942516024388</v>
      </c>
      <c r="L133" s="49"/>
      <c r="M133" s="60">
        <f>'Raw Data'!L131</f>
        <v>0</v>
      </c>
      <c r="N133" s="49">
        <f>'Raw Data'!M131</f>
        <v>0</v>
      </c>
      <c r="O133" s="49">
        <f>'Raw Data'!N131</f>
        <v>0</v>
      </c>
      <c r="P133" s="49">
        <f>'Raw Data'!O131</f>
        <v>0</v>
      </c>
      <c r="Q133" s="49">
        <f>'Raw Data'!P131</f>
        <v>0</v>
      </c>
      <c r="R133" s="49">
        <f>'Raw Data'!Q131</f>
        <v>0</v>
      </c>
      <c r="S133" s="49">
        <f>'Raw Data'!R131</f>
        <v>0</v>
      </c>
      <c r="T133" s="49">
        <f>'Raw Data'!S131</f>
        <v>0</v>
      </c>
      <c r="U133" s="49">
        <f>'Raw Data'!T131</f>
        <v>0</v>
      </c>
      <c r="V133" s="57">
        <f>'Raw Data'!U131</f>
        <v>0</v>
      </c>
      <c r="W133" s="49">
        <f>'Raw Data'!V131</f>
        <v>0</v>
      </c>
      <c r="X133" s="49">
        <f>'Raw Data'!W131</f>
        <v>0</v>
      </c>
      <c r="Y133" s="49">
        <f>'Raw Data'!X131</f>
        <v>0</v>
      </c>
      <c r="Z133" s="49">
        <f>'Raw Data'!Y131</f>
        <v>0</v>
      </c>
      <c r="AA133" s="49">
        <f>'Raw Data'!Z131</f>
        <v>0</v>
      </c>
      <c r="AB133" s="49">
        <f>'Raw Data'!AA131</f>
        <v>0</v>
      </c>
      <c r="AC133" s="49">
        <f>'Raw Data'!AB131</f>
        <v>0</v>
      </c>
      <c r="AD133" s="49">
        <f>'Raw Data'!AC131</f>
        <v>0</v>
      </c>
      <c r="AE133" s="49">
        <f>'Raw Data'!AD131</f>
        <v>0</v>
      </c>
      <c r="AF133" s="57">
        <f>'Raw Data'!AE131</f>
        <v>0</v>
      </c>
    </row>
    <row r="134" spans="1:32" x14ac:dyDescent="0.3">
      <c r="A134" s="55">
        <f>'Raw Data'!A132</f>
        <v>2.18333333333333</v>
      </c>
      <c r="B134" s="49">
        <f>'Raw Data'!B132</f>
        <v>1.72017173692607E-2</v>
      </c>
      <c r="C134" s="49">
        <f>'Raw Data'!C132</f>
        <v>4.5754444070446203E-2</v>
      </c>
      <c r="D134" s="49">
        <f>'Raw Data'!D132</f>
        <v>0.17866222901581999</v>
      </c>
      <c r="E134" s="49">
        <f>'Raw Data'!E132</f>
        <v>0.824570277681409</v>
      </c>
      <c r="F134" s="49">
        <f>'Raw Data'!F132</f>
        <v>4.1777204899456297</v>
      </c>
      <c r="G134" s="49">
        <f>'Raw Data'!G132</f>
        <v>1.00481253071223</v>
      </c>
      <c r="H134" s="49">
        <f>'Raw Data'!H132</f>
        <v>0.137773020618567</v>
      </c>
      <c r="I134" s="49">
        <f>'Raw Data'!I132</f>
        <v>0.115759276274361</v>
      </c>
      <c r="J134" s="49">
        <f>'Raw Data'!J132</f>
        <v>0.85870847935331196</v>
      </c>
      <c r="K134" s="57">
        <f>'Raw Data'!K132</f>
        <v>1.0194312531801599</v>
      </c>
      <c r="L134" s="49"/>
      <c r="M134" s="60">
        <f>'Raw Data'!L132</f>
        <v>0</v>
      </c>
      <c r="N134" s="49">
        <f>'Raw Data'!M132</f>
        <v>0</v>
      </c>
      <c r="O134" s="49">
        <f>'Raw Data'!N132</f>
        <v>0</v>
      </c>
      <c r="P134" s="49">
        <f>'Raw Data'!O132</f>
        <v>0</v>
      </c>
      <c r="Q134" s="49">
        <f>'Raw Data'!P132</f>
        <v>0</v>
      </c>
      <c r="R134" s="49">
        <f>'Raw Data'!Q132</f>
        <v>0</v>
      </c>
      <c r="S134" s="49">
        <f>'Raw Data'!R132</f>
        <v>0</v>
      </c>
      <c r="T134" s="49">
        <f>'Raw Data'!S132</f>
        <v>0</v>
      </c>
      <c r="U134" s="49">
        <f>'Raw Data'!T132</f>
        <v>0</v>
      </c>
      <c r="V134" s="57">
        <f>'Raw Data'!U132</f>
        <v>0</v>
      </c>
      <c r="W134" s="49">
        <f>'Raw Data'!V132</f>
        <v>0</v>
      </c>
      <c r="X134" s="49">
        <f>'Raw Data'!W132</f>
        <v>0</v>
      </c>
      <c r="Y134" s="49">
        <f>'Raw Data'!X132</f>
        <v>0</v>
      </c>
      <c r="Z134" s="49">
        <f>'Raw Data'!Y132</f>
        <v>0</v>
      </c>
      <c r="AA134" s="49">
        <f>'Raw Data'!Z132</f>
        <v>0</v>
      </c>
      <c r="AB134" s="49">
        <f>'Raw Data'!AA132</f>
        <v>0</v>
      </c>
      <c r="AC134" s="49">
        <f>'Raw Data'!AB132</f>
        <v>0</v>
      </c>
      <c r="AD134" s="49">
        <f>'Raw Data'!AC132</f>
        <v>0</v>
      </c>
      <c r="AE134" s="49">
        <f>'Raw Data'!AD132</f>
        <v>0</v>
      </c>
      <c r="AF134" s="57">
        <f>'Raw Data'!AE132</f>
        <v>0</v>
      </c>
    </row>
    <row r="135" spans="1:32" x14ac:dyDescent="0.3">
      <c r="A135" s="55">
        <f>'Raw Data'!A133</f>
        <v>2.2000000000000002</v>
      </c>
      <c r="B135" s="49">
        <f>'Raw Data'!B133</f>
        <v>1.7203063878316601E-2</v>
      </c>
      <c r="C135" s="49">
        <f>'Raw Data'!C133</f>
        <v>4.5761139570606103E-2</v>
      </c>
      <c r="D135" s="49">
        <f>'Raw Data'!D133</f>
        <v>0.178697853500693</v>
      </c>
      <c r="E135" s="49">
        <f>'Raw Data'!E133</f>
        <v>0.82477896511398097</v>
      </c>
      <c r="F135" s="49">
        <f>'Raw Data'!F133</f>
        <v>4.17900485250847</v>
      </c>
      <c r="G135" s="49">
        <f>'Raw Data'!G133</f>
        <v>1.00477730383455</v>
      </c>
      <c r="H135" s="49">
        <f>'Raw Data'!H133</f>
        <v>0.13780824749625201</v>
      </c>
      <c r="I135" s="49">
        <f>'Raw Data'!I133</f>
        <v>0.11572404939667599</v>
      </c>
      <c r="J135" s="49">
        <f>'Raw Data'!J133</f>
        <v>0.85870847962508501</v>
      </c>
      <c r="K135" s="57">
        <f>'Raw Data'!K133</f>
        <v>1.01943726455283</v>
      </c>
      <c r="L135" s="49"/>
      <c r="M135" s="60">
        <f>'Raw Data'!L133</f>
        <v>0</v>
      </c>
      <c r="N135" s="49">
        <f>'Raw Data'!M133</f>
        <v>0</v>
      </c>
      <c r="O135" s="49">
        <f>'Raw Data'!N133</f>
        <v>0</v>
      </c>
      <c r="P135" s="49">
        <f>'Raw Data'!O133</f>
        <v>0</v>
      </c>
      <c r="Q135" s="49">
        <f>'Raw Data'!P133</f>
        <v>0</v>
      </c>
      <c r="R135" s="49">
        <f>'Raw Data'!Q133</f>
        <v>0</v>
      </c>
      <c r="S135" s="49">
        <f>'Raw Data'!R133</f>
        <v>0</v>
      </c>
      <c r="T135" s="49">
        <f>'Raw Data'!S133</f>
        <v>0</v>
      </c>
      <c r="U135" s="49">
        <f>'Raw Data'!T133</f>
        <v>0</v>
      </c>
      <c r="V135" s="57">
        <f>'Raw Data'!U133</f>
        <v>0</v>
      </c>
      <c r="W135" s="49">
        <f>'Raw Data'!V133</f>
        <v>0</v>
      </c>
      <c r="X135" s="49">
        <f>'Raw Data'!W133</f>
        <v>0</v>
      </c>
      <c r="Y135" s="49">
        <f>'Raw Data'!X133</f>
        <v>0</v>
      </c>
      <c r="Z135" s="49">
        <f>'Raw Data'!Y133</f>
        <v>0</v>
      </c>
      <c r="AA135" s="49">
        <f>'Raw Data'!Z133</f>
        <v>0</v>
      </c>
      <c r="AB135" s="49">
        <f>'Raw Data'!AA133</f>
        <v>0</v>
      </c>
      <c r="AC135" s="49">
        <f>'Raw Data'!AB133</f>
        <v>0</v>
      </c>
      <c r="AD135" s="49">
        <f>'Raw Data'!AC133</f>
        <v>0</v>
      </c>
      <c r="AE135" s="49">
        <f>'Raw Data'!AD133</f>
        <v>0</v>
      </c>
      <c r="AF135" s="57">
        <f>'Raw Data'!AE133</f>
        <v>0</v>
      </c>
    </row>
    <row r="136" spans="1:32" x14ac:dyDescent="0.3">
      <c r="A136" s="55">
        <f>'Raw Data'!A134</f>
        <v>2.2166666666666699</v>
      </c>
      <c r="B136" s="49">
        <f>'Raw Data'!B134</f>
        <v>1.7204391407751998E-2</v>
      </c>
      <c r="C136" s="49">
        <f>'Raw Data'!C134</f>
        <v>4.5767743763830603E-2</v>
      </c>
      <c r="D136" s="49">
        <f>'Raw Data'!D134</f>
        <v>0.17873299288587</v>
      </c>
      <c r="E136" s="49">
        <f>'Raw Data'!E134</f>
        <v>0.82498481402552304</v>
      </c>
      <c r="F136" s="49">
        <f>'Raw Data'!F134</f>
        <v>4.1802717652802501</v>
      </c>
      <c r="G136" s="49">
        <f>'Raw Data'!G134</f>
        <v>1.0047425560440399</v>
      </c>
      <c r="H136" s="49">
        <f>'Raw Data'!H134</f>
        <v>0.137842995286755</v>
      </c>
      <c r="I136" s="49">
        <f>'Raw Data'!I134</f>
        <v>0.11568930160617399</v>
      </c>
      <c r="J136" s="49">
        <f>'Raw Data'!J134</f>
        <v>0.85870847988323296</v>
      </c>
      <c r="K136" s="57">
        <f>'Raw Data'!K134</f>
        <v>1.0194431943619</v>
      </c>
      <c r="L136" s="49"/>
      <c r="M136" s="60">
        <f>'Raw Data'!L134</f>
        <v>0</v>
      </c>
      <c r="N136" s="49">
        <f>'Raw Data'!M134</f>
        <v>0</v>
      </c>
      <c r="O136" s="49">
        <f>'Raw Data'!N134</f>
        <v>0</v>
      </c>
      <c r="P136" s="49">
        <f>'Raw Data'!O134</f>
        <v>0</v>
      </c>
      <c r="Q136" s="49">
        <f>'Raw Data'!P134</f>
        <v>0</v>
      </c>
      <c r="R136" s="49">
        <f>'Raw Data'!Q134</f>
        <v>0</v>
      </c>
      <c r="S136" s="49">
        <f>'Raw Data'!R134</f>
        <v>0</v>
      </c>
      <c r="T136" s="49">
        <f>'Raw Data'!S134</f>
        <v>0</v>
      </c>
      <c r="U136" s="49">
        <f>'Raw Data'!T134</f>
        <v>0</v>
      </c>
      <c r="V136" s="57">
        <f>'Raw Data'!U134</f>
        <v>0</v>
      </c>
      <c r="W136" s="49">
        <f>'Raw Data'!V134</f>
        <v>0</v>
      </c>
      <c r="X136" s="49">
        <f>'Raw Data'!W134</f>
        <v>0</v>
      </c>
      <c r="Y136" s="49">
        <f>'Raw Data'!X134</f>
        <v>0</v>
      </c>
      <c r="Z136" s="49">
        <f>'Raw Data'!Y134</f>
        <v>0</v>
      </c>
      <c r="AA136" s="49">
        <f>'Raw Data'!Z134</f>
        <v>0</v>
      </c>
      <c r="AB136" s="49">
        <f>'Raw Data'!AA134</f>
        <v>0</v>
      </c>
      <c r="AC136" s="49">
        <f>'Raw Data'!AB134</f>
        <v>0</v>
      </c>
      <c r="AD136" s="49">
        <f>'Raw Data'!AC134</f>
        <v>0</v>
      </c>
      <c r="AE136" s="49">
        <f>'Raw Data'!AD134</f>
        <v>0</v>
      </c>
      <c r="AF136" s="57">
        <f>'Raw Data'!AE134</f>
        <v>0</v>
      </c>
    </row>
    <row r="137" spans="1:32" x14ac:dyDescent="0.3">
      <c r="A137" s="55">
        <f>'Raw Data'!A135</f>
        <v>2.2333333333333298</v>
      </c>
      <c r="B137" s="49">
        <f>'Raw Data'!B135</f>
        <v>1.7205699957566899E-2</v>
      </c>
      <c r="C137" s="49">
        <f>'Raw Data'!C135</f>
        <v>4.5774256650119798E-2</v>
      </c>
      <c r="D137" s="49">
        <f>'Raw Data'!D135</f>
        <v>0.17876764717134999</v>
      </c>
      <c r="E137" s="49">
        <f>'Raw Data'!E135</f>
        <v>0.825187824416033</v>
      </c>
      <c r="F137" s="49">
        <f>'Raw Data'!F135</f>
        <v>4.1815212282609604</v>
      </c>
      <c r="G137" s="49">
        <f>'Raw Data'!G135</f>
        <v>1.00470828734072</v>
      </c>
      <c r="H137" s="49">
        <f>'Raw Data'!H135</f>
        <v>0.13787726399007499</v>
      </c>
      <c r="I137" s="49">
        <f>'Raw Data'!I135</f>
        <v>0.115655032902854</v>
      </c>
      <c r="J137" s="49">
        <f>'Raw Data'!J135</f>
        <v>0.85870848012775602</v>
      </c>
      <c r="K137" s="57">
        <f>'Raw Data'!K135</f>
        <v>1.0194490426073499</v>
      </c>
      <c r="L137" s="49"/>
      <c r="M137" s="60">
        <f>'Raw Data'!L135</f>
        <v>0</v>
      </c>
      <c r="N137" s="49">
        <f>'Raw Data'!M135</f>
        <v>0</v>
      </c>
      <c r="O137" s="49">
        <f>'Raw Data'!N135</f>
        <v>0</v>
      </c>
      <c r="P137" s="49">
        <f>'Raw Data'!O135</f>
        <v>0</v>
      </c>
      <c r="Q137" s="49">
        <f>'Raw Data'!P135</f>
        <v>0</v>
      </c>
      <c r="R137" s="49">
        <f>'Raw Data'!Q135</f>
        <v>0</v>
      </c>
      <c r="S137" s="49">
        <f>'Raw Data'!R135</f>
        <v>0</v>
      </c>
      <c r="T137" s="49">
        <f>'Raw Data'!S135</f>
        <v>0</v>
      </c>
      <c r="U137" s="49">
        <f>'Raw Data'!T135</f>
        <v>0</v>
      </c>
      <c r="V137" s="57">
        <f>'Raw Data'!U135</f>
        <v>0</v>
      </c>
      <c r="W137" s="49">
        <f>'Raw Data'!V135</f>
        <v>0</v>
      </c>
      <c r="X137" s="49">
        <f>'Raw Data'!W135</f>
        <v>0</v>
      </c>
      <c r="Y137" s="49">
        <f>'Raw Data'!X135</f>
        <v>0</v>
      </c>
      <c r="Z137" s="49">
        <f>'Raw Data'!Y135</f>
        <v>0</v>
      </c>
      <c r="AA137" s="49">
        <f>'Raw Data'!Z135</f>
        <v>0</v>
      </c>
      <c r="AB137" s="49">
        <f>'Raw Data'!AA135</f>
        <v>0</v>
      </c>
      <c r="AC137" s="49">
        <f>'Raw Data'!AB135</f>
        <v>0</v>
      </c>
      <c r="AD137" s="49">
        <f>'Raw Data'!AC135</f>
        <v>0</v>
      </c>
      <c r="AE137" s="49">
        <f>'Raw Data'!AD135</f>
        <v>0</v>
      </c>
      <c r="AF137" s="57">
        <f>'Raw Data'!AE135</f>
        <v>0</v>
      </c>
    </row>
    <row r="138" spans="1:32" x14ac:dyDescent="0.3">
      <c r="A138" s="55">
        <f>'Raw Data'!A136</f>
        <v>2.25</v>
      </c>
      <c r="B138" s="49">
        <f>'Raw Data'!B136</f>
        <v>1.7206989527761202E-2</v>
      </c>
      <c r="C138" s="49">
        <f>'Raw Data'!C136</f>
        <v>4.5780678229473702E-2</v>
      </c>
      <c r="D138" s="49">
        <f>'Raw Data'!D136</f>
        <v>0.17880181635713399</v>
      </c>
      <c r="E138" s="49">
        <f>'Raw Data'!E136</f>
        <v>0.82538799628551296</v>
      </c>
      <c r="F138" s="49">
        <f>'Raw Data'!F136</f>
        <v>4.1827532414505999</v>
      </c>
      <c r="G138" s="49">
        <f>'Raw Data'!G136</f>
        <v>1.0046744977245901</v>
      </c>
      <c r="H138" s="49">
        <f>'Raw Data'!H136</f>
        <v>0.137911053606212</v>
      </c>
      <c r="I138" s="49">
        <f>'Raw Data'!I136</f>
        <v>0.115621243286716</v>
      </c>
      <c r="J138" s="49">
        <f>'Raw Data'!J136</f>
        <v>0.85870848035865399</v>
      </c>
      <c r="K138" s="57">
        <f>'Raw Data'!K136</f>
        <v>1.01945480928919</v>
      </c>
      <c r="L138" s="49"/>
      <c r="M138" s="60">
        <f>'Raw Data'!L136</f>
        <v>0</v>
      </c>
      <c r="N138" s="49">
        <f>'Raw Data'!M136</f>
        <v>0</v>
      </c>
      <c r="O138" s="49">
        <f>'Raw Data'!N136</f>
        <v>0</v>
      </c>
      <c r="P138" s="49">
        <f>'Raw Data'!O136</f>
        <v>0</v>
      </c>
      <c r="Q138" s="49">
        <f>'Raw Data'!P136</f>
        <v>0</v>
      </c>
      <c r="R138" s="49">
        <f>'Raw Data'!Q136</f>
        <v>0</v>
      </c>
      <c r="S138" s="49">
        <f>'Raw Data'!R136</f>
        <v>0</v>
      </c>
      <c r="T138" s="49">
        <f>'Raw Data'!S136</f>
        <v>0</v>
      </c>
      <c r="U138" s="49">
        <f>'Raw Data'!T136</f>
        <v>0</v>
      </c>
      <c r="V138" s="57">
        <f>'Raw Data'!U136</f>
        <v>0</v>
      </c>
      <c r="W138" s="49">
        <f>'Raw Data'!V136</f>
        <v>0</v>
      </c>
      <c r="X138" s="49">
        <f>'Raw Data'!W136</f>
        <v>0</v>
      </c>
      <c r="Y138" s="49">
        <f>'Raw Data'!X136</f>
        <v>0</v>
      </c>
      <c r="Z138" s="49">
        <f>'Raw Data'!Y136</f>
        <v>0</v>
      </c>
      <c r="AA138" s="49">
        <f>'Raw Data'!Z136</f>
        <v>0</v>
      </c>
      <c r="AB138" s="49">
        <f>'Raw Data'!AA136</f>
        <v>0</v>
      </c>
      <c r="AC138" s="49">
        <f>'Raw Data'!AB136</f>
        <v>0</v>
      </c>
      <c r="AD138" s="49">
        <f>'Raw Data'!AC136</f>
        <v>0</v>
      </c>
      <c r="AE138" s="49">
        <f>'Raw Data'!AD136</f>
        <v>0</v>
      </c>
      <c r="AF138" s="57">
        <f>'Raw Data'!AE136</f>
        <v>0</v>
      </c>
    </row>
    <row r="139" spans="1:32" x14ac:dyDescent="0.3">
      <c r="A139" s="55">
        <f>'Raw Data'!A137</f>
        <v>2.2666666666666702</v>
      </c>
      <c r="B139" s="49">
        <f>'Raw Data'!B137</f>
        <v>1.7208260118335001E-2</v>
      </c>
      <c r="C139" s="49">
        <f>'Raw Data'!C137</f>
        <v>4.57870085018924E-2</v>
      </c>
      <c r="D139" s="49">
        <f>'Raw Data'!D137</f>
        <v>0.178835500443221</v>
      </c>
      <c r="E139" s="49">
        <f>'Raw Data'!E137</f>
        <v>0.82558532963396303</v>
      </c>
      <c r="F139" s="49">
        <f>'Raw Data'!F137</f>
        <v>4.1839678048491704</v>
      </c>
      <c r="G139" s="49">
        <f>'Raw Data'!G137</f>
        <v>1.00464118719563</v>
      </c>
      <c r="H139" s="49">
        <f>'Raw Data'!H137</f>
        <v>0.137944364135167</v>
      </c>
      <c r="I139" s="49">
        <f>'Raw Data'!I137</f>
        <v>0.115587932757761</v>
      </c>
      <c r="J139" s="49">
        <f>'Raw Data'!J137</f>
        <v>0.85870848057592697</v>
      </c>
      <c r="K139" s="57">
        <f>'Raw Data'!K137</f>
        <v>1.0194604944074099</v>
      </c>
      <c r="L139" s="49"/>
      <c r="M139" s="60">
        <f>'Raw Data'!L137</f>
        <v>0</v>
      </c>
      <c r="N139" s="49">
        <f>'Raw Data'!M137</f>
        <v>0</v>
      </c>
      <c r="O139" s="49">
        <f>'Raw Data'!N137</f>
        <v>0</v>
      </c>
      <c r="P139" s="49">
        <f>'Raw Data'!O137</f>
        <v>0</v>
      </c>
      <c r="Q139" s="49">
        <f>'Raw Data'!P137</f>
        <v>0</v>
      </c>
      <c r="R139" s="49">
        <f>'Raw Data'!Q137</f>
        <v>0</v>
      </c>
      <c r="S139" s="49">
        <f>'Raw Data'!R137</f>
        <v>0</v>
      </c>
      <c r="T139" s="49">
        <f>'Raw Data'!S137</f>
        <v>0</v>
      </c>
      <c r="U139" s="49">
        <f>'Raw Data'!T137</f>
        <v>0</v>
      </c>
      <c r="V139" s="57">
        <f>'Raw Data'!U137</f>
        <v>0</v>
      </c>
      <c r="W139" s="49">
        <f>'Raw Data'!V137</f>
        <v>0</v>
      </c>
      <c r="X139" s="49">
        <f>'Raw Data'!W137</f>
        <v>0</v>
      </c>
      <c r="Y139" s="49">
        <f>'Raw Data'!X137</f>
        <v>0</v>
      </c>
      <c r="Z139" s="49">
        <f>'Raw Data'!Y137</f>
        <v>0</v>
      </c>
      <c r="AA139" s="49">
        <f>'Raw Data'!Z137</f>
        <v>0</v>
      </c>
      <c r="AB139" s="49">
        <f>'Raw Data'!AA137</f>
        <v>0</v>
      </c>
      <c r="AC139" s="49">
        <f>'Raw Data'!AB137</f>
        <v>0</v>
      </c>
      <c r="AD139" s="49">
        <f>'Raw Data'!AC137</f>
        <v>0</v>
      </c>
      <c r="AE139" s="49">
        <f>'Raw Data'!AD137</f>
        <v>0</v>
      </c>
      <c r="AF139" s="57">
        <f>'Raw Data'!AE137</f>
        <v>0</v>
      </c>
    </row>
    <row r="140" spans="1:32" x14ac:dyDescent="0.3">
      <c r="A140" s="55">
        <f>'Raw Data'!A138</f>
        <v>2.2833333333333301</v>
      </c>
      <c r="B140" s="49">
        <f>'Raw Data'!B138</f>
        <v>1.72095117292883E-2</v>
      </c>
      <c r="C140" s="49">
        <f>'Raw Data'!C138</f>
        <v>4.5793247467375703E-2</v>
      </c>
      <c r="D140" s="49">
        <f>'Raw Data'!D138</f>
        <v>0.178868699429612</v>
      </c>
      <c r="E140" s="49">
        <f>'Raw Data'!E138</f>
        <v>0.82577982446138098</v>
      </c>
      <c r="F140" s="49">
        <f>'Raw Data'!F138</f>
        <v>4.1851649184566799</v>
      </c>
      <c r="G140" s="49">
        <f>'Raw Data'!G138</f>
        <v>1.0046083557538601</v>
      </c>
      <c r="H140" s="49">
        <f>'Raw Data'!H138</f>
        <v>0.13797719557693999</v>
      </c>
      <c r="I140" s="49">
        <f>'Raw Data'!I138</f>
        <v>0.11555510131598901</v>
      </c>
      <c r="J140" s="49">
        <f>'Raw Data'!J138</f>
        <v>0.85870848077957496</v>
      </c>
      <c r="K140" s="57">
        <f>'Raw Data'!K138</f>
        <v>1.01946609796203</v>
      </c>
      <c r="L140" s="49"/>
      <c r="M140" s="60">
        <f>'Raw Data'!L138</f>
        <v>0</v>
      </c>
      <c r="N140" s="49">
        <f>'Raw Data'!M138</f>
        <v>0</v>
      </c>
      <c r="O140" s="49">
        <f>'Raw Data'!N138</f>
        <v>0</v>
      </c>
      <c r="P140" s="49">
        <f>'Raw Data'!O138</f>
        <v>0</v>
      </c>
      <c r="Q140" s="49">
        <f>'Raw Data'!P138</f>
        <v>0</v>
      </c>
      <c r="R140" s="49">
        <f>'Raw Data'!Q138</f>
        <v>0</v>
      </c>
      <c r="S140" s="49">
        <f>'Raw Data'!R138</f>
        <v>0</v>
      </c>
      <c r="T140" s="49">
        <f>'Raw Data'!S138</f>
        <v>0</v>
      </c>
      <c r="U140" s="49">
        <f>'Raw Data'!T138</f>
        <v>0</v>
      </c>
      <c r="V140" s="57">
        <f>'Raw Data'!U138</f>
        <v>0</v>
      </c>
      <c r="W140" s="49">
        <f>'Raw Data'!V138</f>
        <v>0</v>
      </c>
      <c r="X140" s="49">
        <f>'Raw Data'!W138</f>
        <v>0</v>
      </c>
      <c r="Y140" s="49">
        <f>'Raw Data'!X138</f>
        <v>0</v>
      </c>
      <c r="Z140" s="49">
        <f>'Raw Data'!Y138</f>
        <v>0</v>
      </c>
      <c r="AA140" s="49">
        <f>'Raw Data'!Z138</f>
        <v>0</v>
      </c>
      <c r="AB140" s="49">
        <f>'Raw Data'!AA138</f>
        <v>0</v>
      </c>
      <c r="AC140" s="49">
        <f>'Raw Data'!AB138</f>
        <v>0</v>
      </c>
      <c r="AD140" s="49">
        <f>'Raw Data'!AC138</f>
        <v>0</v>
      </c>
      <c r="AE140" s="49">
        <f>'Raw Data'!AD138</f>
        <v>0</v>
      </c>
      <c r="AF140" s="57">
        <f>'Raw Data'!AE138</f>
        <v>0</v>
      </c>
    </row>
    <row r="141" spans="1:32" x14ac:dyDescent="0.3">
      <c r="A141" s="55">
        <f>'Raw Data'!A139</f>
        <v>2.2999999999999998</v>
      </c>
      <c r="B141" s="49">
        <f>'Raw Data'!B139</f>
        <v>1.7210744360621099E-2</v>
      </c>
      <c r="C141" s="49">
        <f>'Raw Data'!C139</f>
        <v>4.5799395125923598E-2</v>
      </c>
      <c r="D141" s="49">
        <f>'Raw Data'!D139</f>
        <v>0.17890141331630699</v>
      </c>
      <c r="E141" s="49">
        <f>'Raw Data'!E139</f>
        <v>0.82597148076776905</v>
      </c>
      <c r="F141" s="49">
        <f>'Raw Data'!F139</f>
        <v>4.1863445822731098</v>
      </c>
      <c r="G141" s="49">
        <f>'Raw Data'!G139</f>
        <v>1.0045760033992699</v>
      </c>
      <c r="H141" s="49">
        <f>'Raw Data'!H139</f>
        <v>0.138009547931529</v>
      </c>
      <c r="I141" s="49">
        <f>'Raw Data'!I139</f>
        <v>0.115522748961399</v>
      </c>
      <c r="J141" s="49">
        <f>'Raw Data'!J139</f>
        <v>0.85870848096959795</v>
      </c>
      <c r="K141" s="57">
        <f>'Raw Data'!K139</f>
        <v>1.01947161995304</v>
      </c>
      <c r="L141" s="49"/>
      <c r="M141" s="60">
        <f>'Raw Data'!L139</f>
        <v>0</v>
      </c>
      <c r="N141" s="49">
        <f>'Raw Data'!M139</f>
        <v>0</v>
      </c>
      <c r="O141" s="49">
        <f>'Raw Data'!N139</f>
        <v>0</v>
      </c>
      <c r="P141" s="49">
        <f>'Raw Data'!O139</f>
        <v>0</v>
      </c>
      <c r="Q141" s="49">
        <f>'Raw Data'!P139</f>
        <v>0</v>
      </c>
      <c r="R141" s="49">
        <f>'Raw Data'!Q139</f>
        <v>0</v>
      </c>
      <c r="S141" s="49">
        <f>'Raw Data'!R139</f>
        <v>0</v>
      </c>
      <c r="T141" s="49">
        <f>'Raw Data'!S139</f>
        <v>0</v>
      </c>
      <c r="U141" s="49">
        <f>'Raw Data'!T139</f>
        <v>0</v>
      </c>
      <c r="V141" s="57">
        <f>'Raw Data'!U139</f>
        <v>0</v>
      </c>
      <c r="W141" s="49">
        <f>'Raw Data'!V139</f>
        <v>0</v>
      </c>
      <c r="X141" s="49">
        <f>'Raw Data'!W139</f>
        <v>0</v>
      </c>
      <c r="Y141" s="49">
        <f>'Raw Data'!X139</f>
        <v>0</v>
      </c>
      <c r="Z141" s="49">
        <f>'Raw Data'!Y139</f>
        <v>0</v>
      </c>
      <c r="AA141" s="49">
        <f>'Raw Data'!Z139</f>
        <v>0</v>
      </c>
      <c r="AB141" s="49">
        <f>'Raw Data'!AA139</f>
        <v>0</v>
      </c>
      <c r="AC141" s="49">
        <f>'Raw Data'!AB139</f>
        <v>0</v>
      </c>
      <c r="AD141" s="49">
        <f>'Raw Data'!AC139</f>
        <v>0</v>
      </c>
      <c r="AE141" s="49">
        <f>'Raw Data'!AD139</f>
        <v>0</v>
      </c>
      <c r="AF141" s="57">
        <f>'Raw Data'!AE139</f>
        <v>0</v>
      </c>
    </row>
    <row r="142" spans="1:32" x14ac:dyDescent="0.3">
      <c r="A142" s="55">
        <f>'Raw Data'!A140</f>
        <v>2.31666666666667</v>
      </c>
      <c r="B142" s="49">
        <f>'Raw Data'!B140</f>
        <v>1.72119580123333E-2</v>
      </c>
      <c r="C142" s="49">
        <f>'Raw Data'!C140</f>
        <v>4.5805451477536299E-2</v>
      </c>
      <c r="D142" s="49">
        <f>'Raw Data'!D140</f>
        <v>0.17893364210330501</v>
      </c>
      <c r="E142" s="49">
        <f>'Raw Data'!E140</f>
        <v>0.826160298553126</v>
      </c>
      <c r="F142" s="49">
        <f>'Raw Data'!F140</f>
        <v>4.1875067962984804</v>
      </c>
      <c r="G142" s="49">
        <f>'Raw Data'!G140</f>
        <v>1.0045441301318601</v>
      </c>
      <c r="H142" s="49">
        <f>'Raw Data'!H140</f>
        <v>0.138041421198937</v>
      </c>
      <c r="I142" s="49">
        <f>'Raw Data'!I140</f>
        <v>0.115490875693992</v>
      </c>
      <c r="J142" s="49">
        <f>'Raw Data'!J140</f>
        <v>0.85870848114599596</v>
      </c>
      <c r="K142" s="57">
        <f>'Raw Data'!K140</f>
        <v>1.01947706038043</v>
      </c>
      <c r="L142" s="49"/>
      <c r="M142" s="60">
        <f>'Raw Data'!L140</f>
        <v>0</v>
      </c>
      <c r="N142" s="49">
        <f>'Raw Data'!M140</f>
        <v>0</v>
      </c>
      <c r="O142" s="49">
        <f>'Raw Data'!N140</f>
        <v>0</v>
      </c>
      <c r="P142" s="49">
        <f>'Raw Data'!O140</f>
        <v>0</v>
      </c>
      <c r="Q142" s="49">
        <f>'Raw Data'!P140</f>
        <v>0</v>
      </c>
      <c r="R142" s="49">
        <f>'Raw Data'!Q140</f>
        <v>0</v>
      </c>
      <c r="S142" s="49">
        <f>'Raw Data'!R140</f>
        <v>0</v>
      </c>
      <c r="T142" s="49">
        <f>'Raw Data'!S140</f>
        <v>0</v>
      </c>
      <c r="U142" s="49">
        <f>'Raw Data'!T140</f>
        <v>0</v>
      </c>
      <c r="V142" s="57">
        <f>'Raw Data'!U140</f>
        <v>0</v>
      </c>
      <c r="W142" s="49">
        <f>'Raw Data'!V140</f>
        <v>0</v>
      </c>
      <c r="X142" s="49">
        <f>'Raw Data'!W140</f>
        <v>0</v>
      </c>
      <c r="Y142" s="49">
        <f>'Raw Data'!X140</f>
        <v>0</v>
      </c>
      <c r="Z142" s="49">
        <f>'Raw Data'!Y140</f>
        <v>0</v>
      </c>
      <c r="AA142" s="49">
        <f>'Raw Data'!Z140</f>
        <v>0</v>
      </c>
      <c r="AB142" s="49">
        <f>'Raw Data'!AA140</f>
        <v>0</v>
      </c>
      <c r="AC142" s="49">
        <f>'Raw Data'!AB140</f>
        <v>0</v>
      </c>
      <c r="AD142" s="49">
        <f>'Raw Data'!AC140</f>
        <v>0</v>
      </c>
      <c r="AE142" s="49">
        <f>'Raw Data'!AD140</f>
        <v>0</v>
      </c>
      <c r="AF142" s="57">
        <f>'Raw Data'!AE140</f>
        <v>0</v>
      </c>
    </row>
    <row r="143" spans="1:32" x14ac:dyDescent="0.3">
      <c r="A143" s="55">
        <f>'Raw Data'!A141</f>
        <v>2.3333333333333299</v>
      </c>
      <c r="B143" s="49">
        <f>'Raw Data'!B141</f>
        <v>1.7213152684425002E-2</v>
      </c>
      <c r="C143" s="49">
        <f>'Raw Data'!C141</f>
        <v>4.5811416522213697E-2</v>
      </c>
      <c r="D143" s="49">
        <f>'Raw Data'!D141</f>
        <v>0.178965385790606</v>
      </c>
      <c r="E143" s="49">
        <f>'Raw Data'!E141</f>
        <v>0.82634627781745196</v>
      </c>
      <c r="F143" s="49">
        <f>'Raw Data'!F141</f>
        <v>4.1886515605327803</v>
      </c>
      <c r="G143" s="49">
        <f>'Raw Data'!G141</f>
        <v>1.0045127359516399</v>
      </c>
      <c r="H143" s="49">
        <f>'Raw Data'!H141</f>
        <v>0.138072815379161</v>
      </c>
      <c r="I143" s="49">
        <f>'Raw Data'!I141</f>
        <v>0.115459481513767</v>
      </c>
      <c r="J143" s="49">
        <f>'Raw Data'!J141</f>
        <v>0.85870848130876898</v>
      </c>
      <c r="K143" s="57">
        <f>'Raw Data'!K141</f>
        <v>1.01948241924422</v>
      </c>
      <c r="L143" s="49"/>
      <c r="M143" s="60">
        <f>'Raw Data'!L141</f>
        <v>0</v>
      </c>
      <c r="N143" s="49">
        <f>'Raw Data'!M141</f>
        <v>0</v>
      </c>
      <c r="O143" s="49">
        <f>'Raw Data'!N141</f>
        <v>0</v>
      </c>
      <c r="P143" s="49">
        <f>'Raw Data'!O141</f>
        <v>0</v>
      </c>
      <c r="Q143" s="49">
        <f>'Raw Data'!P141</f>
        <v>0</v>
      </c>
      <c r="R143" s="49">
        <f>'Raw Data'!Q141</f>
        <v>0</v>
      </c>
      <c r="S143" s="49">
        <f>'Raw Data'!R141</f>
        <v>0</v>
      </c>
      <c r="T143" s="49">
        <f>'Raw Data'!S141</f>
        <v>0</v>
      </c>
      <c r="U143" s="49">
        <f>'Raw Data'!T141</f>
        <v>0</v>
      </c>
      <c r="V143" s="57">
        <f>'Raw Data'!U141</f>
        <v>0</v>
      </c>
      <c r="W143" s="49">
        <f>'Raw Data'!V141</f>
        <v>0</v>
      </c>
      <c r="X143" s="49">
        <f>'Raw Data'!W141</f>
        <v>0</v>
      </c>
      <c r="Y143" s="49">
        <f>'Raw Data'!X141</f>
        <v>0</v>
      </c>
      <c r="Z143" s="49">
        <f>'Raw Data'!Y141</f>
        <v>0</v>
      </c>
      <c r="AA143" s="49">
        <f>'Raw Data'!Z141</f>
        <v>0</v>
      </c>
      <c r="AB143" s="49">
        <f>'Raw Data'!AA141</f>
        <v>0</v>
      </c>
      <c r="AC143" s="49">
        <f>'Raw Data'!AB141</f>
        <v>0</v>
      </c>
      <c r="AD143" s="49">
        <f>'Raw Data'!AC141</f>
        <v>0</v>
      </c>
      <c r="AE143" s="49">
        <f>'Raw Data'!AD141</f>
        <v>0</v>
      </c>
      <c r="AF143" s="57">
        <f>'Raw Data'!AE141</f>
        <v>0</v>
      </c>
    </row>
    <row r="144" spans="1:32" x14ac:dyDescent="0.3">
      <c r="A144" s="55">
        <f>'Raw Data'!A142</f>
        <v>2.35</v>
      </c>
      <c r="B144" s="49">
        <f>'Raw Data'!B142</f>
        <v>1.7214328376896199E-2</v>
      </c>
      <c r="C144" s="49">
        <f>'Raw Data'!C142</f>
        <v>4.5817290259955797E-2</v>
      </c>
      <c r="D144" s="49">
        <f>'Raw Data'!D142</f>
        <v>0.178996644378212</v>
      </c>
      <c r="E144" s="49">
        <f>'Raw Data'!E142</f>
        <v>0.82652941856074702</v>
      </c>
      <c r="F144" s="49">
        <f>'Raw Data'!F142</f>
        <v>4.1897788749760201</v>
      </c>
      <c r="G144" s="49">
        <f>'Raw Data'!G142</f>
        <v>1.0044818208585899</v>
      </c>
      <c r="H144" s="49">
        <f>'Raw Data'!H142</f>
        <v>0.13810373047220401</v>
      </c>
      <c r="I144" s="49">
        <f>'Raw Data'!I142</f>
        <v>0.11542856642072501</v>
      </c>
      <c r="J144" s="49">
        <f>'Raw Data'!J142</f>
        <v>0.85870848145791701</v>
      </c>
      <c r="K144" s="57">
        <f>'Raw Data'!K142</f>
        <v>1.01948769654439</v>
      </c>
      <c r="L144" s="49"/>
      <c r="M144" s="60">
        <f>'Raw Data'!L142</f>
        <v>0</v>
      </c>
      <c r="N144" s="49">
        <f>'Raw Data'!M142</f>
        <v>0</v>
      </c>
      <c r="O144" s="49">
        <f>'Raw Data'!N142</f>
        <v>0</v>
      </c>
      <c r="P144" s="49">
        <f>'Raw Data'!O142</f>
        <v>0</v>
      </c>
      <c r="Q144" s="49">
        <f>'Raw Data'!P142</f>
        <v>0</v>
      </c>
      <c r="R144" s="49">
        <f>'Raw Data'!Q142</f>
        <v>0</v>
      </c>
      <c r="S144" s="49">
        <f>'Raw Data'!R142</f>
        <v>0</v>
      </c>
      <c r="T144" s="49">
        <f>'Raw Data'!S142</f>
        <v>0</v>
      </c>
      <c r="U144" s="49">
        <f>'Raw Data'!T142</f>
        <v>0</v>
      </c>
      <c r="V144" s="57">
        <f>'Raw Data'!U142</f>
        <v>0</v>
      </c>
      <c r="W144" s="49">
        <f>'Raw Data'!V142</f>
        <v>0</v>
      </c>
      <c r="X144" s="49">
        <f>'Raw Data'!W142</f>
        <v>0</v>
      </c>
      <c r="Y144" s="49">
        <f>'Raw Data'!X142</f>
        <v>0</v>
      </c>
      <c r="Z144" s="49">
        <f>'Raw Data'!Y142</f>
        <v>0</v>
      </c>
      <c r="AA144" s="49">
        <f>'Raw Data'!Z142</f>
        <v>0</v>
      </c>
      <c r="AB144" s="49">
        <f>'Raw Data'!AA142</f>
        <v>0</v>
      </c>
      <c r="AC144" s="49">
        <f>'Raw Data'!AB142</f>
        <v>0</v>
      </c>
      <c r="AD144" s="49">
        <f>'Raw Data'!AC142</f>
        <v>0</v>
      </c>
      <c r="AE144" s="49">
        <f>'Raw Data'!AD142</f>
        <v>0</v>
      </c>
      <c r="AF144" s="57">
        <f>'Raw Data'!AE142</f>
        <v>0</v>
      </c>
    </row>
    <row r="145" spans="1:32" x14ac:dyDescent="0.3">
      <c r="A145" s="55">
        <f>'Raw Data'!A143</f>
        <v>2.3666666666666698</v>
      </c>
      <c r="B145" s="49">
        <f>'Raw Data'!B143</f>
        <v>1.72154850897469E-2</v>
      </c>
      <c r="C145" s="49">
        <f>'Raw Data'!C143</f>
        <v>4.5823072690762502E-2</v>
      </c>
      <c r="D145" s="49">
        <f>'Raw Data'!D143</f>
        <v>0.179027417866121</v>
      </c>
      <c r="E145" s="49">
        <f>'Raw Data'!E143</f>
        <v>0.82670972078301197</v>
      </c>
      <c r="F145" s="49">
        <f>'Raw Data'!F143</f>
        <v>4.1908887396281802</v>
      </c>
      <c r="G145" s="49">
        <f>'Raw Data'!G143</f>
        <v>1.0044513848527401</v>
      </c>
      <c r="H145" s="49">
        <f>'Raw Data'!H143</f>
        <v>0.13813416647806301</v>
      </c>
      <c r="I145" s="49">
        <f>'Raw Data'!I143</f>
        <v>0.11539813041486501</v>
      </c>
      <c r="J145" s="49">
        <f>'Raw Data'!J143</f>
        <v>0.85870848159344004</v>
      </c>
      <c r="K145" s="57">
        <f>'Raw Data'!K143</f>
        <v>1.0194928922809601</v>
      </c>
      <c r="L145" s="49"/>
      <c r="M145" s="60">
        <f>'Raw Data'!L143</f>
        <v>0</v>
      </c>
      <c r="N145" s="49">
        <f>'Raw Data'!M143</f>
        <v>0</v>
      </c>
      <c r="O145" s="49">
        <f>'Raw Data'!N143</f>
        <v>0</v>
      </c>
      <c r="P145" s="49">
        <f>'Raw Data'!O143</f>
        <v>0</v>
      </c>
      <c r="Q145" s="49">
        <f>'Raw Data'!P143</f>
        <v>0</v>
      </c>
      <c r="R145" s="49">
        <f>'Raw Data'!Q143</f>
        <v>0</v>
      </c>
      <c r="S145" s="49">
        <f>'Raw Data'!R143</f>
        <v>0</v>
      </c>
      <c r="T145" s="49">
        <f>'Raw Data'!S143</f>
        <v>0</v>
      </c>
      <c r="U145" s="49">
        <f>'Raw Data'!T143</f>
        <v>0</v>
      </c>
      <c r="V145" s="57">
        <f>'Raw Data'!U143</f>
        <v>0</v>
      </c>
      <c r="W145" s="49">
        <f>'Raw Data'!V143</f>
        <v>0</v>
      </c>
      <c r="X145" s="49">
        <f>'Raw Data'!W143</f>
        <v>0</v>
      </c>
      <c r="Y145" s="49">
        <f>'Raw Data'!X143</f>
        <v>0</v>
      </c>
      <c r="Z145" s="49">
        <f>'Raw Data'!Y143</f>
        <v>0</v>
      </c>
      <c r="AA145" s="49">
        <f>'Raw Data'!Z143</f>
        <v>0</v>
      </c>
      <c r="AB145" s="49">
        <f>'Raw Data'!AA143</f>
        <v>0</v>
      </c>
      <c r="AC145" s="49">
        <f>'Raw Data'!AB143</f>
        <v>0</v>
      </c>
      <c r="AD145" s="49">
        <f>'Raw Data'!AC143</f>
        <v>0</v>
      </c>
      <c r="AE145" s="49">
        <f>'Raw Data'!AD143</f>
        <v>0</v>
      </c>
      <c r="AF145" s="57">
        <f>'Raw Data'!AE143</f>
        <v>0</v>
      </c>
    </row>
    <row r="146" spans="1:32" x14ac:dyDescent="0.3">
      <c r="A146" s="55">
        <f>'Raw Data'!A144</f>
        <v>2.3833333333333302</v>
      </c>
      <c r="B146" s="49">
        <f>'Raw Data'!B144</f>
        <v>1.7216622822977101E-2</v>
      </c>
      <c r="C146" s="49">
        <f>'Raw Data'!C144</f>
        <v>4.5828763814634001E-2</v>
      </c>
      <c r="D146" s="49">
        <f>'Raw Data'!D144</f>
        <v>0.17905770625433301</v>
      </c>
      <c r="E146" s="49">
        <f>'Raw Data'!E144</f>
        <v>0.82688718448424603</v>
      </c>
      <c r="F146" s="49">
        <f>'Raw Data'!F144</f>
        <v>4.1919811544892802</v>
      </c>
      <c r="G146" s="49">
        <f>'Raw Data'!G144</f>
        <v>1.00442142793406</v>
      </c>
      <c r="H146" s="49">
        <f>'Raw Data'!H144</f>
        <v>0.13816412339674</v>
      </c>
      <c r="I146" s="49">
        <f>'Raw Data'!I144</f>
        <v>0.115368173496188</v>
      </c>
      <c r="J146" s="49">
        <f>'Raw Data'!J144</f>
        <v>0.85870848171533798</v>
      </c>
      <c r="K146" s="57">
        <f>'Raw Data'!K144</f>
        <v>1.0194980064539101</v>
      </c>
      <c r="L146" s="49"/>
      <c r="M146" s="60">
        <f>'Raw Data'!L144</f>
        <v>0</v>
      </c>
      <c r="N146" s="49">
        <f>'Raw Data'!M144</f>
        <v>0</v>
      </c>
      <c r="O146" s="49">
        <f>'Raw Data'!N144</f>
        <v>0</v>
      </c>
      <c r="P146" s="49">
        <f>'Raw Data'!O144</f>
        <v>0</v>
      </c>
      <c r="Q146" s="49">
        <f>'Raw Data'!P144</f>
        <v>0</v>
      </c>
      <c r="R146" s="49">
        <f>'Raw Data'!Q144</f>
        <v>0</v>
      </c>
      <c r="S146" s="49">
        <f>'Raw Data'!R144</f>
        <v>0</v>
      </c>
      <c r="T146" s="49">
        <f>'Raw Data'!S144</f>
        <v>0</v>
      </c>
      <c r="U146" s="49">
        <f>'Raw Data'!T144</f>
        <v>0</v>
      </c>
      <c r="V146" s="57">
        <f>'Raw Data'!U144</f>
        <v>0</v>
      </c>
      <c r="W146" s="49">
        <f>'Raw Data'!V144</f>
        <v>0</v>
      </c>
      <c r="X146" s="49">
        <f>'Raw Data'!W144</f>
        <v>0</v>
      </c>
      <c r="Y146" s="49">
        <f>'Raw Data'!X144</f>
        <v>0</v>
      </c>
      <c r="Z146" s="49">
        <f>'Raw Data'!Y144</f>
        <v>0</v>
      </c>
      <c r="AA146" s="49">
        <f>'Raw Data'!Z144</f>
        <v>0</v>
      </c>
      <c r="AB146" s="49">
        <f>'Raw Data'!AA144</f>
        <v>0</v>
      </c>
      <c r="AC146" s="49">
        <f>'Raw Data'!AB144</f>
        <v>0</v>
      </c>
      <c r="AD146" s="49">
        <f>'Raw Data'!AC144</f>
        <v>0</v>
      </c>
      <c r="AE146" s="49">
        <f>'Raw Data'!AD144</f>
        <v>0</v>
      </c>
      <c r="AF146" s="57">
        <f>'Raw Data'!AE144</f>
        <v>0</v>
      </c>
    </row>
    <row r="147" spans="1:32" x14ac:dyDescent="0.3">
      <c r="A147" s="55">
        <f>'Raw Data'!A145</f>
        <v>2.4</v>
      </c>
      <c r="B147" s="49">
        <f>'Raw Data'!B145</f>
        <v>1.72177415765867E-2</v>
      </c>
      <c r="C147" s="49">
        <f>'Raw Data'!C145</f>
        <v>4.5834363631570098E-2</v>
      </c>
      <c r="D147" s="49">
        <f>'Raw Data'!D145</f>
        <v>0.17908750954284999</v>
      </c>
      <c r="E147" s="49">
        <f>'Raw Data'!E145</f>
        <v>0.82706180966444898</v>
      </c>
      <c r="F147" s="49">
        <f>'Raw Data'!F145</f>
        <v>4.1930561195593103</v>
      </c>
      <c r="G147" s="49">
        <f>'Raw Data'!G145</f>
        <v>1.00439195010256</v>
      </c>
      <c r="H147" s="49">
        <f>'Raw Data'!H145</f>
        <v>0.13819360122823501</v>
      </c>
      <c r="I147" s="49">
        <f>'Raw Data'!I145</f>
        <v>0.115338695664694</v>
      </c>
      <c r="J147" s="49">
        <f>'Raw Data'!J145</f>
        <v>0.85870848182361104</v>
      </c>
      <c r="K147" s="57">
        <f>'Raw Data'!K145</f>
        <v>1.01950303906325</v>
      </c>
      <c r="L147" s="49"/>
      <c r="M147" s="60">
        <f>'Raw Data'!L145</f>
        <v>0</v>
      </c>
      <c r="N147" s="49">
        <f>'Raw Data'!M145</f>
        <v>0</v>
      </c>
      <c r="O147" s="49">
        <f>'Raw Data'!N145</f>
        <v>0</v>
      </c>
      <c r="P147" s="49">
        <f>'Raw Data'!O145</f>
        <v>0</v>
      </c>
      <c r="Q147" s="49">
        <f>'Raw Data'!P145</f>
        <v>0</v>
      </c>
      <c r="R147" s="49">
        <f>'Raw Data'!Q145</f>
        <v>0</v>
      </c>
      <c r="S147" s="49">
        <f>'Raw Data'!R145</f>
        <v>0</v>
      </c>
      <c r="T147" s="49">
        <f>'Raw Data'!S145</f>
        <v>0</v>
      </c>
      <c r="U147" s="49">
        <f>'Raw Data'!T145</f>
        <v>0</v>
      </c>
      <c r="V147" s="57">
        <f>'Raw Data'!U145</f>
        <v>0</v>
      </c>
      <c r="W147" s="49">
        <f>'Raw Data'!V145</f>
        <v>0</v>
      </c>
      <c r="X147" s="49">
        <f>'Raw Data'!W145</f>
        <v>0</v>
      </c>
      <c r="Y147" s="49">
        <f>'Raw Data'!X145</f>
        <v>0</v>
      </c>
      <c r="Z147" s="49">
        <f>'Raw Data'!Y145</f>
        <v>0</v>
      </c>
      <c r="AA147" s="49">
        <f>'Raw Data'!Z145</f>
        <v>0</v>
      </c>
      <c r="AB147" s="49">
        <f>'Raw Data'!AA145</f>
        <v>0</v>
      </c>
      <c r="AC147" s="49">
        <f>'Raw Data'!AB145</f>
        <v>0</v>
      </c>
      <c r="AD147" s="49">
        <f>'Raw Data'!AC145</f>
        <v>0</v>
      </c>
      <c r="AE147" s="49">
        <f>'Raw Data'!AD145</f>
        <v>0</v>
      </c>
      <c r="AF147" s="57">
        <f>'Raw Data'!AE145</f>
        <v>0</v>
      </c>
    </row>
    <row r="148" spans="1:32" x14ac:dyDescent="0.3">
      <c r="A148" s="55">
        <f>'Raw Data'!A146</f>
        <v>2.4166666666666701</v>
      </c>
      <c r="B148" s="49">
        <f>'Raw Data'!B146</f>
        <v>1.72188413505758E-2</v>
      </c>
      <c r="C148" s="49">
        <f>'Raw Data'!C146</f>
        <v>4.5839872141571002E-2</v>
      </c>
      <c r="D148" s="49">
        <f>'Raw Data'!D146</f>
        <v>0.17911682773166901</v>
      </c>
      <c r="E148" s="49">
        <f>'Raw Data'!E146</f>
        <v>0.82723359632362103</v>
      </c>
      <c r="F148" s="49">
        <f>'Raw Data'!F146</f>
        <v>4.1941136348382697</v>
      </c>
      <c r="G148" s="49">
        <f>'Raw Data'!G146</f>
        <v>1.0043629513582499</v>
      </c>
      <c r="H148" s="49">
        <f>'Raw Data'!H146</f>
        <v>0.13822259997254699</v>
      </c>
      <c r="I148" s="49">
        <f>'Raw Data'!I146</f>
        <v>0.115309696920382</v>
      </c>
      <c r="J148" s="49">
        <f>'Raw Data'!J146</f>
        <v>0.85870848191825899</v>
      </c>
      <c r="K148" s="57">
        <f>'Raw Data'!K146</f>
        <v>1.0195079901089801</v>
      </c>
      <c r="L148" s="49"/>
      <c r="M148" s="60">
        <f>'Raw Data'!L146</f>
        <v>0</v>
      </c>
      <c r="N148" s="49">
        <f>'Raw Data'!M146</f>
        <v>0</v>
      </c>
      <c r="O148" s="49">
        <f>'Raw Data'!N146</f>
        <v>0</v>
      </c>
      <c r="P148" s="49">
        <f>'Raw Data'!O146</f>
        <v>0</v>
      </c>
      <c r="Q148" s="49">
        <f>'Raw Data'!P146</f>
        <v>0</v>
      </c>
      <c r="R148" s="49">
        <f>'Raw Data'!Q146</f>
        <v>0</v>
      </c>
      <c r="S148" s="49">
        <f>'Raw Data'!R146</f>
        <v>0</v>
      </c>
      <c r="T148" s="49">
        <f>'Raw Data'!S146</f>
        <v>0</v>
      </c>
      <c r="U148" s="49">
        <f>'Raw Data'!T146</f>
        <v>0</v>
      </c>
      <c r="V148" s="57">
        <f>'Raw Data'!U146</f>
        <v>0</v>
      </c>
      <c r="W148" s="49">
        <f>'Raw Data'!V146</f>
        <v>0</v>
      </c>
      <c r="X148" s="49">
        <f>'Raw Data'!W146</f>
        <v>0</v>
      </c>
      <c r="Y148" s="49">
        <f>'Raw Data'!X146</f>
        <v>0</v>
      </c>
      <c r="Z148" s="49">
        <f>'Raw Data'!Y146</f>
        <v>0</v>
      </c>
      <c r="AA148" s="49">
        <f>'Raw Data'!Z146</f>
        <v>0</v>
      </c>
      <c r="AB148" s="49">
        <f>'Raw Data'!AA146</f>
        <v>0</v>
      </c>
      <c r="AC148" s="49">
        <f>'Raw Data'!AB146</f>
        <v>0</v>
      </c>
      <c r="AD148" s="49">
        <f>'Raw Data'!AC146</f>
        <v>0</v>
      </c>
      <c r="AE148" s="49">
        <f>'Raw Data'!AD146</f>
        <v>0</v>
      </c>
      <c r="AF148" s="57">
        <f>'Raw Data'!AE146</f>
        <v>0</v>
      </c>
    </row>
    <row r="149" spans="1:32" x14ac:dyDescent="0.3">
      <c r="A149" s="55">
        <f>'Raw Data'!A147</f>
        <v>2.43333333333333</v>
      </c>
      <c r="B149" s="49">
        <f>'Raw Data'!B147</f>
        <v>1.7219922144944302E-2</v>
      </c>
      <c r="C149" s="49">
        <f>'Raw Data'!C147</f>
        <v>4.5845289344636497E-2</v>
      </c>
      <c r="D149" s="49">
        <f>'Raw Data'!D147</f>
        <v>0.179145660820793</v>
      </c>
      <c r="E149" s="49">
        <f>'Raw Data'!E147</f>
        <v>0.82740254446176198</v>
      </c>
      <c r="F149" s="49">
        <f>'Raw Data'!F147</f>
        <v>4.1951537003261699</v>
      </c>
      <c r="G149" s="49">
        <f>'Raw Data'!G147</f>
        <v>1.00433443170112</v>
      </c>
      <c r="H149" s="49">
        <f>'Raw Data'!H147</f>
        <v>0.13825111962967601</v>
      </c>
      <c r="I149" s="49">
        <f>'Raw Data'!I147</f>
        <v>0.115281177263252</v>
      </c>
      <c r="J149" s="49">
        <f>'Raw Data'!J147</f>
        <v>0.85870848199928196</v>
      </c>
      <c r="K149" s="57">
        <f>'Raw Data'!K147</f>
        <v>1.0195128595911001</v>
      </c>
      <c r="L149" s="49"/>
      <c r="M149" s="60">
        <f>'Raw Data'!L147</f>
        <v>0</v>
      </c>
      <c r="N149" s="49">
        <f>'Raw Data'!M147</f>
        <v>0</v>
      </c>
      <c r="O149" s="49">
        <f>'Raw Data'!N147</f>
        <v>0</v>
      </c>
      <c r="P149" s="49">
        <f>'Raw Data'!O147</f>
        <v>0</v>
      </c>
      <c r="Q149" s="49">
        <f>'Raw Data'!P147</f>
        <v>0</v>
      </c>
      <c r="R149" s="49">
        <f>'Raw Data'!Q147</f>
        <v>0</v>
      </c>
      <c r="S149" s="49">
        <f>'Raw Data'!R147</f>
        <v>0</v>
      </c>
      <c r="T149" s="49">
        <f>'Raw Data'!S147</f>
        <v>0</v>
      </c>
      <c r="U149" s="49">
        <f>'Raw Data'!T147</f>
        <v>0</v>
      </c>
      <c r="V149" s="57">
        <f>'Raw Data'!U147</f>
        <v>0</v>
      </c>
      <c r="W149" s="49">
        <f>'Raw Data'!V147</f>
        <v>0</v>
      </c>
      <c r="X149" s="49">
        <f>'Raw Data'!W147</f>
        <v>0</v>
      </c>
      <c r="Y149" s="49">
        <f>'Raw Data'!X147</f>
        <v>0</v>
      </c>
      <c r="Z149" s="49">
        <f>'Raw Data'!Y147</f>
        <v>0</v>
      </c>
      <c r="AA149" s="49">
        <f>'Raw Data'!Z147</f>
        <v>0</v>
      </c>
      <c r="AB149" s="49">
        <f>'Raw Data'!AA147</f>
        <v>0</v>
      </c>
      <c r="AC149" s="49">
        <f>'Raw Data'!AB147</f>
        <v>0</v>
      </c>
      <c r="AD149" s="49">
        <f>'Raw Data'!AC147</f>
        <v>0</v>
      </c>
      <c r="AE149" s="49">
        <f>'Raw Data'!AD147</f>
        <v>0</v>
      </c>
      <c r="AF149" s="57">
        <f>'Raw Data'!AE147</f>
        <v>0</v>
      </c>
    </row>
    <row r="150" spans="1:32" x14ac:dyDescent="0.3">
      <c r="A150" s="55">
        <f>'Raw Data'!A148</f>
        <v>2.4500000000000002</v>
      </c>
      <c r="B150" s="49">
        <f>'Raw Data'!B148</f>
        <v>1.7220983959692401E-2</v>
      </c>
      <c r="C150" s="49">
        <f>'Raw Data'!C148</f>
        <v>4.5850615240766703E-2</v>
      </c>
      <c r="D150" s="49">
        <f>'Raw Data'!D148</f>
        <v>0.179174008810219</v>
      </c>
      <c r="E150" s="49">
        <f>'Raw Data'!E148</f>
        <v>0.82756865407887303</v>
      </c>
      <c r="F150" s="49">
        <f>'Raw Data'!F148</f>
        <v>4.1961763160229903</v>
      </c>
      <c r="G150" s="49">
        <f>'Raw Data'!G148</f>
        <v>1.00430639113118</v>
      </c>
      <c r="H150" s="49">
        <f>'Raw Data'!H148</f>
        <v>0.138279160199623</v>
      </c>
      <c r="I150" s="49">
        <f>'Raw Data'!I148</f>
        <v>0.115253136693305</v>
      </c>
      <c r="J150" s="49">
        <f>'Raw Data'!J148</f>
        <v>0.85870848206668005</v>
      </c>
      <c r="K150" s="57">
        <f>'Raw Data'!K148</f>
        <v>1.0195176475095999</v>
      </c>
      <c r="L150" s="49"/>
      <c r="M150" s="60">
        <f>'Raw Data'!L148</f>
        <v>0</v>
      </c>
      <c r="N150" s="49">
        <f>'Raw Data'!M148</f>
        <v>0</v>
      </c>
      <c r="O150" s="49">
        <f>'Raw Data'!N148</f>
        <v>0</v>
      </c>
      <c r="P150" s="49">
        <f>'Raw Data'!O148</f>
        <v>0</v>
      </c>
      <c r="Q150" s="49">
        <f>'Raw Data'!P148</f>
        <v>0</v>
      </c>
      <c r="R150" s="49">
        <f>'Raw Data'!Q148</f>
        <v>0</v>
      </c>
      <c r="S150" s="49">
        <f>'Raw Data'!R148</f>
        <v>0</v>
      </c>
      <c r="T150" s="49">
        <f>'Raw Data'!S148</f>
        <v>0</v>
      </c>
      <c r="U150" s="49">
        <f>'Raw Data'!T148</f>
        <v>0</v>
      </c>
      <c r="V150" s="57">
        <f>'Raw Data'!U148</f>
        <v>0</v>
      </c>
      <c r="W150" s="49">
        <f>'Raw Data'!V148</f>
        <v>0</v>
      </c>
      <c r="X150" s="49">
        <f>'Raw Data'!W148</f>
        <v>0</v>
      </c>
      <c r="Y150" s="49">
        <f>'Raw Data'!X148</f>
        <v>0</v>
      </c>
      <c r="Z150" s="49">
        <f>'Raw Data'!Y148</f>
        <v>0</v>
      </c>
      <c r="AA150" s="49">
        <f>'Raw Data'!Z148</f>
        <v>0</v>
      </c>
      <c r="AB150" s="49">
        <f>'Raw Data'!AA148</f>
        <v>0</v>
      </c>
      <c r="AC150" s="49">
        <f>'Raw Data'!AB148</f>
        <v>0</v>
      </c>
      <c r="AD150" s="49">
        <f>'Raw Data'!AC148</f>
        <v>0</v>
      </c>
      <c r="AE150" s="49">
        <f>'Raw Data'!AD148</f>
        <v>0</v>
      </c>
      <c r="AF150" s="57">
        <f>'Raw Data'!AE148</f>
        <v>0</v>
      </c>
    </row>
    <row r="151" spans="1:32" x14ac:dyDescent="0.3">
      <c r="A151" s="55">
        <f>'Raw Data'!A149</f>
        <v>2.4666666666666699</v>
      </c>
      <c r="B151" s="49">
        <f>'Raw Data'!B149</f>
        <v>1.7222026794819899E-2</v>
      </c>
      <c r="C151" s="49">
        <f>'Raw Data'!C149</f>
        <v>4.5855849829961597E-2</v>
      </c>
      <c r="D151" s="49">
        <f>'Raw Data'!D149</f>
        <v>0.17920187169995</v>
      </c>
      <c r="E151" s="49">
        <f>'Raw Data'!E149</f>
        <v>0.82773192517495198</v>
      </c>
      <c r="F151" s="49">
        <f>'Raw Data'!F149</f>
        <v>4.1971814819287498</v>
      </c>
      <c r="G151" s="49">
        <f>'Raw Data'!G149</f>
        <v>1.00427882964841</v>
      </c>
      <c r="H151" s="49">
        <f>'Raw Data'!H149</f>
        <v>0.138306721682388</v>
      </c>
      <c r="I151" s="49">
        <f>'Raw Data'!I149</f>
        <v>0.115225575210541</v>
      </c>
      <c r="J151" s="49">
        <f>'Raw Data'!J149</f>
        <v>0.85870848212045303</v>
      </c>
      <c r="K151" s="57">
        <f>'Raw Data'!K149</f>
        <v>1.0195223538645</v>
      </c>
      <c r="L151" s="49"/>
      <c r="M151" s="60">
        <f>'Raw Data'!L149</f>
        <v>0</v>
      </c>
      <c r="N151" s="49">
        <f>'Raw Data'!M149</f>
        <v>0</v>
      </c>
      <c r="O151" s="49">
        <f>'Raw Data'!N149</f>
        <v>0</v>
      </c>
      <c r="P151" s="49">
        <f>'Raw Data'!O149</f>
        <v>0</v>
      </c>
      <c r="Q151" s="49">
        <f>'Raw Data'!P149</f>
        <v>0</v>
      </c>
      <c r="R151" s="49">
        <f>'Raw Data'!Q149</f>
        <v>0</v>
      </c>
      <c r="S151" s="49">
        <f>'Raw Data'!R149</f>
        <v>0</v>
      </c>
      <c r="T151" s="49">
        <f>'Raw Data'!S149</f>
        <v>0</v>
      </c>
      <c r="U151" s="49">
        <f>'Raw Data'!T149</f>
        <v>0</v>
      </c>
      <c r="V151" s="57">
        <f>'Raw Data'!U149</f>
        <v>0</v>
      </c>
      <c r="W151" s="49">
        <f>'Raw Data'!V149</f>
        <v>0</v>
      </c>
      <c r="X151" s="49">
        <f>'Raw Data'!W149</f>
        <v>0</v>
      </c>
      <c r="Y151" s="49">
        <f>'Raw Data'!X149</f>
        <v>0</v>
      </c>
      <c r="Z151" s="49">
        <f>'Raw Data'!Y149</f>
        <v>0</v>
      </c>
      <c r="AA151" s="49">
        <f>'Raw Data'!Z149</f>
        <v>0</v>
      </c>
      <c r="AB151" s="49">
        <f>'Raw Data'!AA149</f>
        <v>0</v>
      </c>
      <c r="AC151" s="49">
        <f>'Raw Data'!AB149</f>
        <v>0</v>
      </c>
      <c r="AD151" s="49">
        <f>'Raw Data'!AC149</f>
        <v>0</v>
      </c>
      <c r="AE151" s="49">
        <f>'Raw Data'!AD149</f>
        <v>0</v>
      </c>
      <c r="AF151" s="57">
        <f>'Raw Data'!AE149</f>
        <v>0</v>
      </c>
    </row>
    <row r="152" spans="1:32" x14ac:dyDescent="0.3">
      <c r="A152" s="55">
        <f>'Raw Data'!A150</f>
        <v>2.4833333333333298</v>
      </c>
      <c r="B152" s="49">
        <f>'Raw Data'!B150</f>
        <v>1.72230506503269E-2</v>
      </c>
      <c r="C152" s="49">
        <f>'Raw Data'!C150</f>
        <v>4.58609931122212E-2</v>
      </c>
      <c r="D152" s="49">
        <f>'Raw Data'!D150</f>
        <v>0.179229249489984</v>
      </c>
      <c r="E152" s="49">
        <f>'Raw Data'!E150</f>
        <v>0.82789235775000203</v>
      </c>
      <c r="F152" s="49">
        <f>'Raw Data'!F150</f>
        <v>4.1981691980434404</v>
      </c>
      <c r="G152" s="49">
        <f>'Raw Data'!G150</f>
        <v>1.0042517472528301</v>
      </c>
      <c r="H152" s="49">
        <f>'Raw Data'!H150</f>
        <v>0.13833380407797</v>
      </c>
      <c r="I152" s="49">
        <f>'Raw Data'!I150</f>
        <v>0.115198492814959</v>
      </c>
      <c r="J152" s="49">
        <f>'Raw Data'!J150</f>
        <v>0.85870848216060203</v>
      </c>
      <c r="K152" s="57">
        <f>'Raw Data'!K150</f>
        <v>1.0195269786557899</v>
      </c>
      <c r="L152" s="49"/>
      <c r="M152" s="60">
        <f>'Raw Data'!L150</f>
        <v>0</v>
      </c>
      <c r="N152" s="49">
        <f>'Raw Data'!M150</f>
        <v>0</v>
      </c>
      <c r="O152" s="49">
        <f>'Raw Data'!N150</f>
        <v>0</v>
      </c>
      <c r="P152" s="49">
        <f>'Raw Data'!O150</f>
        <v>0</v>
      </c>
      <c r="Q152" s="49">
        <f>'Raw Data'!P150</f>
        <v>0</v>
      </c>
      <c r="R152" s="49">
        <f>'Raw Data'!Q150</f>
        <v>0</v>
      </c>
      <c r="S152" s="49">
        <f>'Raw Data'!R150</f>
        <v>0</v>
      </c>
      <c r="T152" s="49">
        <f>'Raw Data'!S150</f>
        <v>0</v>
      </c>
      <c r="U152" s="49">
        <f>'Raw Data'!T150</f>
        <v>0</v>
      </c>
      <c r="V152" s="57">
        <f>'Raw Data'!U150</f>
        <v>0</v>
      </c>
      <c r="W152" s="49">
        <f>'Raw Data'!V150</f>
        <v>0</v>
      </c>
      <c r="X152" s="49">
        <f>'Raw Data'!W150</f>
        <v>0</v>
      </c>
      <c r="Y152" s="49">
        <f>'Raw Data'!X150</f>
        <v>0</v>
      </c>
      <c r="Z152" s="49">
        <f>'Raw Data'!Y150</f>
        <v>0</v>
      </c>
      <c r="AA152" s="49">
        <f>'Raw Data'!Z150</f>
        <v>0</v>
      </c>
      <c r="AB152" s="49">
        <f>'Raw Data'!AA150</f>
        <v>0</v>
      </c>
      <c r="AC152" s="49">
        <f>'Raw Data'!AB150</f>
        <v>0</v>
      </c>
      <c r="AD152" s="49">
        <f>'Raw Data'!AC150</f>
        <v>0</v>
      </c>
      <c r="AE152" s="49">
        <f>'Raw Data'!AD150</f>
        <v>0</v>
      </c>
      <c r="AF152" s="57">
        <f>'Raw Data'!AE150</f>
        <v>0</v>
      </c>
    </row>
    <row r="153" spans="1:32" x14ac:dyDescent="0.3">
      <c r="A153" s="55">
        <f>'Raw Data'!A151</f>
        <v>2.5</v>
      </c>
      <c r="B153" s="49">
        <f>'Raw Data'!B151</f>
        <v>1.7224055526213401E-2</v>
      </c>
      <c r="C153" s="49">
        <f>'Raw Data'!C151</f>
        <v>4.58660450875455E-2</v>
      </c>
      <c r="D153" s="49">
        <f>'Raw Data'!D151</f>
        <v>0.17925614218032199</v>
      </c>
      <c r="E153" s="49">
        <f>'Raw Data'!E151</f>
        <v>0.82804995180401997</v>
      </c>
      <c r="F153" s="49">
        <f>'Raw Data'!F151</f>
        <v>4.1991394643670699</v>
      </c>
      <c r="G153" s="49">
        <f>'Raw Data'!G151</f>
        <v>1.0042251439444301</v>
      </c>
      <c r="H153" s="49">
        <f>'Raw Data'!H151</f>
        <v>0.13836040738636901</v>
      </c>
      <c r="I153" s="49">
        <f>'Raw Data'!I151</f>
        <v>0.11517188950656</v>
      </c>
      <c r="J153" s="49">
        <f>'Raw Data'!J151</f>
        <v>0.85870848218712503</v>
      </c>
      <c r="K153" s="57">
        <f>'Raw Data'!K151</f>
        <v>1.01953152188346</v>
      </c>
      <c r="L153" s="49"/>
      <c r="M153" s="60">
        <f>'Raw Data'!L151</f>
        <v>0</v>
      </c>
      <c r="N153" s="49">
        <f>'Raw Data'!M151</f>
        <v>0</v>
      </c>
      <c r="O153" s="49">
        <f>'Raw Data'!N151</f>
        <v>0</v>
      </c>
      <c r="P153" s="49">
        <f>'Raw Data'!O151</f>
        <v>0</v>
      </c>
      <c r="Q153" s="49">
        <f>'Raw Data'!P151</f>
        <v>0</v>
      </c>
      <c r="R153" s="49">
        <f>'Raw Data'!Q151</f>
        <v>0</v>
      </c>
      <c r="S153" s="49">
        <f>'Raw Data'!R151</f>
        <v>0</v>
      </c>
      <c r="T153" s="49">
        <f>'Raw Data'!S151</f>
        <v>0</v>
      </c>
      <c r="U153" s="49">
        <f>'Raw Data'!T151</f>
        <v>0</v>
      </c>
      <c r="V153" s="57">
        <f>'Raw Data'!U151</f>
        <v>0</v>
      </c>
      <c r="W153" s="49">
        <f>'Raw Data'!V151</f>
        <v>0</v>
      </c>
      <c r="X153" s="49">
        <f>'Raw Data'!W151</f>
        <v>0</v>
      </c>
      <c r="Y153" s="49">
        <f>'Raw Data'!X151</f>
        <v>0</v>
      </c>
      <c r="Z153" s="49">
        <f>'Raw Data'!Y151</f>
        <v>0</v>
      </c>
      <c r="AA153" s="49">
        <f>'Raw Data'!Z151</f>
        <v>0</v>
      </c>
      <c r="AB153" s="49">
        <f>'Raw Data'!AA151</f>
        <v>0</v>
      </c>
      <c r="AC153" s="49">
        <f>'Raw Data'!AB151</f>
        <v>0</v>
      </c>
      <c r="AD153" s="49">
        <f>'Raw Data'!AC151</f>
        <v>0</v>
      </c>
      <c r="AE153" s="49">
        <f>'Raw Data'!AD151</f>
        <v>0</v>
      </c>
      <c r="AF153" s="57">
        <f>'Raw Data'!AE151</f>
        <v>0</v>
      </c>
    </row>
    <row r="154" spans="1:32" x14ac:dyDescent="0.3">
      <c r="A154" s="55">
        <f>'Raw Data'!A152</f>
        <v>2.5166666666666702</v>
      </c>
      <c r="B154" s="49">
        <f>'Raw Data'!B152</f>
        <v>1.7225041422479302E-2</v>
      </c>
      <c r="C154" s="49">
        <f>'Raw Data'!C152</f>
        <v>4.5871005755934502E-2</v>
      </c>
      <c r="D154" s="49">
        <f>'Raw Data'!D152</f>
        <v>0.179282549770963</v>
      </c>
      <c r="E154" s="49">
        <f>'Raw Data'!E152</f>
        <v>0.82820470733700702</v>
      </c>
      <c r="F154" s="49">
        <f>'Raw Data'!F152</f>
        <v>4.2000922808996197</v>
      </c>
      <c r="G154" s="49">
        <f>'Raw Data'!G152</f>
        <v>1.00419901972321</v>
      </c>
      <c r="H154" s="49">
        <f>'Raw Data'!H152</f>
        <v>0.13838653160758599</v>
      </c>
      <c r="I154" s="49">
        <f>'Raw Data'!I152</f>
        <v>0.115145765285343</v>
      </c>
      <c r="J154" s="49">
        <f>'Raw Data'!J152</f>
        <v>0.85870848220002305</v>
      </c>
      <c r="K154" s="57">
        <f>'Raw Data'!K152</f>
        <v>1.0195359835475299</v>
      </c>
      <c r="L154" s="49"/>
      <c r="M154" s="60">
        <f>'Raw Data'!L152</f>
        <v>0</v>
      </c>
      <c r="N154" s="49">
        <f>'Raw Data'!M152</f>
        <v>0</v>
      </c>
      <c r="O154" s="49">
        <f>'Raw Data'!N152</f>
        <v>0</v>
      </c>
      <c r="P154" s="49">
        <f>'Raw Data'!O152</f>
        <v>0</v>
      </c>
      <c r="Q154" s="49">
        <f>'Raw Data'!P152</f>
        <v>0</v>
      </c>
      <c r="R154" s="49">
        <f>'Raw Data'!Q152</f>
        <v>0</v>
      </c>
      <c r="S154" s="49">
        <f>'Raw Data'!R152</f>
        <v>0</v>
      </c>
      <c r="T154" s="49">
        <f>'Raw Data'!S152</f>
        <v>0</v>
      </c>
      <c r="U154" s="49">
        <f>'Raw Data'!T152</f>
        <v>0</v>
      </c>
      <c r="V154" s="57">
        <f>'Raw Data'!U152</f>
        <v>0</v>
      </c>
      <c r="W154" s="49">
        <f>'Raw Data'!V152</f>
        <v>0</v>
      </c>
      <c r="X154" s="49">
        <f>'Raw Data'!W152</f>
        <v>0</v>
      </c>
      <c r="Y154" s="49">
        <f>'Raw Data'!X152</f>
        <v>0</v>
      </c>
      <c r="Z154" s="49">
        <f>'Raw Data'!Y152</f>
        <v>0</v>
      </c>
      <c r="AA154" s="49">
        <f>'Raw Data'!Z152</f>
        <v>0</v>
      </c>
      <c r="AB154" s="49">
        <f>'Raw Data'!AA152</f>
        <v>0</v>
      </c>
      <c r="AC154" s="49">
        <f>'Raw Data'!AB152</f>
        <v>0</v>
      </c>
      <c r="AD154" s="49">
        <f>'Raw Data'!AC152</f>
        <v>0</v>
      </c>
      <c r="AE154" s="49">
        <f>'Raw Data'!AD152</f>
        <v>0</v>
      </c>
      <c r="AF154" s="57">
        <f>'Raw Data'!AE152</f>
        <v>0</v>
      </c>
    </row>
    <row r="155" spans="1:32" x14ac:dyDescent="0.3">
      <c r="A155" s="55">
        <f>'Raw Data'!A153</f>
        <v>2.5333333333333301</v>
      </c>
      <c r="B155" s="49">
        <f>'Raw Data'!B153</f>
        <v>1.7226008339124702E-2</v>
      </c>
      <c r="C155" s="49">
        <f>'Raw Data'!C153</f>
        <v>4.5875875117388103E-2</v>
      </c>
      <c r="D155" s="49">
        <f>'Raw Data'!D153</f>
        <v>0.17930847226190799</v>
      </c>
      <c r="E155" s="49">
        <f>'Raw Data'!E153</f>
        <v>0.82835662434896395</v>
      </c>
      <c r="F155" s="49">
        <f>'Raw Data'!F153</f>
        <v>4.2010276476411104</v>
      </c>
      <c r="G155" s="49">
        <f>'Raw Data'!G153</f>
        <v>1.0041733745891801</v>
      </c>
      <c r="H155" s="49">
        <f>'Raw Data'!H153</f>
        <v>0.13841217674162001</v>
      </c>
      <c r="I155" s="49">
        <f>'Raw Data'!I153</f>
        <v>0.115120120151309</v>
      </c>
      <c r="J155" s="49">
        <f>'Raw Data'!J153</f>
        <v>0.85870848219929596</v>
      </c>
      <c r="K155" s="57">
        <f>'Raw Data'!K153</f>
        <v>1.0195403636479801</v>
      </c>
      <c r="L155" s="49"/>
      <c r="M155" s="60">
        <f>'Raw Data'!L153</f>
        <v>0</v>
      </c>
      <c r="N155" s="49">
        <f>'Raw Data'!M153</f>
        <v>0</v>
      </c>
      <c r="O155" s="49">
        <f>'Raw Data'!N153</f>
        <v>0</v>
      </c>
      <c r="P155" s="49">
        <f>'Raw Data'!O153</f>
        <v>0</v>
      </c>
      <c r="Q155" s="49">
        <f>'Raw Data'!P153</f>
        <v>0</v>
      </c>
      <c r="R155" s="49">
        <f>'Raw Data'!Q153</f>
        <v>0</v>
      </c>
      <c r="S155" s="49">
        <f>'Raw Data'!R153</f>
        <v>0</v>
      </c>
      <c r="T155" s="49">
        <f>'Raw Data'!S153</f>
        <v>0</v>
      </c>
      <c r="U155" s="49">
        <f>'Raw Data'!T153</f>
        <v>0</v>
      </c>
      <c r="V155" s="57">
        <f>'Raw Data'!U153</f>
        <v>0</v>
      </c>
      <c r="W155" s="49">
        <f>'Raw Data'!V153</f>
        <v>0</v>
      </c>
      <c r="X155" s="49">
        <f>'Raw Data'!W153</f>
        <v>0</v>
      </c>
      <c r="Y155" s="49">
        <f>'Raw Data'!X153</f>
        <v>0</v>
      </c>
      <c r="Z155" s="49">
        <f>'Raw Data'!Y153</f>
        <v>0</v>
      </c>
      <c r="AA155" s="49">
        <f>'Raw Data'!Z153</f>
        <v>0</v>
      </c>
      <c r="AB155" s="49">
        <f>'Raw Data'!AA153</f>
        <v>0</v>
      </c>
      <c r="AC155" s="49">
        <f>'Raw Data'!AB153</f>
        <v>0</v>
      </c>
      <c r="AD155" s="49">
        <f>'Raw Data'!AC153</f>
        <v>0</v>
      </c>
      <c r="AE155" s="49">
        <f>'Raw Data'!AD153</f>
        <v>0</v>
      </c>
      <c r="AF155" s="57">
        <f>'Raw Data'!AE153</f>
        <v>0</v>
      </c>
    </row>
    <row r="156" spans="1:32" x14ac:dyDescent="0.3">
      <c r="A156" s="55">
        <f>'Raw Data'!A154</f>
        <v>2.5499999999999998</v>
      </c>
      <c r="B156" s="49">
        <f>'Raw Data'!B154</f>
        <v>1.7226956276149601E-2</v>
      </c>
      <c r="C156" s="49">
        <f>'Raw Data'!C154</f>
        <v>4.5880653171906503E-2</v>
      </c>
      <c r="D156" s="49">
        <f>'Raw Data'!D154</f>
        <v>0.17933390965315699</v>
      </c>
      <c r="E156" s="49">
        <f>'Raw Data'!E154</f>
        <v>0.82850570283989</v>
      </c>
      <c r="F156" s="49">
        <f>'Raw Data'!F154</f>
        <v>4.2019455645915302</v>
      </c>
      <c r="G156" s="49">
        <f>'Raw Data'!G154</f>
        <v>1.0041482085423299</v>
      </c>
      <c r="H156" s="49">
        <f>'Raw Data'!H154</f>
        <v>0.138437342788471</v>
      </c>
      <c r="I156" s="49">
        <f>'Raw Data'!I154</f>
        <v>0.115094954104457</v>
      </c>
      <c r="J156" s="49">
        <f>'Raw Data'!J154</f>
        <v>0.858708482184945</v>
      </c>
      <c r="K156" s="57">
        <f>'Raw Data'!K154</f>
        <v>1.0195446621848201</v>
      </c>
      <c r="L156" s="49"/>
      <c r="M156" s="60">
        <f>'Raw Data'!L154</f>
        <v>0</v>
      </c>
      <c r="N156" s="49">
        <f>'Raw Data'!M154</f>
        <v>0</v>
      </c>
      <c r="O156" s="49">
        <f>'Raw Data'!N154</f>
        <v>0</v>
      </c>
      <c r="P156" s="49">
        <f>'Raw Data'!O154</f>
        <v>0</v>
      </c>
      <c r="Q156" s="49">
        <f>'Raw Data'!P154</f>
        <v>0</v>
      </c>
      <c r="R156" s="49">
        <f>'Raw Data'!Q154</f>
        <v>0</v>
      </c>
      <c r="S156" s="49">
        <f>'Raw Data'!R154</f>
        <v>0</v>
      </c>
      <c r="T156" s="49">
        <f>'Raw Data'!S154</f>
        <v>0</v>
      </c>
      <c r="U156" s="49">
        <f>'Raw Data'!T154</f>
        <v>0</v>
      </c>
      <c r="V156" s="57">
        <f>'Raw Data'!U154</f>
        <v>0</v>
      </c>
      <c r="W156" s="49">
        <f>'Raw Data'!V154</f>
        <v>0</v>
      </c>
      <c r="X156" s="49">
        <f>'Raw Data'!W154</f>
        <v>0</v>
      </c>
      <c r="Y156" s="49">
        <f>'Raw Data'!X154</f>
        <v>0</v>
      </c>
      <c r="Z156" s="49">
        <f>'Raw Data'!Y154</f>
        <v>0</v>
      </c>
      <c r="AA156" s="49">
        <f>'Raw Data'!Z154</f>
        <v>0</v>
      </c>
      <c r="AB156" s="49">
        <f>'Raw Data'!AA154</f>
        <v>0</v>
      </c>
      <c r="AC156" s="49">
        <f>'Raw Data'!AB154</f>
        <v>0</v>
      </c>
      <c r="AD156" s="49">
        <f>'Raw Data'!AC154</f>
        <v>0</v>
      </c>
      <c r="AE156" s="49">
        <f>'Raw Data'!AD154</f>
        <v>0</v>
      </c>
      <c r="AF156" s="57">
        <f>'Raw Data'!AE154</f>
        <v>0</v>
      </c>
    </row>
    <row r="157" spans="1:32" x14ac:dyDescent="0.3">
      <c r="A157" s="55">
        <f>'Raw Data'!A155</f>
        <v>2.56666666666667</v>
      </c>
      <c r="B157" s="49">
        <f>'Raw Data'!B155</f>
        <v>1.7227885233554001E-2</v>
      </c>
      <c r="C157" s="49">
        <f>'Raw Data'!C155</f>
        <v>4.58853399194896E-2</v>
      </c>
      <c r="D157" s="49">
        <f>'Raw Data'!D155</f>
        <v>0.17935886194470901</v>
      </c>
      <c r="E157" s="49">
        <f>'Raw Data'!E155</f>
        <v>0.82865194280978505</v>
      </c>
      <c r="F157" s="49">
        <f>'Raw Data'!F155</f>
        <v>4.20284603175089</v>
      </c>
      <c r="G157" s="49">
        <f>'Raw Data'!G155</f>
        <v>1.0041235215826601</v>
      </c>
      <c r="H157" s="49">
        <f>'Raw Data'!H155</f>
        <v>0.13846202974814101</v>
      </c>
      <c r="I157" s="49">
        <f>'Raw Data'!I155</f>
        <v>0.115070267144788</v>
      </c>
      <c r="J157" s="49">
        <f>'Raw Data'!J155</f>
        <v>0.85870848215696804</v>
      </c>
      <c r="K157" s="57">
        <f>'Raw Data'!K155</f>
        <v>1.01954887915805</v>
      </c>
      <c r="L157" s="49"/>
      <c r="M157" s="60">
        <f>'Raw Data'!L155</f>
        <v>0</v>
      </c>
      <c r="N157" s="49">
        <f>'Raw Data'!M155</f>
        <v>0</v>
      </c>
      <c r="O157" s="49">
        <f>'Raw Data'!N155</f>
        <v>0</v>
      </c>
      <c r="P157" s="49">
        <f>'Raw Data'!O155</f>
        <v>0</v>
      </c>
      <c r="Q157" s="49">
        <f>'Raw Data'!P155</f>
        <v>0</v>
      </c>
      <c r="R157" s="49">
        <f>'Raw Data'!Q155</f>
        <v>0</v>
      </c>
      <c r="S157" s="49">
        <f>'Raw Data'!R155</f>
        <v>0</v>
      </c>
      <c r="T157" s="49">
        <f>'Raw Data'!S155</f>
        <v>0</v>
      </c>
      <c r="U157" s="49">
        <f>'Raw Data'!T155</f>
        <v>0</v>
      </c>
      <c r="V157" s="57">
        <f>'Raw Data'!U155</f>
        <v>0</v>
      </c>
      <c r="W157" s="49">
        <f>'Raw Data'!V155</f>
        <v>0</v>
      </c>
      <c r="X157" s="49">
        <f>'Raw Data'!W155</f>
        <v>0</v>
      </c>
      <c r="Y157" s="49">
        <f>'Raw Data'!X155</f>
        <v>0</v>
      </c>
      <c r="Z157" s="49">
        <f>'Raw Data'!Y155</f>
        <v>0</v>
      </c>
      <c r="AA157" s="49">
        <f>'Raw Data'!Z155</f>
        <v>0</v>
      </c>
      <c r="AB157" s="49">
        <f>'Raw Data'!AA155</f>
        <v>0</v>
      </c>
      <c r="AC157" s="49">
        <f>'Raw Data'!AB155</f>
        <v>0</v>
      </c>
      <c r="AD157" s="49">
        <f>'Raw Data'!AC155</f>
        <v>0</v>
      </c>
      <c r="AE157" s="49">
        <f>'Raw Data'!AD155</f>
        <v>0</v>
      </c>
      <c r="AF157" s="57">
        <f>'Raw Data'!AE155</f>
        <v>0</v>
      </c>
    </row>
    <row r="158" spans="1:32" x14ac:dyDescent="0.3">
      <c r="A158" s="55">
        <f>'Raw Data'!A156</f>
        <v>2.5833333333333299</v>
      </c>
      <c r="B158" s="49">
        <f>'Raw Data'!B156</f>
        <v>1.72287952113378E-2</v>
      </c>
      <c r="C158" s="49">
        <f>'Raw Data'!C156</f>
        <v>4.5889935360137302E-2</v>
      </c>
      <c r="D158" s="49">
        <f>'Raw Data'!D156</f>
        <v>0.17938332913656399</v>
      </c>
      <c r="E158" s="49">
        <f>'Raw Data'!E156</f>
        <v>0.82879534425864898</v>
      </c>
      <c r="F158" s="49">
        <f>'Raw Data'!F156</f>
        <v>4.2037290491191701</v>
      </c>
      <c r="G158" s="49">
        <f>'Raw Data'!G156</f>
        <v>1.0040993137101699</v>
      </c>
      <c r="H158" s="49">
        <f>'Raw Data'!H156</f>
        <v>0.13848623762062701</v>
      </c>
      <c r="I158" s="49">
        <f>'Raw Data'!I156</f>
        <v>0.11504605927230099</v>
      </c>
      <c r="J158" s="49">
        <f>'Raw Data'!J156</f>
        <v>0.85870848211536599</v>
      </c>
      <c r="K158" s="57">
        <f>'Raw Data'!K156</f>
        <v>1.0195530145676699</v>
      </c>
      <c r="L158" s="49"/>
      <c r="M158" s="60">
        <f>'Raw Data'!L156</f>
        <v>0</v>
      </c>
      <c r="N158" s="49">
        <f>'Raw Data'!M156</f>
        <v>0</v>
      </c>
      <c r="O158" s="49">
        <f>'Raw Data'!N156</f>
        <v>0</v>
      </c>
      <c r="P158" s="49">
        <f>'Raw Data'!O156</f>
        <v>0</v>
      </c>
      <c r="Q158" s="49">
        <f>'Raw Data'!P156</f>
        <v>0</v>
      </c>
      <c r="R158" s="49">
        <f>'Raw Data'!Q156</f>
        <v>0</v>
      </c>
      <c r="S158" s="49">
        <f>'Raw Data'!R156</f>
        <v>0</v>
      </c>
      <c r="T158" s="49">
        <f>'Raw Data'!S156</f>
        <v>0</v>
      </c>
      <c r="U158" s="49">
        <f>'Raw Data'!T156</f>
        <v>0</v>
      </c>
      <c r="V158" s="57">
        <f>'Raw Data'!U156</f>
        <v>0</v>
      </c>
      <c r="W158" s="49">
        <f>'Raw Data'!V156</f>
        <v>0</v>
      </c>
      <c r="X158" s="49">
        <f>'Raw Data'!W156</f>
        <v>0</v>
      </c>
      <c r="Y158" s="49">
        <f>'Raw Data'!X156</f>
        <v>0</v>
      </c>
      <c r="Z158" s="49">
        <f>'Raw Data'!Y156</f>
        <v>0</v>
      </c>
      <c r="AA158" s="49">
        <f>'Raw Data'!Z156</f>
        <v>0</v>
      </c>
      <c r="AB158" s="49">
        <f>'Raw Data'!AA156</f>
        <v>0</v>
      </c>
      <c r="AC158" s="49">
        <f>'Raw Data'!AB156</f>
        <v>0</v>
      </c>
      <c r="AD158" s="49">
        <f>'Raw Data'!AC156</f>
        <v>0</v>
      </c>
      <c r="AE158" s="49">
        <f>'Raw Data'!AD156</f>
        <v>0</v>
      </c>
      <c r="AF158" s="57">
        <f>'Raw Data'!AE156</f>
        <v>0</v>
      </c>
    </row>
    <row r="159" spans="1:32" x14ac:dyDescent="0.3">
      <c r="A159" s="55">
        <f>'Raw Data'!A157</f>
        <v>2.6</v>
      </c>
      <c r="B159" s="49">
        <f>'Raw Data'!B157</f>
        <v>1.7229686209501101E-2</v>
      </c>
      <c r="C159" s="49">
        <f>'Raw Data'!C157</f>
        <v>4.5894439493849797E-2</v>
      </c>
      <c r="D159" s="49">
        <f>'Raw Data'!D157</f>
        <v>0.179407311228724</v>
      </c>
      <c r="E159" s="49">
        <f>'Raw Data'!E157</f>
        <v>0.82893590718648302</v>
      </c>
      <c r="F159" s="49">
        <f>'Raw Data'!F157</f>
        <v>4.2045946166963901</v>
      </c>
      <c r="G159" s="49">
        <f>'Raw Data'!G157</f>
        <v>1.0040755849248699</v>
      </c>
      <c r="H159" s="49">
        <f>'Raw Data'!H157</f>
        <v>0.138509966405931</v>
      </c>
      <c r="I159" s="49">
        <f>'Raw Data'!I157</f>
        <v>0.115022330486997</v>
      </c>
      <c r="J159" s="49">
        <f>'Raw Data'!J157</f>
        <v>0.85870848206014005</v>
      </c>
      <c r="K159" s="57">
        <f>'Raw Data'!K157</f>
        <v>1.0195570684136801</v>
      </c>
      <c r="L159" s="49"/>
      <c r="M159" s="60">
        <f>'Raw Data'!L157</f>
        <v>0</v>
      </c>
      <c r="N159" s="49">
        <f>'Raw Data'!M157</f>
        <v>0</v>
      </c>
      <c r="O159" s="49">
        <f>'Raw Data'!N157</f>
        <v>0</v>
      </c>
      <c r="P159" s="49">
        <f>'Raw Data'!O157</f>
        <v>0</v>
      </c>
      <c r="Q159" s="49">
        <f>'Raw Data'!P157</f>
        <v>0</v>
      </c>
      <c r="R159" s="49">
        <f>'Raw Data'!Q157</f>
        <v>0</v>
      </c>
      <c r="S159" s="49">
        <f>'Raw Data'!R157</f>
        <v>0</v>
      </c>
      <c r="T159" s="49">
        <f>'Raw Data'!S157</f>
        <v>0</v>
      </c>
      <c r="U159" s="49">
        <f>'Raw Data'!T157</f>
        <v>0</v>
      </c>
      <c r="V159" s="57">
        <f>'Raw Data'!U157</f>
        <v>0</v>
      </c>
      <c r="W159" s="49">
        <f>'Raw Data'!V157</f>
        <v>0</v>
      </c>
      <c r="X159" s="49">
        <f>'Raw Data'!W157</f>
        <v>0</v>
      </c>
      <c r="Y159" s="49">
        <f>'Raw Data'!X157</f>
        <v>0</v>
      </c>
      <c r="Z159" s="49">
        <f>'Raw Data'!Y157</f>
        <v>0</v>
      </c>
      <c r="AA159" s="49">
        <f>'Raw Data'!Z157</f>
        <v>0</v>
      </c>
      <c r="AB159" s="49">
        <f>'Raw Data'!AA157</f>
        <v>0</v>
      </c>
      <c r="AC159" s="49">
        <f>'Raw Data'!AB157</f>
        <v>0</v>
      </c>
      <c r="AD159" s="49">
        <f>'Raw Data'!AC157</f>
        <v>0</v>
      </c>
      <c r="AE159" s="49">
        <f>'Raw Data'!AD157</f>
        <v>0</v>
      </c>
      <c r="AF159" s="57">
        <f>'Raw Data'!AE157</f>
        <v>0</v>
      </c>
    </row>
    <row r="160" spans="1:32" x14ac:dyDescent="0.3">
      <c r="A160" s="55">
        <f>'Raw Data'!A158</f>
        <v>2.6166666666666698</v>
      </c>
      <c r="B160" s="49">
        <f>'Raw Data'!B158</f>
        <v>1.72305582280439E-2</v>
      </c>
      <c r="C160" s="49">
        <f>'Raw Data'!C158</f>
        <v>4.5898852320626897E-2</v>
      </c>
      <c r="D160" s="49">
        <f>'Raw Data'!D158</f>
        <v>0.17943080822118601</v>
      </c>
      <c r="E160" s="49">
        <f>'Raw Data'!E158</f>
        <v>0.82907363159328495</v>
      </c>
      <c r="F160" s="49">
        <f>'Raw Data'!F158</f>
        <v>4.2054427344825402</v>
      </c>
      <c r="G160" s="49">
        <f>'Raw Data'!G158</f>
        <v>1.0040523352267501</v>
      </c>
      <c r="H160" s="49">
        <f>'Raw Data'!H158</f>
        <v>0.138533216104053</v>
      </c>
      <c r="I160" s="49">
        <f>'Raw Data'!I158</f>
        <v>0.114999080788876</v>
      </c>
      <c r="J160" s="49">
        <f>'Raw Data'!J158</f>
        <v>0.85870848199128802</v>
      </c>
      <c r="K160" s="57">
        <f>'Raw Data'!K158</f>
        <v>1.01956104069608</v>
      </c>
      <c r="L160" s="49"/>
      <c r="M160" s="60">
        <f>'Raw Data'!L158</f>
        <v>0</v>
      </c>
      <c r="N160" s="49">
        <f>'Raw Data'!M158</f>
        <v>0</v>
      </c>
      <c r="O160" s="49">
        <f>'Raw Data'!N158</f>
        <v>0</v>
      </c>
      <c r="P160" s="49">
        <f>'Raw Data'!O158</f>
        <v>0</v>
      </c>
      <c r="Q160" s="49">
        <f>'Raw Data'!P158</f>
        <v>0</v>
      </c>
      <c r="R160" s="49">
        <f>'Raw Data'!Q158</f>
        <v>0</v>
      </c>
      <c r="S160" s="49">
        <f>'Raw Data'!R158</f>
        <v>0</v>
      </c>
      <c r="T160" s="49">
        <f>'Raw Data'!S158</f>
        <v>0</v>
      </c>
      <c r="U160" s="49">
        <f>'Raw Data'!T158</f>
        <v>0</v>
      </c>
      <c r="V160" s="57">
        <f>'Raw Data'!U158</f>
        <v>0</v>
      </c>
      <c r="W160" s="49">
        <f>'Raw Data'!V158</f>
        <v>0</v>
      </c>
      <c r="X160" s="49">
        <f>'Raw Data'!W158</f>
        <v>0</v>
      </c>
      <c r="Y160" s="49">
        <f>'Raw Data'!X158</f>
        <v>0</v>
      </c>
      <c r="Z160" s="49">
        <f>'Raw Data'!Y158</f>
        <v>0</v>
      </c>
      <c r="AA160" s="49">
        <f>'Raw Data'!Z158</f>
        <v>0</v>
      </c>
      <c r="AB160" s="49">
        <f>'Raw Data'!AA158</f>
        <v>0</v>
      </c>
      <c r="AC160" s="49">
        <f>'Raw Data'!AB158</f>
        <v>0</v>
      </c>
      <c r="AD160" s="49">
        <f>'Raw Data'!AC158</f>
        <v>0</v>
      </c>
      <c r="AE160" s="49">
        <f>'Raw Data'!AD158</f>
        <v>0</v>
      </c>
      <c r="AF160" s="57">
        <f>'Raw Data'!AE158</f>
        <v>0</v>
      </c>
    </row>
    <row r="161" spans="1:32" x14ac:dyDescent="0.3">
      <c r="A161" s="55">
        <f>'Raw Data'!A159</f>
        <v>2.6333333333333302</v>
      </c>
      <c r="B161" s="49">
        <f>'Raw Data'!B159</f>
        <v>1.7231411266966201E-2</v>
      </c>
      <c r="C161" s="49">
        <f>'Raw Data'!C159</f>
        <v>4.59031738404687E-2</v>
      </c>
      <c r="D161" s="49">
        <f>'Raw Data'!D159</f>
        <v>0.179453820113953</v>
      </c>
      <c r="E161" s="49">
        <f>'Raw Data'!E159</f>
        <v>0.82920851747905699</v>
      </c>
      <c r="F161" s="49">
        <f>'Raw Data'!F159</f>
        <v>4.2062734024776196</v>
      </c>
      <c r="G161" s="49">
        <f>'Raw Data'!G159</f>
        <v>1.0040295646158099</v>
      </c>
      <c r="H161" s="49">
        <f>'Raw Data'!H159</f>
        <v>0.138555986714992</v>
      </c>
      <c r="I161" s="49">
        <f>'Raw Data'!I159</f>
        <v>0.114976310177937</v>
      </c>
      <c r="J161" s="49">
        <f>'Raw Data'!J159</f>
        <v>0.85870848190881199</v>
      </c>
      <c r="K161" s="57">
        <f>'Raw Data'!K159</f>
        <v>1.01956493141487</v>
      </c>
      <c r="L161" s="49"/>
      <c r="M161" s="60">
        <f>'Raw Data'!L159</f>
        <v>0</v>
      </c>
      <c r="N161" s="49">
        <f>'Raw Data'!M159</f>
        <v>0</v>
      </c>
      <c r="O161" s="49">
        <f>'Raw Data'!N159</f>
        <v>0</v>
      </c>
      <c r="P161" s="49">
        <f>'Raw Data'!O159</f>
        <v>0</v>
      </c>
      <c r="Q161" s="49">
        <f>'Raw Data'!P159</f>
        <v>0</v>
      </c>
      <c r="R161" s="49">
        <f>'Raw Data'!Q159</f>
        <v>0</v>
      </c>
      <c r="S161" s="49">
        <f>'Raw Data'!R159</f>
        <v>0</v>
      </c>
      <c r="T161" s="49">
        <f>'Raw Data'!S159</f>
        <v>0</v>
      </c>
      <c r="U161" s="49">
        <f>'Raw Data'!T159</f>
        <v>0</v>
      </c>
      <c r="V161" s="57">
        <f>'Raw Data'!U159</f>
        <v>0</v>
      </c>
      <c r="W161" s="49">
        <f>'Raw Data'!V159</f>
        <v>0</v>
      </c>
      <c r="X161" s="49">
        <f>'Raw Data'!W159</f>
        <v>0</v>
      </c>
      <c r="Y161" s="49">
        <f>'Raw Data'!X159</f>
        <v>0</v>
      </c>
      <c r="Z161" s="49">
        <f>'Raw Data'!Y159</f>
        <v>0</v>
      </c>
      <c r="AA161" s="49">
        <f>'Raw Data'!Z159</f>
        <v>0</v>
      </c>
      <c r="AB161" s="49">
        <f>'Raw Data'!AA159</f>
        <v>0</v>
      </c>
      <c r="AC161" s="49">
        <f>'Raw Data'!AB159</f>
        <v>0</v>
      </c>
      <c r="AD161" s="49">
        <f>'Raw Data'!AC159</f>
        <v>0</v>
      </c>
      <c r="AE161" s="49">
        <f>'Raw Data'!AD159</f>
        <v>0</v>
      </c>
      <c r="AF161" s="57">
        <f>'Raw Data'!AE159</f>
        <v>0</v>
      </c>
    </row>
    <row r="162" spans="1:32" x14ac:dyDescent="0.3">
      <c r="A162" s="55">
        <f>'Raw Data'!A160</f>
        <v>2.65</v>
      </c>
      <c r="B162" s="49">
        <f>'Raw Data'!B160</f>
        <v>1.7232245326267898E-2</v>
      </c>
      <c r="C162" s="49">
        <f>'Raw Data'!C160</f>
        <v>4.5907404053375199E-2</v>
      </c>
      <c r="D162" s="49">
        <f>'Raw Data'!D160</f>
        <v>0.17947634690702299</v>
      </c>
      <c r="E162" s="49">
        <f>'Raw Data'!E160</f>
        <v>0.82934056484379903</v>
      </c>
      <c r="F162" s="49">
        <f>'Raw Data'!F160</f>
        <v>4.20708662068163</v>
      </c>
      <c r="G162" s="49">
        <f>'Raw Data'!G160</f>
        <v>1.00400727309205</v>
      </c>
      <c r="H162" s="49">
        <f>'Raw Data'!H160</f>
        <v>0.13857827823874799</v>
      </c>
      <c r="I162" s="49">
        <f>'Raw Data'!I160</f>
        <v>0.11495401865418101</v>
      </c>
      <c r="J162" s="49">
        <f>'Raw Data'!J160</f>
        <v>0.85870848181270998</v>
      </c>
      <c r="K162" s="57">
        <f>'Raw Data'!K160</f>
        <v>1.01956874057004</v>
      </c>
      <c r="L162" s="49"/>
      <c r="M162" s="60">
        <f>'Raw Data'!L160</f>
        <v>0</v>
      </c>
      <c r="N162" s="49">
        <f>'Raw Data'!M160</f>
        <v>0</v>
      </c>
      <c r="O162" s="49">
        <f>'Raw Data'!N160</f>
        <v>0</v>
      </c>
      <c r="P162" s="49">
        <f>'Raw Data'!O160</f>
        <v>0</v>
      </c>
      <c r="Q162" s="49">
        <f>'Raw Data'!P160</f>
        <v>0</v>
      </c>
      <c r="R162" s="49">
        <f>'Raw Data'!Q160</f>
        <v>0</v>
      </c>
      <c r="S162" s="49">
        <f>'Raw Data'!R160</f>
        <v>0</v>
      </c>
      <c r="T162" s="49">
        <f>'Raw Data'!S160</f>
        <v>0</v>
      </c>
      <c r="U162" s="49">
        <f>'Raw Data'!T160</f>
        <v>0</v>
      </c>
      <c r="V162" s="57">
        <f>'Raw Data'!U160</f>
        <v>0</v>
      </c>
      <c r="W162" s="49">
        <f>'Raw Data'!V160</f>
        <v>0</v>
      </c>
      <c r="X162" s="49">
        <f>'Raw Data'!W160</f>
        <v>0</v>
      </c>
      <c r="Y162" s="49">
        <f>'Raw Data'!X160</f>
        <v>0</v>
      </c>
      <c r="Z162" s="49">
        <f>'Raw Data'!Y160</f>
        <v>0</v>
      </c>
      <c r="AA162" s="49">
        <f>'Raw Data'!Z160</f>
        <v>0</v>
      </c>
      <c r="AB162" s="49">
        <f>'Raw Data'!AA160</f>
        <v>0</v>
      </c>
      <c r="AC162" s="49">
        <f>'Raw Data'!AB160</f>
        <v>0</v>
      </c>
      <c r="AD162" s="49">
        <f>'Raw Data'!AC160</f>
        <v>0</v>
      </c>
      <c r="AE162" s="49">
        <f>'Raw Data'!AD160</f>
        <v>0</v>
      </c>
      <c r="AF162" s="57">
        <f>'Raw Data'!AE160</f>
        <v>0</v>
      </c>
    </row>
    <row r="163" spans="1:32" x14ac:dyDescent="0.3">
      <c r="A163" s="55">
        <f>'Raw Data'!A161</f>
        <v>2.6666666666666701</v>
      </c>
      <c r="B163" s="49">
        <f>'Raw Data'!B161</f>
        <v>1.7233060405949099E-2</v>
      </c>
      <c r="C163" s="49">
        <f>'Raw Data'!C161</f>
        <v>4.5911542959346401E-2</v>
      </c>
      <c r="D163" s="49">
        <f>'Raw Data'!D161</f>
        <v>0.17949838860039699</v>
      </c>
      <c r="E163" s="49">
        <f>'Raw Data'!E161</f>
        <v>0.82946977368750896</v>
      </c>
      <c r="F163" s="49">
        <f>'Raw Data'!F161</f>
        <v>4.2078823890945802</v>
      </c>
      <c r="G163" s="49">
        <f>'Raw Data'!G161</f>
        <v>1.0039854606554801</v>
      </c>
      <c r="H163" s="49">
        <f>'Raw Data'!H161</f>
        <v>0.138600090675322</v>
      </c>
      <c r="I163" s="49">
        <f>'Raw Data'!I161</f>
        <v>0.114932206217607</v>
      </c>
      <c r="J163" s="49">
        <f>'Raw Data'!J161</f>
        <v>0.85870848170298397</v>
      </c>
      <c r="K163" s="57">
        <f>'Raw Data'!K161</f>
        <v>1.0195724681616101</v>
      </c>
      <c r="L163" s="49"/>
      <c r="M163" s="60">
        <f>'Raw Data'!L161</f>
        <v>0</v>
      </c>
      <c r="N163" s="49">
        <f>'Raw Data'!M161</f>
        <v>0</v>
      </c>
      <c r="O163" s="49">
        <f>'Raw Data'!N161</f>
        <v>0</v>
      </c>
      <c r="P163" s="49">
        <f>'Raw Data'!O161</f>
        <v>0</v>
      </c>
      <c r="Q163" s="49">
        <f>'Raw Data'!P161</f>
        <v>0</v>
      </c>
      <c r="R163" s="49">
        <f>'Raw Data'!Q161</f>
        <v>0</v>
      </c>
      <c r="S163" s="49">
        <f>'Raw Data'!R161</f>
        <v>0</v>
      </c>
      <c r="T163" s="49">
        <f>'Raw Data'!S161</f>
        <v>0</v>
      </c>
      <c r="U163" s="49">
        <f>'Raw Data'!T161</f>
        <v>0</v>
      </c>
      <c r="V163" s="57">
        <f>'Raw Data'!U161</f>
        <v>0</v>
      </c>
      <c r="W163" s="49">
        <f>'Raw Data'!V161</f>
        <v>0</v>
      </c>
      <c r="X163" s="49">
        <f>'Raw Data'!W161</f>
        <v>0</v>
      </c>
      <c r="Y163" s="49">
        <f>'Raw Data'!X161</f>
        <v>0</v>
      </c>
      <c r="Z163" s="49">
        <f>'Raw Data'!Y161</f>
        <v>0</v>
      </c>
      <c r="AA163" s="49">
        <f>'Raw Data'!Z161</f>
        <v>0</v>
      </c>
      <c r="AB163" s="49">
        <f>'Raw Data'!AA161</f>
        <v>0</v>
      </c>
      <c r="AC163" s="49">
        <f>'Raw Data'!AB161</f>
        <v>0</v>
      </c>
      <c r="AD163" s="49">
        <f>'Raw Data'!AC161</f>
        <v>0</v>
      </c>
      <c r="AE163" s="49">
        <f>'Raw Data'!AD161</f>
        <v>0</v>
      </c>
      <c r="AF163" s="57">
        <f>'Raw Data'!AE161</f>
        <v>0</v>
      </c>
    </row>
    <row r="164" spans="1:32" x14ac:dyDescent="0.3">
      <c r="A164" s="55">
        <f>'Raw Data'!A162</f>
        <v>2.68333333333333</v>
      </c>
      <c r="B164" s="49">
        <f>'Raw Data'!B162</f>
        <v>1.72338044565837E-2</v>
      </c>
      <c r="C164" s="49">
        <f>'Raw Data'!C162</f>
        <v>4.5915361545135099E-2</v>
      </c>
      <c r="D164" s="49">
        <f>'Raw Data'!D162</f>
        <v>0.179518739376896</v>
      </c>
      <c r="E164" s="49">
        <f>'Raw Data'!E162</f>
        <v>0.82958913795385503</v>
      </c>
      <c r="F164" s="49">
        <f>'Raw Data'!F162</f>
        <v>4.2086179478439298</v>
      </c>
      <c r="G164" s="49">
        <f>'Raw Data'!G162</f>
        <v>1.00396530887643</v>
      </c>
      <c r="H164" s="49">
        <f>'Raw Data'!H162</f>
        <v>0.13862024245436499</v>
      </c>
      <c r="I164" s="49">
        <f>'Raw Data'!I162</f>
        <v>0.114912054438563</v>
      </c>
      <c r="J164" s="49">
        <f>'Raw Data'!J162</f>
        <v>0.85870848161629898</v>
      </c>
      <c r="K164" s="57">
        <f>'Raw Data'!K162</f>
        <v>1.01957591584638</v>
      </c>
      <c r="L164" s="49"/>
      <c r="M164" s="60">
        <f>'Raw Data'!L162</f>
        <v>0</v>
      </c>
      <c r="N164" s="49">
        <f>'Raw Data'!M162</f>
        <v>0</v>
      </c>
      <c r="O164" s="49">
        <f>'Raw Data'!N162</f>
        <v>0</v>
      </c>
      <c r="P164" s="49">
        <f>'Raw Data'!O162</f>
        <v>0</v>
      </c>
      <c r="Q164" s="49">
        <f>'Raw Data'!P162</f>
        <v>0</v>
      </c>
      <c r="R164" s="49">
        <f>'Raw Data'!Q162</f>
        <v>0</v>
      </c>
      <c r="S164" s="49">
        <f>'Raw Data'!R162</f>
        <v>0</v>
      </c>
      <c r="T164" s="49">
        <f>'Raw Data'!S162</f>
        <v>0</v>
      </c>
      <c r="U164" s="49">
        <f>'Raw Data'!T162</f>
        <v>0</v>
      </c>
      <c r="V164" s="57">
        <f>'Raw Data'!U162</f>
        <v>0</v>
      </c>
      <c r="W164" s="49">
        <f>'Raw Data'!V162</f>
        <v>0</v>
      </c>
      <c r="X164" s="49">
        <f>'Raw Data'!W162</f>
        <v>0</v>
      </c>
      <c r="Y164" s="49">
        <f>'Raw Data'!X162</f>
        <v>0</v>
      </c>
      <c r="Z164" s="49">
        <f>'Raw Data'!Y162</f>
        <v>0</v>
      </c>
      <c r="AA164" s="49">
        <f>'Raw Data'!Z162</f>
        <v>0</v>
      </c>
      <c r="AB164" s="49">
        <f>'Raw Data'!AA162</f>
        <v>0</v>
      </c>
      <c r="AC164" s="49">
        <f>'Raw Data'!AB162</f>
        <v>0</v>
      </c>
      <c r="AD164" s="49">
        <f>'Raw Data'!AC162</f>
        <v>0</v>
      </c>
      <c r="AE164" s="49">
        <f>'Raw Data'!AD162</f>
        <v>0</v>
      </c>
      <c r="AF164" s="57">
        <f>'Raw Data'!AE162</f>
        <v>0</v>
      </c>
    </row>
    <row r="165" spans="1:32" x14ac:dyDescent="0.3">
      <c r="A165" s="55">
        <f>'Raw Data'!A163</f>
        <v>2.7</v>
      </c>
      <c r="B165" s="49">
        <f>'Raw Data'!B163</f>
        <v>1.7234512027003601E-2</v>
      </c>
      <c r="C165" s="49">
        <f>'Raw Data'!C163</f>
        <v>4.5919015175944503E-2</v>
      </c>
      <c r="D165" s="49">
        <f>'Raw Data'!D163</f>
        <v>0.17953821932455899</v>
      </c>
      <c r="E165" s="49">
        <f>'Raw Data'!E163</f>
        <v>0.82970343195818397</v>
      </c>
      <c r="F165" s="49">
        <f>'Raw Data'!F163</f>
        <v>4.2093224950876102</v>
      </c>
      <c r="G165" s="49">
        <f>'Raw Data'!G163</f>
        <v>1.0039460123931701</v>
      </c>
      <c r="H165" s="49">
        <f>'Raw Data'!H163</f>
        <v>0.13863953893762401</v>
      </c>
      <c r="I165" s="49">
        <f>'Raw Data'!I163</f>
        <v>0.114892757955305</v>
      </c>
      <c r="J165" s="49">
        <f>'Raw Data'!J163</f>
        <v>0.85870848154846102</v>
      </c>
      <c r="K165" s="57">
        <f>'Raw Data'!K163</f>
        <v>1.0195792193506401</v>
      </c>
      <c r="L165" s="49"/>
      <c r="M165" s="60">
        <f>'Raw Data'!L163</f>
        <v>0</v>
      </c>
      <c r="N165" s="49">
        <f>'Raw Data'!M163</f>
        <v>0</v>
      </c>
      <c r="O165" s="49">
        <f>'Raw Data'!N163</f>
        <v>0</v>
      </c>
      <c r="P165" s="49">
        <f>'Raw Data'!O163</f>
        <v>0</v>
      </c>
      <c r="Q165" s="49">
        <f>'Raw Data'!P163</f>
        <v>0</v>
      </c>
      <c r="R165" s="49">
        <f>'Raw Data'!Q163</f>
        <v>0</v>
      </c>
      <c r="S165" s="49">
        <f>'Raw Data'!R163</f>
        <v>0</v>
      </c>
      <c r="T165" s="49">
        <f>'Raw Data'!S163</f>
        <v>0</v>
      </c>
      <c r="U165" s="49">
        <f>'Raw Data'!T163</f>
        <v>0</v>
      </c>
      <c r="V165" s="57">
        <f>'Raw Data'!U163</f>
        <v>0</v>
      </c>
      <c r="W165" s="49">
        <f>'Raw Data'!V163</f>
        <v>0</v>
      </c>
      <c r="X165" s="49">
        <f>'Raw Data'!W163</f>
        <v>0</v>
      </c>
      <c r="Y165" s="49">
        <f>'Raw Data'!X163</f>
        <v>0</v>
      </c>
      <c r="Z165" s="49">
        <f>'Raw Data'!Y163</f>
        <v>0</v>
      </c>
      <c r="AA165" s="49">
        <f>'Raw Data'!Z163</f>
        <v>0</v>
      </c>
      <c r="AB165" s="49">
        <f>'Raw Data'!AA163</f>
        <v>0</v>
      </c>
      <c r="AC165" s="49">
        <f>'Raw Data'!AB163</f>
        <v>0</v>
      </c>
      <c r="AD165" s="49">
        <f>'Raw Data'!AC163</f>
        <v>0</v>
      </c>
      <c r="AE165" s="49">
        <f>'Raw Data'!AD163</f>
        <v>0</v>
      </c>
      <c r="AF165" s="57">
        <f>'Raw Data'!AE163</f>
        <v>0</v>
      </c>
    </row>
    <row r="166" spans="1:32" x14ac:dyDescent="0.3">
      <c r="A166" s="55">
        <f>'Raw Data'!A164</f>
        <v>2.7166666666666699</v>
      </c>
      <c r="B166" s="49">
        <f>'Raw Data'!B164</f>
        <v>1.7235213629478999E-2</v>
      </c>
      <c r="C166" s="49">
        <f>'Raw Data'!C164</f>
        <v>4.5922638818515202E-2</v>
      </c>
      <c r="D166" s="49">
        <f>'Raw Data'!D164</f>
        <v>0.17955753951688699</v>
      </c>
      <c r="E166" s="49">
        <f>'Raw Data'!E164</f>
        <v>0.829816789200991</v>
      </c>
      <c r="F166" s="49">
        <f>'Raw Data'!F164</f>
        <v>4.2100212713358403</v>
      </c>
      <c r="G166" s="49">
        <f>'Raw Data'!G164</f>
        <v>1.0039268740543099</v>
      </c>
      <c r="H166" s="49">
        <f>'Raw Data'!H164</f>
        <v>0.13865867727648601</v>
      </c>
      <c r="I166" s="49">
        <f>'Raw Data'!I164</f>
        <v>0.114873619616442</v>
      </c>
      <c r="J166" s="49">
        <f>'Raw Data'!J164</f>
        <v>0.85870848148227297</v>
      </c>
      <c r="K166" s="57">
        <f>'Raw Data'!K164</f>
        <v>1.01958249581515</v>
      </c>
      <c r="L166" s="49"/>
      <c r="M166" s="60">
        <f>'Raw Data'!L164</f>
        <v>0</v>
      </c>
      <c r="N166" s="49">
        <f>'Raw Data'!M164</f>
        <v>0</v>
      </c>
      <c r="O166" s="49">
        <f>'Raw Data'!N164</f>
        <v>0</v>
      </c>
      <c r="P166" s="49">
        <f>'Raw Data'!O164</f>
        <v>0</v>
      </c>
      <c r="Q166" s="49">
        <f>'Raw Data'!P164</f>
        <v>0</v>
      </c>
      <c r="R166" s="49">
        <f>'Raw Data'!Q164</f>
        <v>0</v>
      </c>
      <c r="S166" s="49">
        <f>'Raw Data'!R164</f>
        <v>0</v>
      </c>
      <c r="T166" s="49">
        <f>'Raw Data'!S164</f>
        <v>0</v>
      </c>
      <c r="U166" s="49">
        <f>'Raw Data'!T164</f>
        <v>0</v>
      </c>
      <c r="V166" s="57">
        <f>'Raw Data'!U164</f>
        <v>0</v>
      </c>
      <c r="W166" s="49">
        <f>'Raw Data'!V164</f>
        <v>0</v>
      </c>
      <c r="X166" s="49">
        <f>'Raw Data'!W164</f>
        <v>0</v>
      </c>
      <c r="Y166" s="49">
        <f>'Raw Data'!X164</f>
        <v>0</v>
      </c>
      <c r="Z166" s="49">
        <f>'Raw Data'!Y164</f>
        <v>0</v>
      </c>
      <c r="AA166" s="49">
        <f>'Raw Data'!Z164</f>
        <v>0</v>
      </c>
      <c r="AB166" s="49">
        <f>'Raw Data'!AA164</f>
        <v>0</v>
      </c>
      <c r="AC166" s="49">
        <f>'Raw Data'!AB164</f>
        <v>0</v>
      </c>
      <c r="AD166" s="49">
        <f>'Raw Data'!AC164</f>
        <v>0</v>
      </c>
      <c r="AE166" s="49">
        <f>'Raw Data'!AD164</f>
        <v>0</v>
      </c>
      <c r="AF166" s="57">
        <f>'Raw Data'!AE164</f>
        <v>0</v>
      </c>
    </row>
    <row r="167" spans="1:32" x14ac:dyDescent="0.3">
      <c r="A167" s="55">
        <f>'Raw Data'!A165</f>
        <v>2.7333333333333298</v>
      </c>
      <c r="B167" s="49">
        <f>'Raw Data'!B165</f>
        <v>1.7235909264009901E-2</v>
      </c>
      <c r="C167" s="49">
        <f>'Raw Data'!C165</f>
        <v>4.5926232472847099E-2</v>
      </c>
      <c r="D167" s="49">
        <f>'Raw Data'!D165</f>
        <v>0.17957669995387801</v>
      </c>
      <c r="E167" s="49">
        <f>'Raw Data'!E165</f>
        <v>0.82992920968227601</v>
      </c>
      <c r="F167" s="49">
        <f>'Raw Data'!F165</f>
        <v>4.2107142765886101</v>
      </c>
      <c r="G167" s="49">
        <f>'Raw Data'!G165</f>
        <v>1.00390789385985</v>
      </c>
      <c r="H167" s="49">
        <f>'Raw Data'!H165</f>
        <v>0.13867765747095301</v>
      </c>
      <c r="I167" s="49">
        <f>'Raw Data'!I165</f>
        <v>0.114854639421975</v>
      </c>
      <c r="J167" s="49">
        <f>'Raw Data'!J165</f>
        <v>0.85870848141773404</v>
      </c>
      <c r="K167" s="57">
        <f>'Raw Data'!K165</f>
        <v>1.01958574523993</v>
      </c>
      <c r="L167" s="49"/>
      <c r="M167" s="60">
        <f>'Raw Data'!L165</f>
        <v>0</v>
      </c>
      <c r="N167" s="49">
        <f>'Raw Data'!M165</f>
        <v>0</v>
      </c>
      <c r="O167" s="49">
        <f>'Raw Data'!N165</f>
        <v>0</v>
      </c>
      <c r="P167" s="49">
        <f>'Raw Data'!O165</f>
        <v>0</v>
      </c>
      <c r="Q167" s="49">
        <f>'Raw Data'!P165</f>
        <v>0</v>
      </c>
      <c r="R167" s="49">
        <f>'Raw Data'!Q165</f>
        <v>0</v>
      </c>
      <c r="S167" s="49">
        <f>'Raw Data'!R165</f>
        <v>0</v>
      </c>
      <c r="T167" s="49">
        <f>'Raw Data'!S165</f>
        <v>0</v>
      </c>
      <c r="U167" s="49">
        <f>'Raw Data'!T165</f>
        <v>0</v>
      </c>
      <c r="V167" s="57">
        <f>'Raw Data'!U165</f>
        <v>0</v>
      </c>
      <c r="W167" s="49">
        <f>'Raw Data'!V165</f>
        <v>0</v>
      </c>
      <c r="X167" s="49">
        <f>'Raw Data'!W165</f>
        <v>0</v>
      </c>
      <c r="Y167" s="49">
        <f>'Raw Data'!X165</f>
        <v>0</v>
      </c>
      <c r="Z167" s="49">
        <f>'Raw Data'!Y165</f>
        <v>0</v>
      </c>
      <c r="AA167" s="49">
        <f>'Raw Data'!Z165</f>
        <v>0</v>
      </c>
      <c r="AB167" s="49">
        <f>'Raw Data'!AA165</f>
        <v>0</v>
      </c>
      <c r="AC167" s="49">
        <f>'Raw Data'!AB165</f>
        <v>0</v>
      </c>
      <c r="AD167" s="49">
        <f>'Raw Data'!AC165</f>
        <v>0</v>
      </c>
      <c r="AE167" s="49">
        <f>'Raw Data'!AD165</f>
        <v>0</v>
      </c>
      <c r="AF167" s="57">
        <f>'Raw Data'!AE165</f>
        <v>0</v>
      </c>
    </row>
    <row r="168" spans="1:32" x14ac:dyDescent="0.3">
      <c r="A168" s="55">
        <f>'Raw Data'!A166</f>
        <v>2.75</v>
      </c>
      <c r="B168" s="49">
        <f>'Raw Data'!B166</f>
        <v>1.72365989305963E-2</v>
      </c>
      <c r="C168" s="49">
        <f>'Raw Data'!C166</f>
        <v>4.5929796138940403E-2</v>
      </c>
      <c r="D168" s="49">
        <f>'Raw Data'!D166</f>
        <v>0.17959570063553401</v>
      </c>
      <c r="E168" s="49">
        <f>'Raw Data'!E166</f>
        <v>0.83004069340203801</v>
      </c>
      <c r="F168" s="49">
        <f>'Raw Data'!F166</f>
        <v>4.2114015108459304</v>
      </c>
      <c r="G168" s="49">
        <f>'Raw Data'!G166</f>
        <v>1.0038890718097699</v>
      </c>
      <c r="H168" s="49">
        <f>'Raw Data'!H166</f>
        <v>0.13869647952102501</v>
      </c>
      <c r="I168" s="49">
        <f>'Raw Data'!I166</f>
        <v>0.114835817371904</v>
      </c>
      <c r="J168" s="49">
        <f>'Raw Data'!J166</f>
        <v>0.85870848135484501</v>
      </c>
      <c r="K168" s="57">
        <f>'Raw Data'!K166</f>
        <v>1.0195889676249701</v>
      </c>
      <c r="L168" s="49"/>
      <c r="M168" s="60">
        <f>'Raw Data'!L166</f>
        <v>0</v>
      </c>
      <c r="N168" s="49">
        <f>'Raw Data'!M166</f>
        <v>0</v>
      </c>
      <c r="O168" s="49">
        <f>'Raw Data'!N166</f>
        <v>0</v>
      </c>
      <c r="P168" s="49">
        <f>'Raw Data'!O166</f>
        <v>0</v>
      </c>
      <c r="Q168" s="49">
        <f>'Raw Data'!P166</f>
        <v>0</v>
      </c>
      <c r="R168" s="49">
        <f>'Raw Data'!Q166</f>
        <v>0</v>
      </c>
      <c r="S168" s="49">
        <f>'Raw Data'!R166</f>
        <v>0</v>
      </c>
      <c r="T168" s="49">
        <f>'Raw Data'!S166</f>
        <v>0</v>
      </c>
      <c r="U168" s="49">
        <f>'Raw Data'!T166</f>
        <v>0</v>
      </c>
      <c r="V168" s="57">
        <f>'Raw Data'!U166</f>
        <v>0</v>
      </c>
      <c r="W168" s="49">
        <f>'Raw Data'!V166</f>
        <v>0</v>
      </c>
      <c r="X168" s="49">
        <f>'Raw Data'!W166</f>
        <v>0</v>
      </c>
      <c r="Y168" s="49">
        <f>'Raw Data'!X166</f>
        <v>0</v>
      </c>
      <c r="Z168" s="49">
        <f>'Raw Data'!Y166</f>
        <v>0</v>
      </c>
      <c r="AA168" s="49">
        <f>'Raw Data'!Z166</f>
        <v>0</v>
      </c>
      <c r="AB168" s="49">
        <f>'Raw Data'!AA166</f>
        <v>0</v>
      </c>
      <c r="AC168" s="49">
        <f>'Raw Data'!AB166</f>
        <v>0</v>
      </c>
      <c r="AD168" s="49">
        <f>'Raw Data'!AC166</f>
        <v>0</v>
      </c>
      <c r="AE168" s="49">
        <f>'Raw Data'!AD166</f>
        <v>0</v>
      </c>
      <c r="AF168" s="57">
        <f>'Raw Data'!AE166</f>
        <v>0</v>
      </c>
    </row>
    <row r="169" spans="1:32" x14ac:dyDescent="0.3">
      <c r="A169" s="55">
        <f>'Raw Data'!A167</f>
        <v>2.7666666666666702</v>
      </c>
      <c r="B169" s="49">
        <f>'Raw Data'!B167</f>
        <v>1.72372826292383E-2</v>
      </c>
      <c r="C169" s="49">
        <f>'Raw Data'!C167</f>
        <v>4.5933329816795002E-2</v>
      </c>
      <c r="D169" s="49">
        <f>'Raw Data'!D167</f>
        <v>0.179614541561854</v>
      </c>
      <c r="E169" s="49">
        <f>'Raw Data'!E167</f>
        <v>0.83015124036027699</v>
      </c>
      <c r="F169" s="49">
        <f>'Raw Data'!F167</f>
        <v>4.2120829741077896</v>
      </c>
      <c r="G169" s="49">
        <f>'Raw Data'!G167</f>
        <v>1.0038704079041001</v>
      </c>
      <c r="H169" s="49">
        <f>'Raw Data'!H167</f>
        <v>0.13871514342669999</v>
      </c>
      <c r="I169" s="49">
        <f>'Raw Data'!I167</f>
        <v>0.11481715346622801</v>
      </c>
      <c r="J169" s="49">
        <f>'Raw Data'!J167</f>
        <v>0.858708481293605</v>
      </c>
      <c r="K169" s="57">
        <f>'Raw Data'!K167</f>
        <v>1.01959216297026</v>
      </c>
      <c r="L169" s="49"/>
      <c r="M169" s="60">
        <f>'Raw Data'!L167</f>
        <v>0</v>
      </c>
      <c r="N169" s="49">
        <f>'Raw Data'!M167</f>
        <v>0</v>
      </c>
      <c r="O169" s="49">
        <f>'Raw Data'!N167</f>
        <v>0</v>
      </c>
      <c r="P169" s="49">
        <f>'Raw Data'!O167</f>
        <v>0</v>
      </c>
      <c r="Q169" s="49">
        <f>'Raw Data'!P167</f>
        <v>0</v>
      </c>
      <c r="R169" s="49">
        <f>'Raw Data'!Q167</f>
        <v>0</v>
      </c>
      <c r="S169" s="49">
        <f>'Raw Data'!R167</f>
        <v>0</v>
      </c>
      <c r="T169" s="49">
        <f>'Raw Data'!S167</f>
        <v>0</v>
      </c>
      <c r="U169" s="49">
        <f>'Raw Data'!T167</f>
        <v>0</v>
      </c>
      <c r="V169" s="57">
        <f>'Raw Data'!U167</f>
        <v>0</v>
      </c>
      <c r="W169" s="49">
        <f>'Raw Data'!V167</f>
        <v>0</v>
      </c>
      <c r="X169" s="49">
        <f>'Raw Data'!W167</f>
        <v>0</v>
      </c>
      <c r="Y169" s="49">
        <f>'Raw Data'!X167</f>
        <v>0</v>
      </c>
      <c r="Z169" s="49">
        <f>'Raw Data'!Y167</f>
        <v>0</v>
      </c>
      <c r="AA169" s="49">
        <f>'Raw Data'!Z167</f>
        <v>0</v>
      </c>
      <c r="AB169" s="49">
        <f>'Raw Data'!AA167</f>
        <v>0</v>
      </c>
      <c r="AC169" s="49">
        <f>'Raw Data'!AB167</f>
        <v>0</v>
      </c>
      <c r="AD169" s="49">
        <f>'Raw Data'!AC167</f>
        <v>0</v>
      </c>
      <c r="AE169" s="49">
        <f>'Raw Data'!AD167</f>
        <v>0</v>
      </c>
      <c r="AF169" s="57">
        <f>'Raw Data'!AE167</f>
        <v>0</v>
      </c>
    </row>
    <row r="170" spans="1:32" x14ac:dyDescent="0.3">
      <c r="A170" s="55">
        <f>'Raw Data'!A168</f>
        <v>2.7833333333333301</v>
      </c>
      <c r="B170" s="49">
        <f>'Raw Data'!B168</f>
        <v>1.7237960359935699E-2</v>
      </c>
      <c r="C170" s="49">
        <f>'Raw Data'!C168</f>
        <v>4.5936833506410799E-2</v>
      </c>
      <c r="D170" s="49">
        <f>'Raw Data'!D168</f>
        <v>0.17963322273283799</v>
      </c>
      <c r="E170" s="49">
        <f>'Raw Data'!E168</f>
        <v>0.83026085055699395</v>
      </c>
      <c r="F170" s="49">
        <f>'Raw Data'!F168</f>
        <v>4.2127586663742003</v>
      </c>
      <c r="G170" s="49">
        <f>'Raw Data'!G168</f>
        <v>1.0038519021428201</v>
      </c>
      <c r="H170" s="49">
        <f>'Raw Data'!H168</f>
        <v>0.13873364918798001</v>
      </c>
      <c r="I170" s="49">
        <f>'Raw Data'!I168</f>
        <v>0.11479864770494801</v>
      </c>
      <c r="J170" s="49">
        <f>'Raw Data'!J168</f>
        <v>0.858708481234014</v>
      </c>
      <c r="K170" s="57">
        <f>'Raw Data'!K168</f>
        <v>1.0195953312758099</v>
      </c>
      <c r="L170" s="49"/>
      <c r="M170" s="60">
        <f>'Raw Data'!L168</f>
        <v>0</v>
      </c>
      <c r="N170" s="49">
        <f>'Raw Data'!M168</f>
        <v>0</v>
      </c>
      <c r="O170" s="49">
        <f>'Raw Data'!N168</f>
        <v>0</v>
      </c>
      <c r="P170" s="49">
        <f>'Raw Data'!O168</f>
        <v>0</v>
      </c>
      <c r="Q170" s="49">
        <f>'Raw Data'!P168</f>
        <v>0</v>
      </c>
      <c r="R170" s="49">
        <f>'Raw Data'!Q168</f>
        <v>0</v>
      </c>
      <c r="S170" s="49">
        <f>'Raw Data'!R168</f>
        <v>0</v>
      </c>
      <c r="T170" s="49">
        <f>'Raw Data'!S168</f>
        <v>0</v>
      </c>
      <c r="U170" s="49">
        <f>'Raw Data'!T168</f>
        <v>0</v>
      </c>
      <c r="V170" s="57">
        <f>'Raw Data'!U168</f>
        <v>0</v>
      </c>
      <c r="W170" s="49">
        <f>'Raw Data'!V168</f>
        <v>0</v>
      </c>
      <c r="X170" s="49">
        <f>'Raw Data'!W168</f>
        <v>0</v>
      </c>
      <c r="Y170" s="49">
        <f>'Raw Data'!X168</f>
        <v>0</v>
      </c>
      <c r="Z170" s="49">
        <f>'Raw Data'!Y168</f>
        <v>0</v>
      </c>
      <c r="AA170" s="49">
        <f>'Raw Data'!Z168</f>
        <v>0</v>
      </c>
      <c r="AB170" s="49">
        <f>'Raw Data'!AA168</f>
        <v>0</v>
      </c>
      <c r="AC170" s="49">
        <f>'Raw Data'!AB168</f>
        <v>0</v>
      </c>
      <c r="AD170" s="49">
        <f>'Raw Data'!AC168</f>
        <v>0</v>
      </c>
      <c r="AE170" s="49">
        <f>'Raw Data'!AD168</f>
        <v>0</v>
      </c>
      <c r="AF170" s="57">
        <f>'Raw Data'!AE168</f>
        <v>0</v>
      </c>
    </row>
    <row r="171" spans="1:32" x14ac:dyDescent="0.3">
      <c r="A171" s="55">
        <f>'Raw Data'!A169</f>
        <v>2.8</v>
      </c>
      <c r="B171" s="49">
        <f>'Raw Data'!B169</f>
        <v>1.7238632122688599E-2</v>
      </c>
      <c r="C171" s="49">
        <f>'Raw Data'!C169</f>
        <v>4.5940307207787898E-2</v>
      </c>
      <c r="D171" s="49">
        <f>'Raw Data'!D169</f>
        <v>0.179651744148486</v>
      </c>
      <c r="E171" s="49">
        <f>'Raw Data'!E169</f>
        <v>0.830369523992188</v>
      </c>
      <c r="F171" s="49">
        <f>'Raw Data'!F169</f>
        <v>4.2134285876451596</v>
      </c>
      <c r="G171" s="49">
        <f>'Raw Data'!G169</f>
        <v>1.00383355452593</v>
      </c>
      <c r="H171" s="49">
        <f>'Raw Data'!H169</f>
        <v>0.138751996804865</v>
      </c>
      <c r="I171" s="49">
        <f>'Raw Data'!I169</f>
        <v>0.114780300088064</v>
      </c>
      <c r="J171" s="49">
        <f>'Raw Data'!J169</f>
        <v>0.85870848117607301</v>
      </c>
      <c r="K171" s="57">
        <f>'Raw Data'!K169</f>
        <v>1.0195984725416301</v>
      </c>
      <c r="L171" s="49"/>
      <c r="M171" s="60">
        <f>'Raw Data'!L169</f>
        <v>0</v>
      </c>
      <c r="N171" s="49">
        <f>'Raw Data'!M169</f>
        <v>0</v>
      </c>
      <c r="O171" s="49">
        <f>'Raw Data'!N169</f>
        <v>0</v>
      </c>
      <c r="P171" s="49">
        <f>'Raw Data'!O169</f>
        <v>0</v>
      </c>
      <c r="Q171" s="49">
        <f>'Raw Data'!P169</f>
        <v>0</v>
      </c>
      <c r="R171" s="49">
        <f>'Raw Data'!Q169</f>
        <v>0</v>
      </c>
      <c r="S171" s="49">
        <f>'Raw Data'!R169</f>
        <v>0</v>
      </c>
      <c r="T171" s="49">
        <f>'Raw Data'!S169</f>
        <v>0</v>
      </c>
      <c r="U171" s="49">
        <f>'Raw Data'!T169</f>
        <v>0</v>
      </c>
      <c r="V171" s="57">
        <f>'Raw Data'!U169</f>
        <v>0</v>
      </c>
      <c r="W171" s="49">
        <f>'Raw Data'!V169</f>
        <v>0</v>
      </c>
      <c r="X171" s="49">
        <f>'Raw Data'!W169</f>
        <v>0</v>
      </c>
      <c r="Y171" s="49">
        <f>'Raw Data'!X169</f>
        <v>0</v>
      </c>
      <c r="Z171" s="49">
        <f>'Raw Data'!Y169</f>
        <v>0</v>
      </c>
      <c r="AA171" s="49">
        <f>'Raw Data'!Z169</f>
        <v>0</v>
      </c>
      <c r="AB171" s="49">
        <f>'Raw Data'!AA169</f>
        <v>0</v>
      </c>
      <c r="AC171" s="49">
        <f>'Raw Data'!AB169</f>
        <v>0</v>
      </c>
      <c r="AD171" s="49">
        <f>'Raw Data'!AC169</f>
        <v>0</v>
      </c>
      <c r="AE171" s="49">
        <f>'Raw Data'!AD169</f>
        <v>0</v>
      </c>
      <c r="AF171" s="57">
        <f>'Raw Data'!AE169</f>
        <v>0</v>
      </c>
    </row>
    <row r="172" spans="1:32" x14ac:dyDescent="0.3">
      <c r="A172" s="55">
        <f>'Raw Data'!A170</f>
        <v>2.81666666666667</v>
      </c>
      <c r="B172" s="49">
        <f>'Raw Data'!B170</f>
        <v>1.7239297917496999E-2</v>
      </c>
      <c r="C172" s="49">
        <f>'Raw Data'!C170</f>
        <v>4.5943750920926403E-2</v>
      </c>
      <c r="D172" s="49">
        <f>'Raw Data'!D170</f>
        <v>0.179670105808798</v>
      </c>
      <c r="E172" s="49">
        <f>'Raw Data'!E170</f>
        <v>0.83047726066586003</v>
      </c>
      <c r="F172" s="49">
        <f>'Raw Data'!F170</f>
        <v>4.2140927379206596</v>
      </c>
      <c r="G172" s="49">
        <f>'Raw Data'!G170</f>
        <v>1.00381536505345</v>
      </c>
      <c r="H172" s="49">
        <f>'Raw Data'!H170</f>
        <v>0.13877018627735299</v>
      </c>
      <c r="I172" s="49">
        <f>'Raw Data'!I170</f>
        <v>0.11476211061557499</v>
      </c>
      <c r="J172" s="49">
        <f>'Raw Data'!J170</f>
        <v>0.85870848111978004</v>
      </c>
      <c r="K172" s="57">
        <f>'Raw Data'!K170</f>
        <v>1.0196015867677</v>
      </c>
      <c r="L172" s="49"/>
      <c r="M172" s="60">
        <f>'Raw Data'!L170</f>
        <v>0</v>
      </c>
      <c r="N172" s="49">
        <f>'Raw Data'!M170</f>
        <v>0</v>
      </c>
      <c r="O172" s="49">
        <f>'Raw Data'!N170</f>
        <v>0</v>
      </c>
      <c r="P172" s="49">
        <f>'Raw Data'!O170</f>
        <v>0</v>
      </c>
      <c r="Q172" s="49">
        <f>'Raw Data'!P170</f>
        <v>0</v>
      </c>
      <c r="R172" s="49">
        <f>'Raw Data'!Q170</f>
        <v>0</v>
      </c>
      <c r="S172" s="49">
        <f>'Raw Data'!R170</f>
        <v>0</v>
      </c>
      <c r="T172" s="49">
        <f>'Raw Data'!S170</f>
        <v>0</v>
      </c>
      <c r="U172" s="49">
        <f>'Raw Data'!T170</f>
        <v>0</v>
      </c>
      <c r="V172" s="57">
        <f>'Raw Data'!U170</f>
        <v>0</v>
      </c>
      <c r="W172" s="49">
        <f>'Raw Data'!V170</f>
        <v>0</v>
      </c>
      <c r="X172" s="49">
        <f>'Raw Data'!W170</f>
        <v>0</v>
      </c>
      <c r="Y172" s="49">
        <f>'Raw Data'!X170</f>
        <v>0</v>
      </c>
      <c r="Z172" s="49">
        <f>'Raw Data'!Y170</f>
        <v>0</v>
      </c>
      <c r="AA172" s="49">
        <f>'Raw Data'!Z170</f>
        <v>0</v>
      </c>
      <c r="AB172" s="49">
        <f>'Raw Data'!AA170</f>
        <v>0</v>
      </c>
      <c r="AC172" s="49">
        <f>'Raw Data'!AB170</f>
        <v>0</v>
      </c>
      <c r="AD172" s="49">
        <f>'Raw Data'!AC170</f>
        <v>0</v>
      </c>
      <c r="AE172" s="49">
        <f>'Raw Data'!AD170</f>
        <v>0</v>
      </c>
      <c r="AF172" s="57">
        <f>'Raw Data'!AE170</f>
        <v>0</v>
      </c>
    </row>
    <row r="173" spans="1:32" x14ac:dyDescent="0.3">
      <c r="A173" s="55">
        <f>'Raw Data'!A171</f>
        <v>2.8333333333333299</v>
      </c>
      <c r="B173" s="49">
        <f>'Raw Data'!B171</f>
        <v>1.72399577443609E-2</v>
      </c>
      <c r="C173" s="49">
        <f>'Raw Data'!C171</f>
        <v>4.59471646458261E-2</v>
      </c>
      <c r="D173" s="49">
        <f>'Raw Data'!D171</f>
        <v>0.179688307713775</v>
      </c>
      <c r="E173" s="49">
        <f>'Raw Data'!E171</f>
        <v>0.83058406057800904</v>
      </c>
      <c r="F173" s="49">
        <f>'Raw Data'!F171</f>
        <v>4.2147511172007102</v>
      </c>
      <c r="G173" s="49">
        <f>'Raw Data'!G171</f>
        <v>1.0037973337253501</v>
      </c>
      <c r="H173" s="49">
        <f>'Raw Data'!H171</f>
        <v>0.13878821760544599</v>
      </c>
      <c r="I173" s="49">
        <f>'Raw Data'!I171</f>
        <v>0.114744079287482</v>
      </c>
      <c r="J173" s="49">
        <f>'Raw Data'!J171</f>
        <v>0.85870848106513797</v>
      </c>
      <c r="K173" s="57">
        <f>'Raw Data'!K171</f>
        <v>1.0196046739540301</v>
      </c>
      <c r="L173" s="49"/>
      <c r="M173" s="60">
        <f>'Raw Data'!L171</f>
        <v>0</v>
      </c>
      <c r="N173" s="49">
        <f>'Raw Data'!M171</f>
        <v>0</v>
      </c>
      <c r="O173" s="49">
        <f>'Raw Data'!N171</f>
        <v>0</v>
      </c>
      <c r="P173" s="49">
        <f>'Raw Data'!O171</f>
        <v>0</v>
      </c>
      <c r="Q173" s="49">
        <f>'Raw Data'!P171</f>
        <v>0</v>
      </c>
      <c r="R173" s="49">
        <f>'Raw Data'!Q171</f>
        <v>0</v>
      </c>
      <c r="S173" s="49">
        <f>'Raw Data'!R171</f>
        <v>0</v>
      </c>
      <c r="T173" s="49">
        <f>'Raw Data'!S171</f>
        <v>0</v>
      </c>
      <c r="U173" s="49">
        <f>'Raw Data'!T171</f>
        <v>0</v>
      </c>
      <c r="V173" s="57">
        <f>'Raw Data'!U171</f>
        <v>0</v>
      </c>
      <c r="W173" s="49">
        <f>'Raw Data'!V171</f>
        <v>0</v>
      </c>
      <c r="X173" s="49">
        <f>'Raw Data'!W171</f>
        <v>0</v>
      </c>
      <c r="Y173" s="49">
        <f>'Raw Data'!X171</f>
        <v>0</v>
      </c>
      <c r="Z173" s="49">
        <f>'Raw Data'!Y171</f>
        <v>0</v>
      </c>
      <c r="AA173" s="49">
        <f>'Raw Data'!Z171</f>
        <v>0</v>
      </c>
      <c r="AB173" s="49">
        <f>'Raw Data'!AA171</f>
        <v>0</v>
      </c>
      <c r="AC173" s="49">
        <f>'Raw Data'!AB171</f>
        <v>0</v>
      </c>
      <c r="AD173" s="49">
        <f>'Raw Data'!AC171</f>
        <v>0</v>
      </c>
      <c r="AE173" s="49">
        <f>'Raw Data'!AD171</f>
        <v>0</v>
      </c>
      <c r="AF173" s="57">
        <f>'Raw Data'!AE171</f>
        <v>0</v>
      </c>
    </row>
    <row r="174" spans="1:32" x14ac:dyDescent="0.3">
      <c r="A174" s="55">
        <f>'Raw Data'!A172</f>
        <v>2.85</v>
      </c>
      <c r="B174" s="49">
        <f>'Raw Data'!B172</f>
        <v>1.72406116032803E-2</v>
      </c>
      <c r="C174" s="49">
        <f>'Raw Data'!C172</f>
        <v>4.5950548382487098E-2</v>
      </c>
      <c r="D174" s="49">
        <f>'Raw Data'!D172</f>
        <v>0.17970634986341499</v>
      </c>
      <c r="E174" s="49">
        <f>'Raw Data'!E172</f>
        <v>0.83068992372863504</v>
      </c>
      <c r="F174" s="49">
        <f>'Raw Data'!F172</f>
        <v>4.2154037254852996</v>
      </c>
      <c r="G174" s="49">
        <f>'Raw Data'!G172</f>
        <v>1.0037794605416599</v>
      </c>
      <c r="H174" s="49">
        <f>'Raw Data'!H172</f>
        <v>0.13880609078914299</v>
      </c>
      <c r="I174" s="49">
        <f>'Raw Data'!I172</f>
        <v>0.11472620610378501</v>
      </c>
      <c r="J174" s="49">
        <f>'Raw Data'!J172</f>
        <v>0.85870848101214503</v>
      </c>
      <c r="K174" s="57">
        <f>'Raw Data'!K172</f>
        <v>1.01960773410062</v>
      </c>
      <c r="L174" s="49"/>
      <c r="M174" s="60">
        <f>'Raw Data'!L172</f>
        <v>0</v>
      </c>
      <c r="N174" s="49">
        <f>'Raw Data'!M172</f>
        <v>0</v>
      </c>
      <c r="O174" s="49">
        <f>'Raw Data'!N172</f>
        <v>0</v>
      </c>
      <c r="P174" s="49">
        <f>'Raw Data'!O172</f>
        <v>0</v>
      </c>
      <c r="Q174" s="49">
        <f>'Raw Data'!P172</f>
        <v>0</v>
      </c>
      <c r="R174" s="49">
        <f>'Raw Data'!Q172</f>
        <v>0</v>
      </c>
      <c r="S174" s="49">
        <f>'Raw Data'!R172</f>
        <v>0</v>
      </c>
      <c r="T174" s="49">
        <f>'Raw Data'!S172</f>
        <v>0</v>
      </c>
      <c r="U174" s="49">
        <f>'Raw Data'!T172</f>
        <v>0</v>
      </c>
      <c r="V174" s="57">
        <f>'Raw Data'!U172</f>
        <v>0</v>
      </c>
      <c r="W174" s="49">
        <f>'Raw Data'!V172</f>
        <v>0</v>
      </c>
      <c r="X174" s="49">
        <f>'Raw Data'!W172</f>
        <v>0</v>
      </c>
      <c r="Y174" s="49">
        <f>'Raw Data'!X172</f>
        <v>0</v>
      </c>
      <c r="Z174" s="49">
        <f>'Raw Data'!Y172</f>
        <v>0</v>
      </c>
      <c r="AA174" s="49">
        <f>'Raw Data'!Z172</f>
        <v>0</v>
      </c>
      <c r="AB174" s="49">
        <f>'Raw Data'!AA172</f>
        <v>0</v>
      </c>
      <c r="AC174" s="49">
        <f>'Raw Data'!AB172</f>
        <v>0</v>
      </c>
      <c r="AD174" s="49">
        <f>'Raw Data'!AC172</f>
        <v>0</v>
      </c>
      <c r="AE174" s="49">
        <f>'Raw Data'!AD172</f>
        <v>0</v>
      </c>
      <c r="AF174" s="57">
        <f>'Raw Data'!AE172</f>
        <v>0</v>
      </c>
    </row>
    <row r="175" spans="1:32" x14ac:dyDescent="0.3">
      <c r="A175" s="55">
        <f>'Raw Data'!A173</f>
        <v>2.8666666666666698</v>
      </c>
      <c r="B175" s="49">
        <f>'Raw Data'!B173</f>
        <v>1.7241259494255302E-2</v>
      </c>
      <c r="C175" s="49">
        <f>'Raw Data'!C173</f>
        <v>4.5953902130909399E-2</v>
      </c>
      <c r="D175" s="49">
        <f>'Raw Data'!D173</f>
        <v>0.17972423225772</v>
      </c>
      <c r="E175" s="49">
        <f>'Raw Data'!E173</f>
        <v>0.83079485011773901</v>
      </c>
      <c r="F175" s="49">
        <f>'Raw Data'!F173</f>
        <v>4.2160505627744396</v>
      </c>
      <c r="G175" s="49">
        <f>'Raw Data'!G173</f>
        <v>1.00376174550235</v>
      </c>
      <c r="H175" s="49">
        <f>'Raw Data'!H173</f>
        <v>0.138823805828445</v>
      </c>
      <c r="I175" s="49">
        <f>'Raw Data'!I173</f>
        <v>0.114708491064484</v>
      </c>
      <c r="J175" s="49">
        <f>'Raw Data'!J173</f>
        <v>0.85870848096079999</v>
      </c>
      <c r="K175" s="57">
        <f>'Raw Data'!K173</f>
        <v>1.0196107672074699</v>
      </c>
      <c r="L175" s="49"/>
      <c r="M175" s="60">
        <f>'Raw Data'!L173</f>
        <v>0</v>
      </c>
      <c r="N175" s="49">
        <f>'Raw Data'!M173</f>
        <v>0</v>
      </c>
      <c r="O175" s="49">
        <f>'Raw Data'!N173</f>
        <v>0</v>
      </c>
      <c r="P175" s="49">
        <f>'Raw Data'!O173</f>
        <v>0</v>
      </c>
      <c r="Q175" s="49">
        <f>'Raw Data'!P173</f>
        <v>0</v>
      </c>
      <c r="R175" s="49">
        <f>'Raw Data'!Q173</f>
        <v>0</v>
      </c>
      <c r="S175" s="49">
        <f>'Raw Data'!R173</f>
        <v>0</v>
      </c>
      <c r="T175" s="49">
        <f>'Raw Data'!S173</f>
        <v>0</v>
      </c>
      <c r="U175" s="49">
        <f>'Raw Data'!T173</f>
        <v>0</v>
      </c>
      <c r="V175" s="57">
        <f>'Raw Data'!U173</f>
        <v>0</v>
      </c>
      <c r="W175" s="49">
        <f>'Raw Data'!V173</f>
        <v>0</v>
      </c>
      <c r="X175" s="49">
        <f>'Raw Data'!W173</f>
        <v>0</v>
      </c>
      <c r="Y175" s="49">
        <f>'Raw Data'!X173</f>
        <v>0</v>
      </c>
      <c r="Z175" s="49">
        <f>'Raw Data'!Y173</f>
        <v>0</v>
      </c>
      <c r="AA175" s="49">
        <f>'Raw Data'!Z173</f>
        <v>0</v>
      </c>
      <c r="AB175" s="49">
        <f>'Raw Data'!AA173</f>
        <v>0</v>
      </c>
      <c r="AC175" s="49">
        <f>'Raw Data'!AB173</f>
        <v>0</v>
      </c>
      <c r="AD175" s="49">
        <f>'Raw Data'!AC173</f>
        <v>0</v>
      </c>
      <c r="AE175" s="49">
        <f>'Raw Data'!AD173</f>
        <v>0</v>
      </c>
      <c r="AF175" s="57">
        <f>'Raw Data'!AE173</f>
        <v>0</v>
      </c>
    </row>
    <row r="176" spans="1:32" x14ac:dyDescent="0.3">
      <c r="A176" s="55">
        <f>'Raw Data'!A174</f>
        <v>2.8833333333333302</v>
      </c>
      <c r="B176" s="49">
        <f>'Raw Data'!B174</f>
        <v>1.7241901417285699E-2</v>
      </c>
      <c r="C176" s="49">
        <f>'Raw Data'!C174</f>
        <v>4.5957225891093002E-2</v>
      </c>
      <c r="D176" s="49">
        <f>'Raw Data'!D174</f>
        <v>0.17974195489668801</v>
      </c>
      <c r="E176" s="49">
        <f>'Raw Data'!E174</f>
        <v>0.83089883974532097</v>
      </c>
      <c r="F176" s="49">
        <f>'Raw Data'!F174</f>
        <v>4.21669162906813</v>
      </c>
      <c r="G176" s="49">
        <f>'Raw Data'!G174</f>
        <v>1.0037441886074501</v>
      </c>
      <c r="H176" s="49">
        <f>'Raw Data'!H174</f>
        <v>0.13884136272335099</v>
      </c>
      <c r="I176" s="49">
        <f>'Raw Data'!I174</f>
        <v>0.114690934169578</v>
      </c>
      <c r="J176" s="49">
        <f>'Raw Data'!J174</f>
        <v>0.85870848091110596</v>
      </c>
      <c r="K176" s="57">
        <f>'Raw Data'!K174</f>
        <v>1.01961377327458</v>
      </c>
      <c r="L176" s="49"/>
      <c r="M176" s="60">
        <f>'Raw Data'!L174</f>
        <v>0</v>
      </c>
      <c r="N176" s="49">
        <f>'Raw Data'!M174</f>
        <v>0</v>
      </c>
      <c r="O176" s="49">
        <f>'Raw Data'!N174</f>
        <v>0</v>
      </c>
      <c r="P176" s="49">
        <f>'Raw Data'!O174</f>
        <v>0</v>
      </c>
      <c r="Q176" s="49">
        <f>'Raw Data'!P174</f>
        <v>0</v>
      </c>
      <c r="R176" s="49">
        <f>'Raw Data'!Q174</f>
        <v>0</v>
      </c>
      <c r="S176" s="49">
        <f>'Raw Data'!R174</f>
        <v>0</v>
      </c>
      <c r="T176" s="49">
        <f>'Raw Data'!S174</f>
        <v>0</v>
      </c>
      <c r="U176" s="49">
        <f>'Raw Data'!T174</f>
        <v>0</v>
      </c>
      <c r="V176" s="57">
        <f>'Raw Data'!U174</f>
        <v>0</v>
      </c>
      <c r="W176" s="49">
        <f>'Raw Data'!V174</f>
        <v>0</v>
      </c>
      <c r="X176" s="49">
        <f>'Raw Data'!W174</f>
        <v>0</v>
      </c>
      <c r="Y176" s="49">
        <f>'Raw Data'!X174</f>
        <v>0</v>
      </c>
      <c r="Z176" s="49">
        <f>'Raw Data'!Y174</f>
        <v>0</v>
      </c>
      <c r="AA176" s="49">
        <f>'Raw Data'!Z174</f>
        <v>0</v>
      </c>
      <c r="AB176" s="49">
        <f>'Raw Data'!AA174</f>
        <v>0</v>
      </c>
      <c r="AC176" s="49">
        <f>'Raw Data'!AB174</f>
        <v>0</v>
      </c>
      <c r="AD176" s="49">
        <f>'Raw Data'!AC174</f>
        <v>0</v>
      </c>
      <c r="AE176" s="49">
        <f>'Raw Data'!AD174</f>
        <v>0</v>
      </c>
      <c r="AF176" s="57">
        <f>'Raw Data'!AE174</f>
        <v>0</v>
      </c>
    </row>
    <row r="177" spans="1:32" x14ac:dyDescent="0.3">
      <c r="A177" s="55">
        <f>'Raw Data'!A175</f>
        <v>2.9</v>
      </c>
      <c r="B177" s="49">
        <f>'Raw Data'!B175</f>
        <v>1.7242537372371601E-2</v>
      </c>
      <c r="C177" s="49">
        <f>'Raw Data'!C175</f>
        <v>4.5960519663037797E-2</v>
      </c>
      <c r="D177" s="49">
        <f>'Raw Data'!D175</f>
        <v>0.17975951778032101</v>
      </c>
      <c r="E177" s="49">
        <f>'Raw Data'!E175</f>
        <v>0.83100189261138002</v>
      </c>
      <c r="F177" s="49">
        <f>'Raw Data'!F175</f>
        <v>4.2173269243663603</v>
      </c>
      <c r="G177" s="49">
        <f>'Raw Data'!G175</f>
        <v>1.00372678985694</v>
      </c>
      <c r="H177" s="49">
        <f>'Raw Data'!H175</f>
        <v>0.138858761473861</v>
      </c>
      <c r="I177" s="49">
        <f>'Raw Data'!I175</f>
        <v>0.114673535419068</v>
      </c>
      <c r="J177" s="49">
        <f>'Raw Data'!J175</f>
        <v>0.85870848086306095</v>
      </c>
      <c r="K177" s="57">
        <f>'Raw Data'!K175</f>
        <v>1.0196167523019399</v>
      </c>
      <c r="L177" s="49"/>
      <c r="M177" s="60">
        <f>'Raw Data'!L175</f>
        <v>0</v>
      </c>
      <c r="N177" s="49">
        <f>'Raw Data'!M175</f>
        <v>0</v>
      </c>
      <c r="O177" s="49">
        <f>'Raw Data'!N175</f>
        <v>0</v>
      </c>
      <c r="P177" s="49">
        <f>'Raw Data'!O175</f>
        <v>0</v>
      </c>
      <c r="Q177" s="49">
        <f>'Raw Data'!P175</f>
        <v>0</v>
      </c>
      <c r="R177" s="49">
        <f>'Raw Data'!Q175</f>
        <v>0</v>
      </c>
      <c r="S177" s="49">
        <f>'Raw Data'!R175</f>
        <v>0</v>
      </c>
      <c r="T177" s="49">
        <f>'Raw Data'!S175</f>
        <v>0</v>
      </c>
      <c r="U177" s="49">
        <f>'Raw Data'!T175</f>
        <v>0</v>
      </c>
      <c r="V177" s="57">
        <f>'Raw Data'!U175</f>
        <v>0</v>
      </c>
      <c r="W177" s="49">
        <f>'Raw Data'!V175</f>
        <v>0</v>
      </c>
      <c r="X177" s="49">
        <f>'Raw Data'!W175</f>
        <v>0</v>
      </c>
      <c r="Y177" s="49">
        <f>'Raw Data'!X175</f>
        <v>0</v>
      </c>
      <c r="Z177" s="49">
        <f>'Raw Data'!Y175</f>
        <v>0</v>
      </c>
      <c r="AA177" s="49">
        <f>'Raw Data'!Z175</f>
        <v>0</v>
      </c>
      <c r="AB177" s="49">
        <f>'Raw Data'!AA175</f>
        <v>0</v>
      </c>
      <c r="AC177" s="49">
        <f>'Raw Data'!AB175</f>
        <v>0</v>
      </c>
      <c r="AD177" s="49">
        <f>'Raw Data'!AC175</f>
        <v>0</v>
      </c>
      <c r="AE177" s="49">
        <f>'Raw Data'!AD175</f>
        <v>0</v>
      </c>
      <c r="AF177" s="57">
        <f>'Raw Data'!AE175</f>
        <v>0</v>
      </c>
    </row>
    <row r="178" spans="1:32" x14ac:dyDescent="0.3">
      <c r="A178" s="55">
        <f>'Raw Data'!A176</f>
        <v>2.9166666666666701</v>
      </c>
      <c r="B178" s="49">
        <f>'Raw Data'!B176</f>
        <v>1.7243167359512999E-2</v>
      </c>
      <c r="C178" s="49">
        <f>'Raw Data'!C176</f>
        <v>4.5963783446743997E-2</v>
      </c>
      <c r="D178" s="49">
        <f>'Raw Data'!D176</f>
        <v>0.17977692090861799</v>
      </c>
      <c r="E178" s="49">
        <f>'Raw Data'!E176</f>
        <v>0.83110400871591605</v>
      </c>
      <c r="F178" s="49">
        <f>'Raw Data'!F176</f>
        <v>4.2179564486691401</v>
      </c>
      <c r="G178" s="49">
        <f>'Raw Data'!G176</f>
        <v>1.0037095492508199</v>
      </c>
      <c r="H178" s="49">
        <f>'Raw Data'!H176</f>
        <v>0.138876002079976</v>
      </c>
      <c r="I178" s="49">
        <f>'Raw Data'!I176</f>
        <v>0.114656294812953</v>
      </c>
      <c r="J178" s="49">
        <f>'Raw Data'!J176</f>
        <v>0.85870848081666495</v>
      </c>
      <c r="K178" s="57">
        <f>'Raw Data'!K176</f>
        <v>1.0196197042895701</v>
      </c>
      <c r="L178" s="49"/>
      <c r="M178" s="60">
        <f>'Raw Data'!L176</f>
        <v>0</v>
      </c>
      <c r="N178" s="49">
        <f>'Raw Data'!M176</f>
        <v>0</v>
      </c>
      <c r="O178" s="49">
        <f>'Raw Data'!N176</f>
        <v>0</v>
      </c>
      <c r="P178" s="49">
        <f>'Raw Data'!O176</f>
        <v>0</v>
      </c>
      <c r="Q178" s="49">
        <f>'Raw Data'!P176</f>
        <v>0</v>
      </c>
      <c r="R178" s="49">
        <f>'Raw Data'!Q176</f>
        <v>0</v>
      </c>
      <c r="S178" s="49">
        <f>'Raw Data'!R176</f>
        <v>0</v>
      </c>
      <c r="T178" s="49">
        <f>'Raw Data'!S176</f>
        <v>0</v>
      </c>
      <c r="U178" s="49">
        <f>'Raw Data'!T176</f>
        <v>0</v>
      </c>
      <c r="V178" s="57">
        <f>'Raw Data'!U176</f>
        <v>0</v>
      </c>
      <c r="W178" s="49">
        <f>'Raw Data'!V176</f>
        <v>0</v>
      </c>
      <c r="X178" s="49">
        <f>'Raw Data'!W176</f>
        <v>0</v>
      </c>
      <c r="Y178" s="49">
        <f>'Raw Data'!X176</f>
        <v>0</v>
      </c>
      <c r="Z178" s="49">
        <f>'Raw Data'!Y176</f>
        <v>0</v>
      </c>
      <c r="AA178" s="49">
        <f>'Raw Data'!Z176</f>
        <v>0</v>
      </c>
      <c r="AB178" s="49">
        <f>'Raw Data'!AA176</f>
        <v>0</v>
      </c>
      <c r="AC178" s="49">
        <f>'Raw Data'!AB176</f>
        <v>0</v>
      </c>
      <c r="AD178" s="49">
        <f>'Raw Data'!AC176</f>
        <v>0</v>
      </c>
      <c r="AE178" s="49">
        <f>'Raw Data'!AD176</f>
        <v>0</v>
      </c>
      <c r="AF178" s="57">
        <f>'Raw Data'!AE176</f>
        <v>0</v>
      </c>
    </row>
    <row r="179" spans="1:32" x14ac:dyDescent="0.3">
      <c r="A179" s="55">
        <f>'Raw Data'!A177</f>
        <v>2.93333333333333</v>
      </c>
      <c r="B179" s="49">
        <f>'Raw Data'!B177</f>
        <v>1.7243791378709902E-2</v>
      </c>
      <c r="C179" s="49">
        <f>'Raw Data'!C177</f>
        <v>4.5967017242211403E-2</v>
      </c>
      <c r="D179" s="49">
        <f>'Raw Data'!D177</f>
        <v>0.17979416428157899</v>
      </c>
      <c r="E179" s="49">
        <f>'Raw Data'!E177</f>
        <v>0.83120518805892996</v>
      </c>
      <c r="F179" s="49">
        <f>'Raw Data'!F177</f>
        <v>4.2185802019764598</v>
      </c>
      <c r="G179" s="49">
        <f>'Raw Data'!G177</f>
        <v>1.0036924667891001</v>
      </c>
      <c r="H179" s="49">
        <f>'Raw Data'!H177</f>
        <v>0.138893084541694</v>
      </c>
      <c r="I179" s="49">
        <f>'Raw Data'!I177</f>
        <v>0.114639212351234</v>
      </c>
      <c r="J179" s="49">
        <f>'Raw Data'!J177</f>
        <v>0.85870848077191797</v>
      </c>
      <c r="K179" s="57">
        <f>'Raw Data'!K177</f>
        <v>1.0196226292374599</v>
      </c>
      <c r="L179" s="49"/>
      <c r="M179" s="60">
        <f>'Raw Data'!L177</f>
        <v>0</v>
      </c>
      <c r="N179" s="49">
        <f>'Raw Data'!M177</f>
        <v>0</v>
      </c>
      <c r="O179" s="49">
        <f>'Raw Data'!N177</f>
        <v>0</v>
      </c>
      <c r="P179" s="49">
        <f>'Raw Data'!O177</f>
        <v>0</v>
      </c>
      <c r="Q179" s="49">
        <f>'Raw Data'!P177</f>
        <v>0</v>
      </c>
      <c r="R179" s="49">
        <f>'Raw Data'!Q177</f>
        <v>0</v>
      </c>
      <c r="S179" s="49">
        <f>'Raw Data'!R177</f>
        <v>0</v>
      </c>
      <c r="T179" s="49">
        <f>'Raw Data'!S177</f>
        <v>0</v>
      </c>
      <c r="U179" s="49">
        <f>'Raw Data'!T177</f>
        <v>0</v>
      </c>
      <c r="V179" s="57">
        <f>'Raw Data'!U177</f>
        <v>0</v>
      </c>
      <c r="W179" s="49">
        <f>'Raw Data'!V177</f>
        <v>0</v>
      </c>
      <c r="X179" s="49">
        <f>'Raw Data'!W177</f>
        <v>0</v>
      </c>
      <c r="Y179" s="49">
        <f>'Raw Data'!X177</f>
        <v>0</v>
      </c>
      <c r="Z179" s="49">
        <f>'Raw Data'!Y177</f>
        <v>0</v>
      </c>
      <c r="AA179" s="49">
        <f>'Raw Data'!Z177</f>
        <v>0</v>
      </c>
      <c r="AB179" s="49">
        <f>'Raw Data'!AA177</f>
        <v>0</v>
      </c>
      <c r="AC179" s="49">
        <f>'Raw Data'!AB177</f>
        <v>0</v>
      </c>
      <c r="AD179" s="49">
        <f>'Raw Data'!AC177</f>
        <v>0</v>
      </c>
      <c r="AE179" s="49">
        <f>'Raw Data'!AD177</f>
        <v>0</v>
      </c>
      <c r="AF179" s="57">
        <f>'Raw Data'!AE177</f>
        <v>0</v>
      </c>
    </row>
    <row r="180" spans="1:32" x14ac:dyDescent="0.3">
      <c r="A180" s="55">
        <f>'Raw Data'!A178</f>
        <v>2.95</v>
      </c>
      <c r="B180" s="49">
        <f>'Raw Data'!B178</f>
        <v>1.7244409429962301E-2</v>
      </c>
      <c r="C180" s="49">
        <f>'Raw Data'!C178</f>
        <v>4.5970221049440201E-2</v>
      </c>
      <c r="D180" s="49">
        <f>'Raw Data'!D178</f>
        <v>0.179811247899204</v>
      </c>
      <c r="E180" s="49">
        <f>'Raw Data'!E178</f>
        <v>0.83130543064042095</v>
      </c>
      <c r="F180" s="49">
        <f>'Raw Data'!F178</f>
        <v>4.2191981842883299</v>
      </c>
      <c r="G180" s="49">
        <f>'Raw Data'!G178</f>
        <v>1.00367554247178</v>
      </c>
      <c r="H180" s="49">
        <f>'Raw Data'!H178</f>
        <v>0.138910008859018</v>
      </c>
      <c r="I180" s="49">
        <f>'Raw Data'!I178</f>
        <v>0.114622288033911</v>
      </c>
      <c r="J180" s="49">
        <f>'Raw Data'!J178</f>
        <v>0.858708480728821</v>
      </c>
      <c r="K180" s="57">
        <f>'Raw Data'!K178</f>
        <v>1.0196255271456001</v>
      </c>
      <c r="L180" s="49"/>
      <c r="M180" s="60">
        <f>'Raw Data'!L178</f>
        <v>0</v>
      </c>
      <c r="N180" s="49">
        <f>'Raw Data'!M178</f>
        <v>0</v>
      </c>
      <c r="O180" s="49">
        <f>'Raw Data'!N178</f>
        <v>0</v>
      </c>
      <c r="P180" s="49">
        <f>'Raw Data'!O178</f>
        <v>0</v>
      </c>
      <c r="Q180" s="49">
        <f>'Raw Data'!P178</f>
        <v>0</v>
      </c>
      <c r="R180" s="49">
        <f>'Raw Data'!Q178</f>
        <v>0</v>
      </c>
      <c r="S180" s="49">
        <f>'Raw Data'!R178</f>
        <v>0</v>
      </c>
      <c r="T180" s="49">
        <f>'Raw Data'!S178</f>
        <v>0</v>
      </c>
      <c r="U180" s="49">
        <f>'Raw Data'!T178</f>
        <v>0</v>
      </c>
      <c r="V180" s="57">
        <f>'Raw Data'!U178</f>
        <v>0</v>
      </c>
      <c r="W180" s="49">
        <f>'Raw Data'!V178</f>
        <v>0</v>
      </c>
      <c r="X180" s="49">
        <f>'Raw Data'!W178</f>
        <v>0</v>
      </c>
      <c r="Y180" s="49">
        <f>'Raw Data'!X178</f>
        <v>0</v>
      </c>
      <c r="Z180" s="49">
        <f>'Raw Data'!Y178</f>
        <v>0</v>
      </c>
      <c r="AA180" s="49">
        <f>'Raw Data'!Z178</f>
        <v>0</v>
      </c>
      <c r="AB180" s="49">
        <f>'Raw Data'!AA178</f>
        <v>0</v>
      </c>
      <c r="AC180" s="49">
        <f>'Raw Data'!AB178</f>
        <v>0</v>
      </c>
      <c r="AD180" s="49">
        <f>'Raw Data'!AC178</f>
        <v>0</v>
      </c>
      <c r="AE180" s="49">
        <f>'Raw Data'!AD178</f>
        <v>0</v>
      </c>
      <c r="AF180" s="57">
        <f>'Raw Data'!AE178</f>
        <v>0</v>
      </c>
    </row>
    <row r="181" spans="1:32" x14ac:dyDescent="0.3">
      <c r="A181" s="55">
        <f>'Raw Data'!A179</f>
        <v>2.9666666666666699</v>
      </c>
      <c r="B181" s="49">
        <f>'Raw Data'!B179</f>
        <v>1.72450215132702E-2</v>
      </c>
      <c r="C181" s="49">
        <f>'Raw Data'!C179</f>
        <v>4.5973394868430197E-2</v>
      </c>
      <c r="D181" s="49">
        <f>'Raw Data'!D179</f>
        <v>0.17982817176149299</v>
      </c>
      <c r="E181" s="49">
        <f>'Raw Data'!E179</f>
        <v>0.83140473646039004</v>
      </c>
      <c r="F181" s="49">
        <f>'Raw Data'!F179</f>
        <v>4.2198103956047497</v>
      </c>
      <c r="G181" s="49">
        <f>'Raw Data'!G179</f>
        <v>1.00365877629885</v>
      </c>
      <c r="H181" s="49">
        <f>'Raw Data'!H179</f>
        <v>0.138926775031945</v>
      </c>
      <c r="I181" s="49">
        <f>'Raw Data'!I179</f>
        <v>0.114605521860983</v>
      </c>
      <c r="J181" s="49">
        <f>'Raw Data'!J179</f>
        <v>0.85870848068737304</v>
      </c>
      <c r="K181" s="57">
        <f>'Raw Data'!K179</f>
        <v>1.019628398014</v>
      </c>
      <c r="L181" s="49"/>
      <c r="M181" s="60">
        <f>'Raw Data'!L179</f>
        <v>0</v>
      </c>
      <c r="N181" s="49">
        <f>'Raw Data'!M179</f>
        <v>0</v>
      </c>
      <c r="O181" s="49">
        <f>'Raw Data'!N179</f>
        <v>0</v>
      </c>
      <c r="P181" s="49">
        <f>'Raw Data'!O179</f>
        <v>0</v>
      </c>
      <c r="Q181" s="49">
        <f>'Raw Data'!P179</f>
        <v>0</v>
      </c>
      <c r="R181" s="49">
        <f>'Raw Data'!Q179</f>
        <v>0</v>
      </c>
      <c r="S181" s="49">
        <f>'Raw Data'!R179</f>
        <v>0</v>
      </c>
      <c r="T181" s="49">
        <f>'Raw Data'!S179</f>
        <v>0</v>
      </c>
      <c r="U181" s="49">
        <f>'Raw Data'!T179</f>
        <v>0</v>
      </c>
      <c r="V181" s="57">
        <f>'Raw Data'!U179</f>
        <v>0</v>
      </c>
      <c r="W181" s="49">
        <f>'Raw Data'!V179</f>
        <v>0</v>
      </c>
      <c r="X181" s="49">
        <f>'Raw Data'!W179</f>
        <v>0</v>
      </c>
      <c r="Y181" s="49">
        <f>'Raw Data'!X179</f>
        <v>0</v>
      </c>
      <c r="Z181" s="49">
        <f>'Raw Data'!Y179</f>
        <v>0</v>
      </c>
      <c r="AA181" s="49">
        <f>'Raw Data'!Z179</f>
        <v>0</v>
      </c>
      <c r="AB181" s="49">
        <f>'Raw Data'!AA179</f>
        <v>0</v>
      </c>
      <c r="AC181" s="49">
        <f>'Raw Data'!AB179</f>
        <v>0</v>
      </c>
      <c r="AD181" s="49">
        <f>'Raw Data'!AC179</f>
        <v>0</v>
      </c>
      <c r="AE181" s="49">
        <f>'Raw Data'!AD179</f>
        <v>0</v>
      </c>
      <c r="AF181" s="57">
        <f>'Raw Data'!AE179</f>
        <v>0</v>
      </c>
    </row>
    <row r="182" spans="1:32" x14ac:dyDescent="0.3">
      <c r="A182" s="55">
        <f>'Raw Data'!A180</f>
        <v>2.9833333333333298</v>
      </c>
      <c r="B182" s="49">
        <f>'Raw Data'!B180</f>
        <v>1.72456276286336E-2</v>
      </c>
      <c r="C182" s="49">
        <f>'Raw Data'!C180</f>
        <v>4.5976538699181502E-2</v>
      </c>
      <c r="D182" s="49">
        <f>'Raw Data'!D180</f>
        <v>0.17984493586844599</v>
      </c>
      <c r="E182" s="49">
        <f>'Raw Data'!E180</f>
        <v>0.831503105518835</v>
      </c>
      <c r="F182" s="49">
        <f>'Raw Data'!F180</f>
        <v>4.2204168359257102</v>
      </c>
      <c r="G182" s="49">
        <f>'Raw Data'!G180</f>
        <v>1.00364216827032</v>
      </c>
      <c r="H182" s="49">
        <f>'Raw Data'!H180</f>
        <v>0.13894338306047699</v>
      </c>
      <c r="I182" s="49">
        <f>'Raw Data'!I180</f>
        <v>0.114588913832452</v>
      </c>
      <c r="J182" s="49">
        <f>'Raw Data'!J180</f>
        <v>0.85870848064757399</v>
      </c>
      <c r="K182" s="57">
        <f>'Raw Data'!K180</f>
        <v>1.0196312418426701</v>
      </c>
      <c r="L182" s="49"/>
      <c r="M182" s="60">
        <f>'Raw Data'!L180</f>
        <v>0</v>
      </c>
      <c r="N182" s="49">
        <f>'Raw Data'!M180</f>
        <v>0</v>
      </c>
      <c r="O182" s="49">
        <f>'Raw Data'!N180</f>
        <v>0</v>
      </c>
      <c r="P182" s="49">
        <f>'Raw Data'!O180</f>
        <v>0</v>
      </c>
      <c r="Q182" s="49">
        <f>'Raw Data'!P180</f>
        <v>0</v>
      </c>
      <c r="R182" s="49">
        <f>'Raw Data'!Q180</f>
        <v>0</v>
      </c>
      <c r="S182" s="49">
        <f>'Raw Data'!R180</f>
        <v>0</v>
      </c>
      <c r="T182" s="49">
        <f>'Raw Data'!S180</f>
        <v>0</v>
      </c>
      <c r="U182" s="49">
        <f>'Raw Data'!T180</f>
        <v>0</v>
      </c>
      <c r="V182" s="57">
        <f>'Raw Data'!U180</f>
        <v>0</v>
      </c>
      <c r="W182" s="49">
        <f>'Raw Data'!V180</f>
        <v>0</v>
      </c>
      <c r="X182" s="49">
        <f>'Raw Data'!W180</f>
        <v>0</v>
      </c>
      <c r="Y182" s="49">
        <f>'Raw Data'!X180</f>
        <v>0</v>
      </c>
      <c r="Z182" s="49">
        <f>'Raw Data'!Y180</f>
        <v>0</v>
      </c>
      <c r="AA182" s="49">
        <f>'Raw Data'!Z180</f>
        <v>0</v>
      </c>
      <c r="AB182" s="49">
        <f>'Raw Data'!AA180</f>
        <v>0</v>
      </c>
      <c r="AC182" s="49">
        <f>'Raw Data'!AB180</f>
        <v>0</v>
      </c>
      <c r="AD182" s="49">
        <f>'Raw Data'!AC180</f>
        <v>0</v>
      </c>
      <c r="AE182" s="49">
        <f>'Raw Data'!AD180</f>
        <v>0</v>
      </c>
      <c r="AF182" s="57">
        <f>'Raw Data'!AE180</f>
        <v>0</v>
      </c>
    </row>
    <row r="183" spans="1:32" x14ac:dyDescent="0.3">
      <c r="A183" s="55">
        <f>'Raw Data'!A181</f>
        <v>3</v>
      </c>
      <c r="B183" s="49">
        <f>'Raw Data'!B181</f>
        <v>1.7246227776052499E-2</v>
      </c>
      <c r="C183" s="49">
        <f>'Raw Data'!C181</f>
        <v>4.5979652541694102E-2</v>
      </c>
      <c r="D183" s="49">
        <f>'Raw Data'!D181</f>
        <v>0.17986154022006301</v>
      </c>
      <c r="E183" s="49">
        <f>'Raw Data'!E181</f>
        <v>0.83160053781575904</v>
      </c>
      <c r="F183" s="49">
        <f>'Raw Data'!F181</f>
        <v>4.2210175052512202</v>
      </c>
      <c r="G183" s="49">
        <f>'Raw Data'!G181</f>
        <v>1.0036257183861901</v>
      </c>
      <c r="H183" s="49">
        <f>'Raw Data'!H181</f>
        <v>0.138959832944613</v>
      </c>
      <c r="I183" s="49">
        <f>'Raw Data'!I181</f>
        <v>0.11457246394831599</v>
      </c>
      <c r="J183" s="49">
        <f>'Raw Data'!J181</f>
        <v>0.85870848060942495</v>
      </c>
      <c r="K183" s="57">
        <f>'Raw Data'!K181</f>
        <v>1.01963405863159</v>
      </c>
      <c r="L183" s="49"/>
      <c r="M183" s="60">
        <f>'Raw Data'!L181</f>
        <v>0</v>
      </c>
      <c r="N183" s="49">
        <f>'Raw Data'!M181</f>
        <v>0</v>
      </c>
      <c r="O183" s="49">
        <f>'Raw Data'!N181</f>
        <v>0</v>
      </c>
      <c r="P183" s="49">
        <f>'Raw Data'!O181</f>
        <v>0</v>
      </c>
      <c r="Q183" s="49">
        <f>'Raw Data'!P181</f>
        <v>0</v>
      </c>
      <c r="R183" s="49">
        <f>'Raw Data'!Q181</f>
        <v>0</v>
      </c>
      <c r="S183" s="49">
        <f>'Raw Data'!R181</f>
        <v>0</v>
      </c>
      <c r="T183" s="49">
        <f>'Raw Data'!S181</f>
        <v>0</v>
      </c>
      <c r="U183" s="49">
        <f>'Raw Data'!T181</f>
        <v>0</v>
      </c>
      <c r="V183" s="57">
        <f>'Raw Data'!U181</f>
        <v>0</v>
      </c>
      <c r="W183" s="49">
        <f>'Raw Data'!V181</f>
        <v>0</v>
      </c>
      <c r="X183" s="49">
        <f>'Raw Data'!W181</f>
        <v>0</v>
      </c>
      <c r="Y183" s="49">
        <f>'Raw Data'!X181</f>
        <v>0</v>
      </c>
      <c r="Z183" s="49">
        <f>'Raw Data'!Y181</f>
        <v>0</v>
      </c>
      <c r="AA183" s="49">
        <f>'Raw Data'!Z181</f>
        <v>0</v>
      </c>
      <c r="AB183" s="49">
        <f>'Raw Data'!AA181</f>
        <v>0</v>
      </c>
      <c r="AC183" s="49">
        <f>'Raw Data'!AB181</f>
        <v>0</v>
      </c>
      <c r="AD183" s="49">
        <f>'Raw Data'!AC181</f>
        <v>0</v>
      </c>
      <c r="AE183" s="49">
        <f>'Raw Data'!AD181</f>
        <v>0</v>
      </c>
      <c r="AF183" s="57">
        <f>'Raw Data'!AE181</f>
        <v>0</v>
      </c>
    </row>
    <row r="184" spans="1:32" x14ac:dyDescent="0.3">
      <c r="A184" s="55">
        <f>'Raw Data'!A182</f>
        <v>3.0166666666666702</v>
      </c>
      <c r="B184" s="49">
        <f>'Raw Data'!B182</f>
        <v>1.72468219555269E-2</v>
      </c>
      <c r="C184" s="49">
        <f>'Raw Data'!C182</f>
        <v>4.5982736395967998E-2</v>
      </c>
      <c r="D184" s="49">
        <f>'Raw Data'!D182</f>
        <v>0.17987798481634501</v>
      </c>
      <c r="E184" s="49">
        <f>'Raw Data'!E182</f>
        <v>0.83169703335115996</v>
      </c>
      <c r="F184" s="49">
        <f>'Raw Data'!F182</f>
        <v>4.2216124035812701</v>
      </c>
      <c r="G184" s="49">
        <f>'Raw Data'!G182</f>
        <v>1.0036094266464499</v>
      </c>
      <c r="H184" s="49">
        <f>'Raw Data'!H182</f>
        <v>0.138976124684354</v>
      </c>
      <c r="I184" s="49">
        <f>'Raw Data'!I182</f>
        <v>0.114556172208575</v>
      </c>
      <c r="J184" s="49">
        <f>'Raw Data'!J182</f>
        <v>0.85870848057292504</v>
      </c>
      <c r="K184" s="57">
        <f>'Raw Data'!K182</f>
        <v>1.0196368483807701</v>
      </c>
      <c r="L184" s="49"/>
      <c r="M184" s="60">
        <f>'Raw Data'!L182</f>
        <v>0</v>
      </c>
      <c r="N184" s="49">
        <f>'Raw Data'!M182</f>
        <v>0</v>
      </c>
      <c r="O184" s="49">
        <f>'Raw Data'!N182</f>
        <v>0</v>
      </c>
      <c r="P184" s="49">
        <f>'Raw Data'!O182</f>
        <v>0</v>
      </c>
      <c r="Q184" s="49">
        <f>'Raw Data'!P182</f>
        <v>0</v>
      </c>
      <c r="R184" s="49">
        <f>'Raw Data'!Q182</f>
        <v>0</v>
      </c>
      <c r="S184" s="49">
        <f>'Raw Data'!R182</f>
        <v>0</v>
      </c>
      <c r="T184" s="49">
        <f>'Raw Data'!S182</f>
        <v>0</v>
      </c>
      <c r="U184" s="49">
        <f>'Raw Data'!T182</f>
        <v>0</v>
      </c>
      <c r="V184" s="57">
        <f>'Raw Data'!U182</f>
        <v>0</v>
      </c>
      <c r="W184" s="49">
        <f>'Raw Data'!V182</f>
        <v>0</v>
      </c>
      <c r="X184" s="49">
        <f>'Raw Data'!W182</f>
        <v>0</v>
      </c>
      <c r="Y184" s="49">
        <f>'Raw Data'!X182</f>
        <v>0</v>
      </c>
      <c r="Z184" s="49">
        <f>'Raw Data'!Y182</f>
        <v>0</v>
      </c>
      <c r="AA184" s="49">
        <f>'Raw Data'!Z182</f>
        <v>0</v>
      </c>
      <c r="AB184" s="49">
        <f>'Raw Data'!AA182</f>
        <v>0</v>
      </c>
      <c r="AC184" s="49">
        <f>'Raw Data'!AB182</f>
        <v>0</v>
      </c>
      <c r="AD184" s="49">
        <f>'Raw Data'!AC182</f>
        <v>0</v>
      </c>
      <c r="AE184" s="49">
        <f>'Raw Data'!AD182</f>
        <v>0</v>
      </c>
      <c r="AF184" s="57">
        <f>'Raw Data'!AE182</f>
        <v>0</v>
      </c>
    </row>
    <row r="185" spans="1:32" x14ac:dyDescent="0.3">
      <c r="A185" s="55">
        <f>'Raw Data'!A183</f>
        <v>3.0333333333333301</v>
      </c>
      <c r="B185" s="49">
        <f>'Raw Data'!B183</f>
        <v>1.7247410167056901E-2</v>
      </c>
      <c r="C185" s="49">
        <f>'Raw Data'!C183</f>
        <v>4.5985790262003202E-2</v>
      </c>
      <c r="D185" s="49">
        <f>'Raw Data'!D183</f>
        <v>0.17989426965729</v>
      </c>
      <c r="E185" s="49">
        <f>'Raw Data'!E183</f>
        <v>0.83179259212503798</v>
      </c>
      <c r="F185" s="49">
        <f>'Raw Data'!F183</f>
        <v>4.2222015309158696</v>
      </c>
      <c r="G185" s="49">
        <f>'Raw Data'!G183</f>
        <v>1.0035932930511</v>
      </c>
      <c r="H185" s="49">
        <f>'Raw Data'!H183</f>
        <v>0.13899225827969799</v>
      </c>
      <c r="I185" s="49">
        <f>'Raw Data'!I183</f>
        <v>0.11454003861323001</v>
      </c>
      <c r="J185" s="49">
        <f>'Raw Data'!J183</f>
        <v>0.85870848053807503</v>
      </c>
      <c r="K185" s="57">
        <f>'Raw Data'!K183</f>
        <v>1.01963961109021</v>
      </c>
      <c r="L185" s="49"/>
      <c r="M185" s="60">
        <f>'Raw Data'!L183</f>
        <v>0</v>
      </c>
      <c r="N185" s="49">
        <f>'Raw Data'!M183</f>
        <v>0</v>
      </c>
      <c r="O185" s="49">
        <f>'Raw Data'!N183</f>
        <v>0</v>
      </c>
      <c r="P185" s="49">
        <f>'Raw Data'!O183</f>
        <v>0</v>
      </c>
      <c r="Q185" s="49">
        <f>'Raw Data'!P183</f>
        <v>0</v>
      </c>
      <c r="R185" s="49">
        <f>'Raw Data'!Q183</f>
        <v>0</v>
      </c>
      <c r="S185" s="49">
        <f>'Raw Data'!R183</f>
        <v>0</v>
      </c>
      <c r="T185" s="49">
        <f>'Raw Data'!S183</f>
        <v>0</v>
      </c>
      <c r="U185" s="49">
        <f>'Raw Data'!T183</f>
        <v>0</v>
      </c>
      <c r="V185" s="57">
        <f>'Raw Data'!U183</f>
        <v>0</v>
      </c>
      <c r="W185" s="49">
        <f>'Raw Data'!V183</f>
        <v>0</v>
      </c>
      <c r="X185" s="49">
        <f>'Raw Data'!W183</f>
        <v>0</v>
      </c>
      <c r="Y185" s="49">
        <f>'Raw Data'!X183</f>
        <v>0</v>
      </c>
      <c r="Z185" s="49">
        <f>'Raw Data'!Y183</f>
        <v>0</v>
      </c>
      <c r="AA185" s="49">
        <f>'Raw Data'!Z183</f>
        <v>0</v>
      </c>
      <c r="AB185" s="49">
        <f>'Raw Data'!AA183</f>
        <v>0</v>
      </c>
      <c r="AC185" s="49">
        <f>'Raw Data'!AB183</f>
        <v>0</v>
      </c>
      <c r="AD185" s="49">
        <f>'Raw Data'!AC183</f>
        <v>0</v>
      </c>
      <c r="AE185" s="49">
        <f>'Raw Data'!AD183</f>
        <v>0</v>
      </c>
      <c r="AF185" s="57">
        <f>'Raw Data'!AE183</f>
        <v>0</v>
      </c>
    </row>
    <row r="186" spans="1:32" x14ac:dyDescent="0.3">
      <c r="A186" s="55">
        <f>'Raw Data'!A184</f>
        <v>3.05</v>
      </c>
      <c r="B186" s="49">
        <f>'Raw Data'!B184</f>
        <v>1.7247992410642302E-2</v>
      </c>
      <c r="C186" s="49">
        <f>'Raw Data'!C184</f>
        <v>4.5988814139799598E-2</v>
      </c>
      <c r="D186" s="49">
        <f>'Raw Data'!D184</f>
        <v>0.17991039474289999</v>
      </c>
      <c r="E186" s="49">
        <f>'Raw Data'!E184</f>
        <v>0.83188721413739397</v>
      </c>
      <c r="F186" s="49">
        <f>'Raw Data'!F184</f>
        <v>4.2227848872550204</v>
      </c>
      <c r="G186" s="49">
        <f>'Raw Data'!G184</f>
        <v>1.0035773176001499</v>
      </c>
      <c r="H186" s="49">
        <f>'Raw Data'!H184</f>
        <v>0.139008233730647</v>
      </c>
      <c r="I186" s="49">
        <f>'Raw Data'!I184</f>
        <v>0.114524063162281</v>
      </c>
      <c r="J186" s="49">
        <f>'Raw Data'!J184</f>
        <v>0.85870848050487403</v>
      </c>
      <c r="K186" s="57">
        <f>'Raw Data'!K184</f>
        <v>1.0196423467599101</v>
      </c>
      <c r="L186" s="49"/>
      <c r="M186" s="60">
        <f>'Raw Data'!L184</f>
        <v>0</v>
      </c>
      <c r="N186" s="49">
        <f>'Raw Data'!M184</f>
        <v>0</v>
      </c>
      <c r="O186" s="49">
        <f>'Raw Data'!N184</f>
        <v>0</v>
      </c>
      <c r="P186" s="49">
        <f>'Raw Data'!O184</f>
        <v>0</v>
      </c>
      <c r="Q186" s="49">
        <f>'Raw Data'!P184</f>
        <v>0</v>
      </c>
      <c r="R186" s="49">
        <f>'Raw Data'!Q184</f>
        <v>0</v>
      </c>
      <c r="S186" s="49">
        <f>'Raw Data'!R184</f>
        <v>0</v>
      </c>
      <c r="T186" s="49">
        <f>'Raw Data'!S184</f>
        <v>0</v>
      </c>
      <c r="U186" s="49">
        <f>'Raw Data'!T184</f>
        <v>0</v>
      </c>
      <c r="V186" s="57">
        <f>'Raw Data'!U184</f>
        <v>0</v>
      </c>
      <c r="W186" s="49">
        <f>'Raw Data'!V184</f>
        <v>0</v>
      </c>
      <c r="X186" s="49">
        <f>'Raw Data'!W184</f>
        <v>0</v>
      </c>
      <c r="Y186" s="49">
        <f>'Raw Data'!X184</f>
        <v>0</v>
      </c>
      <c r="Z186" s="49">
        <f>'Raw Data'!Y184</f>
        <v>0</v>
      </c>
      <c r="AA186" s="49">
        <f>'Raw Data'!Z184</f>
        <v>0</v>
      </c>
      <c r="AB186" s="49">
        <f>'Raw Data'!AA184</f>
        <v>0</v>
      </c>
      <c r="AC186" s="49">
        <f>'Raw Data'!AB184</f>
        <v>0</v>
      </c>
      <c r="AD186" s="49">
        <f>'Raw Data'!AC184</f>
        <v>0</v>
      </c>
      <c r="AE186" s="49">
        <f>'Raw Data'!AD184</f>
        <v>0</v>
      </c>
      <c r="AF186" s="57">
        <f>'Raw Data'!AE184</f>
        <v>0</v>
      </c>
    </row>
    <row r="187" spans="1:32" x14ac:dyDescent="0.3">
      <c r="A187" s="55">
        <f>'Raw Data'!A185</f>
        <v>3.06666666666667</v>
      </c>
      <c r="B187" s="49">
        <f>'Raw Data'!B185</f>
        <v>1.7248568686283199E-2</v>
      </c>
      <c r="C187" s="49">
        <f>'Raw Data'!C185</f>
        <v>4.5991808029357401E-2</v>
      </c>
      <c r="D187" s="49">
        <f>'Raw Data'!D185</f>
        <v>0.179926360073173</v>
      </c>
      <c r="E187" s="49">
        <f>'Raw Data'!E185</f>
        <v>0.83198089938822795</v>
      </c>
      <c r="F187" s="49">
        <f>'Raw Data'!F185</f>
        <v>4.2233624725987102</v>
      </c>
      <c r="G187" s="49">
        <f>'Raw Data'!G185</f>
        <v>1.0035615002936</v>
      </c>
      <c r="H187" s="49">
        <f>'Raw Data'!H185</f>
        <v>0.139024051037201</v>
      </c>
      <c r="I187" s="49">
        <f>'Raw Data'!I185</f>
        <v>0.114508245855728</v>
      </c>
      <c r="J187" s="49">
        <f>'Raw Data'!J185</f>
        <v>0.85870848047332204</v>
      </c>
      <c r="K187" s="57">
        <f>'Raw Data'!K185</f>
        <v>1.0196450553898699</v>
      </c>
      <c r="L187" s="49"/>
      <c r="M187" s="60">
        <f>'Raw Data'!L185</f>
        <v>0</v>
      </c>
      <c r="N187" s="49">
        <f>'Raw Data'!M185</f>
        <v>0</v>
      </c>
      <c r="O187" s="49">
        <f>'Raw Data'!N185</f>
        <v>0</v>
      </c>
      <c r="P187" s="49">
        <f>'Raw Data'!O185</f>
        <v>0</v>
      </c>
      <c r="Q187" s="49">
        <f>'Raw Data'!P185</f>
        <v>0</v>
      </c>
      <c r="R187" s="49">
        <f>'Raw Data'!Q185</f>
        <v>0</v>
      </c>
      <c r="S187" s="49">
        <f>'Raw Data'!R185</f>
        <v>0</v>
      </c>
      <c r="T187" s="49">
        <f>'Raw Data'!S185</f>
        <v>0</v>
      </c>
      <c r="U187" s="49">
        <f>'Raw Data'!T185</f>
        <v>0</v>
      </c>
      <c r="V187" s="57">
        <f>'Raw Data'!U185</f>
        <v>0</v>
      </c>
      <c r="W187" s="49">
        <f>'Raw Data'!V185</f>
        <v>0</v>
      </c>
      <c r="X187" s="49">
        <f>'Raw Data'!W185</f>
        <v>0</v>
      </c>
      <c r="Y187" s="49">
        <f>'Raw Data'!X185</f>
        <v>0</v>
      </c>
      <c r="Z187" s="49">
        <f>'Raw Data'!Y185</f>
        <v>0</v>
      </c>
      <c r="AA187" s="49">
        <f>'Raw Data'!Z185</f>
        <v>0</v>
      </c>
      <c r="AB187" s="49">
        <f>'Raw Data'!AA185</f>
        <v>0</v>
      </c>
      <c r="AC187" s="49">
        <f>'Raw Data'!AB185</f>
        <v>0</v>
      </c>
      <c r="AD187" s="49">
        <f>'Raw Data'!AC185</f>
        <v>0</v>
      </c>
      <c r="AE187" s="49">
        <f>'Raw Data'!AD185</f>
        <v>0</v>
      </c>
      <c r="AF187" s="57">
        <f>'Raw Data'!AE185</f>
        <v>0</v>
      </c>
    </row>
    <row r="188" spans="1:32" x14ac:dyDescent="0.3">
      <c r="A188" s="55">
        <f>'Raw Data'!A186</f>
        <v>3.0833333333333299</v>
      </c>
      <c r="B188" s="49">
        <f>'Raw Data'!B186</f>
        <v>1.7249138993979601E-2</v>
      </c>
      <c r="C188" s="49">
        <f>'Raw Data'!C186</f>
        <v>4.5994771930676401E-2</v>
      </c>
      <c r="D188" s="49">
        <f>'Raw Data'!D186</f>
        <v>0.179942165648111</v>
      </c>
      <c r="E188" s="49">
        <f>'Raw Data'!E186</f>
        <v>0.83207364787753901</v>
      </c>
      <c r="F188" s="49">
        <f>'Raw Data'!F186</f>
        <v>4.2239342869469496</v>
      </c>
      <c r="G188" s="49">
        <f>'Raw Data'!G186</f>
        <v>1.00354584113144</v>
      </c>
      <c r="H188" s="49">
        <f>'Raw Data'!H186</f>
        <v>0.13903971019935901</v>
      </c>
      <c r="I188" s="49">
        <f>'Raw Data'!I186</f>
        <v>0.11449258669357</v>
      </c>
      <c r="J188" s="49">
        <f>'Raw Data'!J186</f>
        <v>0.85870848044341996</v>
      </c>
      <c r="K188" s="57">
        <f>'Raw Data'!K186</f>
        <v>1.01964773698008</v>
      </c>
      <c r="L188" s="49"/>
      <c r="M188" s="60">
        <f>'Raw Data'!L186</f>
        <v>0</v>
      </c>
      <c r="N188" s="49">
        <f>'Raw Data'!M186</f>
        <v>0</v>
      </c>
      <c r="O188" s="49">
        <f>'Raw Data'!N186</f>
        <v>0</v>
      </c>
      <c r="P188" s="49">
        <f>'Raw Data'!O186</f>
        <v>0</v>
      </c>
      <c r="Q188" s="49">
        <f>'Raw Data'!P186</f>
        <v>0</v>
      </c>
      <c r="R188" s="49">
        <f>'Raw Data'!Q186</f>
        <v>0</v>
      </c>
      <c r="S188" s="49">
        <f>'Raw Data'!R186</f>
        <v>0</v>
      </c>
      <c r="T188" s="49">
        <f>'Raw Data'!S186</f>
        <v>0</v>
      </c>
      <c r="U188" s="49">
        <f>'Raw Data'!T186</f>
        <v>0</v>
      </c>
      <c r="V188" s="57">
        <f>'Raw Data'!U186</f>
        <v>0</v>
      </c>
      <c r="W188" s="49">
        <f>'Raw Data'!V186</f>
        <v>0</v>
      </c>
      <c r="X188" s="49">
        <f>'Raw Data'!W186</f>
        <v>0</v>
      </c>
      <c r="Y188" s="49">
        <f>'Raw Data'!X186</f>
        <v>0</v>
      </c>
      <c r="Z188" s="49">
        <f>'Raw Data'!Y186</f>
        <v>0</v>
      </c>
      <c r="AA188" s="49">
        <f>'Raw Data'!Z186</f>
        <v>0</v>
      </c>
      <c r="AB188" s="49">
        <f>'Raw Data'!AA186</f>
        <v>0</v>
      </c>
      <c r="AC188" s="49">
        <f>'Raw Data'!AB186</f>
        <v>0</v>
      </c>
      <c r="AD188" s="49">
        <f>'Raw Data'!AC186</f>
        <v>0</v>
      </c>
      <c r="AE188" s="49">
        <f>'Raw Data'!AD186</f>
        <v>0</v>
      </c>
      <c r="AF188" s="57">
        <f>'Raw Data'!AE186</f>
        <v>0</v>
      </c>
    </row>
    <row r="189" spans="1:32" x14ac:dyDescent="0.3">
      <c r="A189" s="55">
        <f>'Raw Data'!A187</f>
        <v>3.1</v>
      </c>
      <c r="B189" s="49">
        <f>'Raw Data'!B187</f>
        <v>1.7249703333731499E-2</v>
      </c>
      <c r="C189" s="49">
        <f>'Raw Data'!C187</f>
        <v>4.59977058437568E-2</v>
      </c>
      <c r="D189" s="49">
        <f>'Raw Data'!D187</f>
        <v>0.179957811467713</v>
      </c>
      <c r="E189" s="49">
        <f>'Raw Data'!E187</f>
        <v>0.83216545960532695</v>
      </c>
      <c r="F189" s="49">
        <f>'Raw Data'!F187</f>
        <v>4.2245003302997404</v>
      </c>
      <c r="G189" s="49">
        <f>'Raw Data'!G187</f>
        <v>1.0035303401136799</v>
      </c>
      <c r="H189" s="49">
        <f>'Raw Data'!H187</f>
        <v>0.139055211217121</v>
      </c>
      <c r="I189" s="49">
        <f>'Raw Data'!I187</f>
        <v>0.114477085675808</v>
      </c>
      <c r="J189" s="49">
        <f>'Raw Data'!J187</f>
        <v>0.85870848041516701</v>
      </c>
      <c r="K189" s="57">
        <f>'Raw Data'!K187</f>
        <v>1.0196503915305599</v>
      </c>
      <c r="L189" s="49"/>
      <c r="M189" s="60">
        <f>'Raw Data'!L187</f>
        <v>0</v>
      </c>
      <c r="N189" s="49">
        <f>'Raw Data'!M187</f>
        <v>0</v>
      </c>
      <c r="O189" s="49">
        <f>'Raw Data'!N187</f>
        <v>0</v>
      </c>
      <c r="P189" s="49">
        <f>'Raw Data'!O187</f>
        <v>0</v>
      </c>
      <c r="Q189" s="49">
        <f>'Raw Data'!P187</f>
        <v>0</v>
      </c>
      <c r="R189" s="49">
        <f>'Raw Data'!Q187</f>
        <v>0</v>
      </c>
      <c r="S189" s="49">
        <f>'Raw Data'!R187</f>
        <v>0</v>
      </c>
      <c r="T189" s="49">
        <f>'Raw Data'!S187</f>
        <v>0</v>
      </c>
      <c r="U189" s="49">
        <f>'Raw Data'!T187</f>
        <v>0</v>
      </c>
      <c r="V189" s="57">
        <f>'Raw Data'!U187</f>
        <v>0</v>
      </c>
      <c r="W189" s="49">
        <f>'Raw Data'!V187</f>
        <v>0</v>
      </c>
      <c r="X189" s="49">
        <f>'Raw Data'!W187</f>
        <v>0</v>
      </c>
      <c r="Y189" s="49">
        <f>'Raw Data'!X187</f>
        <v>0</v>
      </c>
      <c r="Z189" s="49">
        <f>'Raw Data'!Y187</f>
        <v>0</v>
      </c>
      <c r="AA189" s="49">
        <f>'Raw Data'!Z187</f>
        <v>0</v>
      </c>
      <c r="AB189" s="49">
        <f>'Raw Data'!AA187</f>
        <v>0</v>
      </c>
      <c r="AC189" s="49">
        <f>'Raw Data'!AB187</f>
        <v>0</v>
      </c>
      <c r="AD189" s="49">
        <f>'Raw Data'!AC187</f>
        <v>0</v>
      </c>
      <c r="AE189" s="49">
        <f>'Raw Data'!AD187</f>
        <v>0</v>
      </c>
      <c r="AF189" s="57">
        <f>'Raw Data'!AE187</f>
        <v>0</v>
      </c>
    </row>
    <row r="190" spans="1:32" x14ac:dyDescent="0.3">
      <c r="A190" s="55">
        <f>'Raw Data'!A188</f>
        <v>3.1166666666666698</v>
      </c>
      <c r="B190" s="49">
        <f>'Raw Data'!B188</f>
        <v>1.7250261705538901E-2</v>
      </c>
      <c r="C190" s="49">
        <f>'Raw Data'!C188</f>
        <v>4.6000609768598398E-2</v>
      </c>
      <c r="D190" s="49">
        <f>'Raw Data'!D188</f>
        <v>0.17997329753197899</v>
      </c>
      <c r="E190" s="49">
        <f>'Raw Data'!E188</f>
        <v>0.83225633457159198</v>
      </c>
      <c r="F190" s="49">
        <f>'Raw Data'!F188</f>
        <v>4.2250606026570701</v>
      </c>
      <c r="G190" s="49">
        <f>'Raw Data'!G188</f>
        <v>1.0035149972403099</v>
      </c>
      <c r="H190" s="49">
        <f>'Raw Data'!H188</f>
        <v>0.13907055409048699</v>
      </c>
      <c r="I190" s="49">
        <f>'Raw Data'!I188</f>
        <v>0.11446174280244099</v>
      </c>
      <c r="J190" s="49">
        <f>'Raw Data'!J188</f>
        <v>0.85870848038856296</v>
      </c>
      <c r="K190" s="57">
        <f>'Raw Data'!K188</f>
        <v>1.01965301904129</v>
      </c>
      <c r="L190" s="49"/>
      <c r="M190" s="60">
        <f>'Raw Data'!L188</f>
        <v>0</v>
      </c>
      <c r="N190" s="49">
        <f>'Raw Data'!M188</f>
        <v>0</v>
      </c>
      <c r="O190" s="49">
        <f>'Raw Data'!N188</f>
        <v>0</v>
      </c>
      <c r="P190" s="49">
        <f>'Raw Data'!O188</f>
        <v>0</v>
      </c>
      <c r="Q190" s="49">
        <f>'Raw Data'!P188</f>
        <v>0</v>
      </c>
      <c r="R190" s="49">
        <f>'Raw Data'!Q188</f>
        <v>0</v>
      </c>
      <c r="S190" s="49">
        <f>'Raw Data'!R188</f>
        <v>0</v>
      </c>
      <c r="T190" s="49">
        <f>'Raw Data'!S188</f>
        <v>0</v>
      </c>
      <c r="U190" s="49">
        <f>'Raw Data'!T188</f>
        <v>0</v>
      </c>
      <c r="V190" s="57">
        <f>'Raw Data'!U188</f>
        <v>0</v>
      </c>
      <c r="W190" s="49">
        <f>'Raw Data'!V188</f>
        <v>0</v>
      </c>
      <c r="X190" s="49">
        <f>'Raw Data'!W188</f>
        <v>0</v>
      </c>
      <c r="Y190" s="49">
        <f>'Raw Data'!X188</f>
        <v>0</v>
      </c>
      <c r="Z190" s="49">
        <f>'Raw Data'!Y188</f>
        <v>0</v>
      </c>
      <c r="AA190" s="49">
        <f>'Raw Data'!Z188</f>
        <v>0</v>
      </c>
      <c r="AB190" s="49">
        <f>'Raw Data'!AA188</f>
        <v>0</v>
      </c>
      <c r="AC190" s="49">
        <f>'Raw Data'!AB188</f>
        <v>0</v>
      </c>
      <c r="AD190" s="49">
        <f>'Raw Data'!AC188</f>
        <v>0</v>
      </c>
      <c r="AE190" s="49">
        <f>'Raw Data'!AD188</f>
        <v>0</v>
      </c>
      <c r="AF190" s="57">
        <f>'Raw Data'!AE188</f>
        <v>0</v>
      </c>
    </row>
    <row r="191" spans="1:32" x14ac:dyDescent="0.3">
      <c r="A191" s="55">
        <f>'Raw Data'!A189</f>
        <v>3.1333333333333302</v>
      </c>
      <c r="B191" s="49">
        <f>'Raw Data'!B189</f>
        <v>1.72508141094018E-2</v>
      </c>
      <c r="C191" s="49">
        <f>'Raw Data'!C189</f>
        <v>4.6003483705201298E-2</v>
      </c>
      <c r="D191" s="49">
        <f>'Raw Data'!D189</f>
        <v>0.179988623840909</v>
      </c>
      <c r="E191" s="49">
        <f>'Raw Data'!E189</f>
        <v>0.83234627277633499</v>
      </c>
      <c r="F191" s="49">
        <f>'Raw Data'!F189</f>
        <v>4.2256151040189396</v>
      </c>
      <c r="G191" s="49">
        <f>'Raw Data'!G189</f>
        <v>1.0034998125113399</v>
      </c>
      <c r="H191" s="49">
        <f>'Raw Data'!H189</f>
        <v>0.13908573881945799</v>
      </c>
      <c r="I191" s="49">
        <f>'Raw Data'!I189</f>
        <v>0.114446558073471</v>
      </c>
      <c r="J191" s="49">
        <f>'Raw Data'!J189</f>
        <v>0.85870848036360903</v>
      </c>
      <c r="K191" s="57">
        <f>'Raw Data'!K189</f>
        <v>1.0196556195122899</v>
      </c>
      <c r="L191" s="49"/>
      <c r="M191" s="60">
        <f>'Raw Data'!L189</f>
        <v>0</v>
      </c>
      <c r="N191" s="49">
        <f>'Raw Data'!M189</f>
        <v>0</v>
      </c>
      <c r="O191" s="49">
        <f>'Raw Data'!N189</f>
        <v>0</v>
      </c>
      <c r="P191" s="49">
        <f>'Raw Data'!O189</f>
        <v>0</v>
      </c>
      <c r="Q191" s="49">
        <f>'Raw Data'!P189</f>
        <v>0</v>
      </c>
      <c r="R191" s="49">
        <f>'Raw Data'!Q189</f>
        <v>0</v>
      </c>
      <c r="S191" s="49">
        <f>'Raw Data'!R189</f>
        <v>0</v>
      </c>
      <c r="T191" s="49">
        <f>'Raw Data'!S189</f>
        <v>0</v>
      </c>
      <c r="U191" s="49">
        <f>'Raw Data'!T189</f>
        <v>0</v>
      </c>
      <c r="V191" s="57">
        <f>'Raw Data'!U189</f>
        <v>0</v>
      </c>
      <c r="W191" s="49">
        <f>'Raw Data'!V189</f>
        <v>0</v>
      </c>
      <c r="X191" s="49">
        <f>'Raw Data'!W189</f>
        <v>0</v>
      </c>
      <c r="Y191" s="49">
        <f>'Raw Data'!X189</f>
        <v>0</v>
      </c>
      <c r="Z191" s="49">
        <f>'Raw Data'!Y189</f>
        <v>0</v>
      </c>
      <c r="AA191" s="49">
        <f>'Raw Data'!Z189</f>
        <v>0</v>
      </c>
      <c r="AB191" s="49">
        <f>'Raw Data'!AA189</f>
        <v>0</v>
      </c>
      <c r="AC191" s="49">
        <f>'Raw Data'!AB189</f>
        <v>0</v>
      </c>
      <c r="AD191" s="49">
        <f>'Raw Data'!AC189</f>
        <v>0</v>
      </c>
      <c r="AE191" s="49">
        <f>'Raw Data'!AD189</f>
        <v>0</v>
      </c>
      <c r="AF191" s="57">
        <f>'Raw Data'!AE189</f>
        <v>0</v>
      </c>
    </row>
    <row r="192" spans="1:32" x14ac:dyDescent="0.3">
      <c r="A192" s="55">
        <f>'Raw Data'!A190</f>
        <v>3.15</v>
      </c>
      <c r="B192" s="49">
        <f>'Raw Data'!B190</f>
        <v>1.7251360545320199E-2</v>
      </c>
      <c r="C192" s="49">
        <f>'Raw Data'!C190</f>
        <v>4.60063276535655E-2</v>
      </c>
      <c r="D192" s="49">
        <f>'Raw Data'!D190</f>
        <v>0.18000379039450301</v>
      </c>
      <c r="E192" s="49">
        <f>'Raw Data'!E190</f>
        <v>0.83243527421955599</v>
      </c>
      <c r="F192" s="49">
        <f>'Raw Data'!F190</f>
        <v>4.2261638343853702</v>
      </c>
      <c r="G192" s="49">
        <f>'Raw Data'!G190</f>
        <v>1.0034847859267699</v>
      </c>
      <c r="H192" s="49">
        <f>'Raw Data'!H190</f>
        <v>0.13910076540403299</v>
      </c>
      <c r="I192" s="49">
        <f>'Raw Data'!I190</f>
        <v>0.114431531488896</v>
      </c>
      <c r="J192" s="49">
        <f>'Raw Data'!J190</f>
        <v>0.858708480340303</v>
      </c>
      <c r="K192" s="57">
        <f>'Raw Data'!K190</f>
        <v>1.01965819294354</v>
      </c>
      <c r="L192" s="49"/>
      <c r="M192" s="60">
        <f>'Raw Data'!L190</f>
        <v>0</v>
      </c>
      <c r="N192" s="49">
        <f>'Raw Data'!M190</f>
        <v>0</v>
      </c>
      <c r="O192" s="49">
        <f>'Raw Data'!N190</f>
        <v>0</v>
      </c>
      <c r="P192" s="49">
        <f>'Raw Data'!O190</f>
        <v>0</v>
      </c>
      <c r="Q192" s="49">
        <f>'Raw Data'!P190</f>
        <v>0</v>
      </c>
      <c r="R192" s="49">
        <f>'Raw Data'!Q190</f>
        <v>0</v>
      </c>
      <c r="S192" s="49">
        <f>'Raw Data'!R190</f>
        <v>0</v>
      </c>
      <c r="T192" s="49">
        <f>'Raw Data'!S190</f>
        <v>0</v>
      </c>
      <c r="U192" s="49">
        <f>'Raw Data'!T190</f>
        <v>0</v>
      </c>
      <c r="V192" s="57">
        <f>'Raw Data'!U190</f>
        <v>0</v>
      </c>
      <c r="W192" s="49">
        <f>'Raw Data'!V190</f>
        <v>0</v>
      </c>
      <c r="X192" s="49">
        <f>'Raw Data'!W190</f>
        <v>0</v>
      </c>
      <c r="Y192" s="49">
        <f>'Raw Data'!X190</f>
        <v>0</v>
      </c>
      <c r="Z192" s="49">
        <f>'Raw Data'!Y190</f>
        <v>0</v>
      </c>
      <c r="AA192" s="49">
        <f>'Raw Data'!Z190</f>
        <v>0</v>
      </c>
      <c r="AB192" s="49">
        <f>'Raw Data'!AA190</f>
        <v>0</v>
      </c>
      <c r="AC192" s="49">
        <f>'Raw Data'!AB190</f>
        <v>0</v>
      </c>
      <c r="AD192" s="49">
        <f>'Raw Data'!AC190</f>
        <v>0</v>
      </c>
      <c r="AE192" s="49">
        <f>'Raw Data'!AD190</f>
        <v>0</v>
      </c>
      <c r="AF192" s="57">
        <f>'Raw Data'!AE190</f>
        <v>0</v>
      </c>
    </row>
    <row r="193" spans="1:32" x14ac:dyDescent="0.3">
      <c r="A193" s="55">
        <f>'Raw Data'!A191</f>
        <v>3.1666666666666701</v>
      </c>
      <c r="B193" s="49">
        <f>'Raw Data'!B191</f>
        <v>1.7251901013294099E-2</v>
      </c>
      <c r="C193" s="49">
        <f>'Raw Data'!C191</f>
        <v>4.6009141613690997E-2</v>
      </c>
      <c r="D193" s="49">
        <f>'Raw Data'!D191</f>
        <v>0.18001879719276101</v>
      </c>
      <c r="E193" s="49">
        <f>'Raw Data'!E191</f>
        <v>0.83252333890125396</v>
      </c>
      <c r="F193" s="49">
        <f>'Raw Data'!F191</f>
        <v>4.2267067937563301</v>
      </c>
      <c r="G193" s="49">
        <f>'Raw Data'!G191</f>
        <v>1.00346991748659</v>
      </c>
      <c r="H193" s="49">
        <f>'Raw Data'!H191</f>
        <v>0.13911563384421199</v>
      </c>
      <c r="I193" s="49">
        <f>'Raw Data'!I191</f>
        <v>0.11441666304871601</v>
      </c>
      <c r="J193" s="49">
        <f>'Raw Data'!J191</f>
        <v>0.85870848031864799</v>
      </c>
      <c r="K193" s="57">
        <f>'Raw Data'!K191</f>
        <v>1.0196607393350501</v>
      </c>
      <c r="L193" s="49"/>
      <c r="M193" s="60">
        <f>'Raw Data'!L191</f>
        <v>0</v>
      </c>
      <c r="N193" s="49">
        <f>'Raw Data'!M191</f>
        <v>0</v>
      </c>
      <c r="O193" s="49">
        <f>'Raw Data'!N191</f>
        <v>0</v>
      </c>
      <c r="P193" s="49">
        <f>'Raw Data'!O191</f>
        <v>0</v>
      </c>
      <c r="Q193" s="49">
        <f>'Raw Data'!P191</f>
        <v>0</v>
      </c>
      <c r="R193" s="49">
        <f>'Raw Data'!Q191</f>
        <v>0</v>
      </c>
      <c r="S193" s="49">
        <f>'Raw Data'!R191</f>
        <v>0</v>
      </c>
      <c r="T193" s="49">
        <f>'Raw Data'!S191</f>
        <v>0</v>
      </c>
      <c r="U193" s="49">
        <f>'Raw Data'!T191</f>
        <v>0</v>
      </c>
      <c r="V193" s="57">
        <f>'Raw Data'!U191</f>
        <v>0</v>
      </c>
      <c r="W193" s="49">
        <f>'Raw Data'!V191</f>
        <v>0</v>
      </c>
      <c r="X193" s="49">
        <f>'Raw Data'!W191</f>
        <v>0</v>
      </c>
      <c r="Y193" s="49">
        <f>'Raw Data'!X191</f>
        <v>0</v>
      </c>
      <c r="Z193" s="49">
        <f>'Raw Data'!Y191</f>
        <v>0</v>
      </c>
      <c r="AA193" s="49">
        <f>'Raw Data'!Z191</f>
        <v>0</v>
      </c>
      <c r="AB193" s="49">
        <f>'Raw Data'!AA191</f>
        <v>0</v>
      </c>
      <c r="AC193" s="49">
        <f>'Raw Data'!AB191</f>
        <v>0</v>
      </c>
      <c r="AD193" s="49">
        <f>'Raw Data'!AC191</f>
        <v>0</v>
      </c>
      <c r="AE193" s="49">
        <f>'Raw Data'!AD191</f>
        <v>0</v>
      </c>
      <c r="AF193" s="57">
        <f>'Raw Data'!AE191</f>
        <v>0</v>
      </c>
    </row>
    <row r="194" spans="1:32" x14ac:dyDescent="0.3">
      <c r="A194" s="55">
        <f>'Raw Data'!A192</f>
        <v>3.18333333333333</v>
      </c>
      <c r="B194" s="49">
        <f>'Raw Data'!B192</f>
        <v>1.7252435513323498E-2</v>
      </c>
      <c r="C194" s="49">
        <f>'Raw Data'!C192</f>
        <v>4.6011925585577797E-2</v>
      </c>
      <c r="D194" s="49">
        <f>'Raw Data'!D192</f>
        <v>0.18003364423568399</v>
      </c>
      <c r="E194" s="49">
        <f>'Raw Data'!E192</f>
        <v>0.83261046682142903</v>
      </c>
      <c r="F194" s="49">
        <f>'Raw Data'!F192</f>
        <v>4.2272439821318502</v>
      </c>
      <c r="G194" s="49">
        <f>'Raw Data'!G192</f>
        <v>1.0034552071908001</v>
      </c>
      <c r="H194" s="49">
        <f>'Raw Data'!H192</f>
        <v>0.139130344139996</v>
      </c>
      <c r="I194" s="49">
        <f>'Raw Data'!I192</f>
        <v>0.11440195275293299</v>
      </c>
      <c r="J194" s="49">
        <f>'Raw Data'!J192</f>
        <v>0.858708480298642</v>
      </c>
      <c r="K194" s="57">
        <f>'Raw Data'!K192</f>
        <v>1.0196632586868299</v>
      </c>
      <c r="L194" s="49"/>
      <c r="M194" s="60">
        <f>'Raw Data'!L192</f>
        <v>0</v>
      </c>
      <c r="N194" s="49">
        <f>'Raw Data'!M192</f>
        <v>0</v>
      </c>
      <c r="O194" s="49">
        <f>'Raw Data'!N192</f>
        <v>0</v>
      </c>
      <c r="P194" s="49">
        <f>'Raw Data'!O192</f>
        <v>0</v>
      </c>
      <c r="Q194" s="49">
        <f>'Raw Data'!P192</f>
        <v>0</v>
      </c>
      <c r="R194" s="49">
        <f>'Raw Data'!Q192</f>
        <v>0</v>
      </c>
      <c r="S194" s="49">
        <f>'Raw Data'!R192</f>
        <v>0</v>
      </c>
      <c r="T194" s="49">
        <f>'Raw Data'!S192</f>
        <v>0</v>
      </c>
      <c r="U194" s="49">
        <f>'Raw Data'!T192</f>
        <v>0</v>
      </c>
      <c r="V194" s="57">
        <f>'Raw Data'!U192</f>
        <v>0</v>
      </c>
      <c r="W194" s="49">
        <f>'Raw Data'!V192</f>
        <v>0</v>
      </c>
      <c r="X194" s="49">
        <f>'Raw Data'!W192</f>
        <v>0</v>
      </c>
      <c r="Y194" s="49">
        <f>'Raw Data'!X192</f>
        <v>0</v>
      </c>
      <c r="Z194" s="49">
        <f>'Raw Data'!Y192</f>
        <v>0</v>
      </c>
      <c r="AA194" s="49">
        <f>'Raw Data'!Z192</f>
        <v>0</v>
      </c>
      <c r="AB194" s="49">
        <f>'Raw Data'!AA192</f>
        <v>0</v>
      </c>
      <c r="AC194" s="49">
        <f>'Raw Data'!AB192</f>
        <v>0</v>
      </c>
      <c r="AD194" s="49">
        <f>'Raw Data'!AC192</f>
        <v>0</v>
      </c>
      <c r="AE194" s="49">
        <f>'Raw Data'!AD192</f>
        <v>0</v>
      </c>
      <c r="AF194" s="57">
        <f>'Raw Data'!AE192</f>
        <v>0</v>
      </c>
    </row>
    <row r="195" spans="1:32" x14ac:dyDescent="0.3">
      <c r="A195" s="55">
        <f>'Raw Data'!A193</f>
        <v>3.2</v>
      </c>
      <c r="B195" s="49">
        <f>'Raw Data'!B193</f>
        <v>1.7252964045408398E-2</v>
      </c>
      <c r="C195" s="49">
        <f>'Raw Data'!C193</f>
        <v>4.6014679569225898E-2</v>
      </c>
      <c r="D195" s="49">
        <f>'Raw Data'!D193</f>
        <v>0.18004833152326999</v>
      </c>
      <c r="E195" s="49">
        <f>'Raw Data'!E193</f>
        <v>0.83269665798008197</v>
      </c>
      <c r="F195" s="49">
        <f>'Raw Data'!F193</f>
        <v>4.2277753995119101</v>
      </c>
      <c r="G195" s="49">
        <f>'Raw Data'!G193</f>
        <v>1.0034406550394099</v>
      </c>
      <c r="H195" s="49">
        <f>'Raw Data'!H193</f>
        <v>0.13914489629138399</v>
      </c>
      <c r="I195" s="49">
        <f>'Raw Data'!I193</f>
        <v>0.114387400601544</v>
      </c>
      <c r="J195" s="49">
        <f>'Raw Data'!J193</f>
        <v>0.85870848028028501</v>
      </c>
      <c r="K195" s="57">
        <f>'Raw Data'!K193</f>
        <v>1.01966575099886</v>
      </c>
      <c r="L195" s="49"/>
      <c r="M195" s="60">
        <f>'Raw Data'!L193</f>
        <v>0</v>
      </c>
      <c r="N195" s="49">
        <f>'Raw Data'!M193</f>
        <v>0</v>
      </c>
      <c r="O195" s="49">
        <f>'Raw Data'!N193</f>
        <v>0</v>
      </c>
      <c r="P195" s="49">
        <f>'Raw Data'!O193</f>
        <v>0</v>
      </c>
      <c r="Q195" s="49">
        <f>'Raw Data'!P193</f>
        <v>0</v>
      </c>
      <c r="R195" s="49">
        <f>'Raw Data'!Q193</f>
        <v>0</v>
      </c>
      <c r="S195" s="49">
        <f>'Raw Data'!R193</f>
        <v>0</v>
      </c>
      <c r="T195" s="49">
        <f>'Raw Data'!S193</f>
        <v>0</v>
      </c>
      <c r="U195" s="49">
        <f>'Raw Data'!T193</f>
        <v>0</v>
      </c>
      <c r="V195" s="57">
        <f>'Raw Data'!U193</f>
        <v>0</v>
      </c>
      <c r="W195" s="49">
        <f>'Raw Data'!V193</f>
        <v>0</v>
      </c>
      <c r="X195" s="49">
        <f>'Raw Data'!W193</f>
        <v>0</v>
      </c>
      <c r="Y195" s="49">
        <f>'Raw Data'!X193</f>
        <v>0</v>
      </c>
      <c r="Z195" s="49">
        <f>'Raw Data'!Y193</f>
        <v>0</v>
      </c>
      <c r="AA195" s="49">
        <f>'Raw Data'!Z193</f>
        <v>0</v>
      </c>
      <c r="AB195" s="49">
        <f>'Raw Data'!AA193</f>
        <v>0</v>
      </c>
      <c r="AC195" s="49">
        <f>'Raw Data'!AB193</f>
        <v>0</v>
      </c>
      <c r="AD195" s="49">
        <f>'Raw Data'!AC193</f>
        <v>0</v>
      </c>
      <c r="AE195" s="49">
        <f>'Raw Data'!AD193</f>
        <v>0</v>
      </c>
      <c r="AF195" s="57">
        <f>'Raw Data'!AE193</f>
        <v>0</v>
      </c>
    </row>
    <row r="196" spans="1:32" x14ac:dyDescent="0.3">
      <c r="A196" s="55">
        <f>'Raw Data'!A194</f>
        <v>3.2166666666666699</v>
      </c>
      <c r="B196" s="49">
        <f>'Raw Data'!B194</f>
        <v>1.7253486609548799E-2</v>
      </c>
      <c r="C196" s="49">
        <f>'Raw Data'!C194</f>
        <v>4.6017403564635198E-2</v>
      </c>
      <c r="D196" s="49">
        <f>'Raw Data'!D194</f>
        <v>0.180062859055521</v>
      </c>
      <c r="E196" s="49">
        <f>'Raw Data'!E194</f>
        <v>0.832781912377212</v>
      </c>
      <c r="F196" s="49">
        <f>'Raw Data'!F194</f>
        <v>4.2283010458965196</v>
      </c>
      <c r="G196" s="49">
        <f>'Raw Data'!G194</f>
        <v>1.0034262610324201</v>
      </c>
      <c r="H196" s="49">
        <f>'Raw Data'!H194</f>
        <v>0.13915929029837601</v>
      </c>
      <c r="I196" s="49">
        <f>'Raw Data'!I194</f>
        <v>0.114373006594552</v>
      </c>
      <c r="J196" s="49">
        <f>'Raw Data'!J194</f>
        <v>0.85870848026357705</v>
      </c>
      <c r="K196" s="57">
        <f>'Raw Data'!K194</f>
        <v>1.0196682162711499</v>
      </c>
      <c r="L196" s="49"/>
      <c r="M196" s="60">
        <f>'Raw Data'!L194</f>
        <v>0</v>
      </c>
      <c r="N196" s="49">
        <f>'Raw Data'!M194</f>
        <v>0</v>
      </c>
      <c r="O196" s="49">
        <f>'Raw Data'!N194</f>
        <v>0</v>
      </c>
      <c r="P196" s="49">
        <f>'Raw Data'!O194</f>
        <v>0</v>
      </c>
      <c r="Q196" s="49">
        <f>'Raw Data'!P194</f>
        <v>0</v>
      </c>
      <c r="R196" s="49">
        <f>'Raw Data'!Q194</f>
        <v>0</v>
      </c>
      <c r="S196" s="49">
        <f>'Raw Data'!R194</f>
        <v>0</v>
      </c>
      <c r="T196" s="49">
        <f>'Raw Data'!S194</f>
        <v>0</v>
      </c>
      <c r="U196" s="49">
        <f>'Raw Data'!T194</f>
        <v>0</v>
      </c>
      <c r="V196" s="57">
        <f>'Raw Data'!U194</f>
        <v>0</v>
      </c>
      <c r="W196" s="49">
        <f>'Raw Data'!V194</f>
        <v>0</v>
      </c>
      <c r="X196" s="49">
        <f>'Raw Data'!W194</f>
        <v>0</v>
      </c>
      <c r="Y196" s="49">
        <f>'Raw Data'!X194</f>
        <v>0</v>
      </c>
      <c r="Z196" s="49">
        <f>'Raw Data'!Y194</f>
        <v>0</v>
      </c>
      <c r="AA196" s="49">
        <f>'Raw Data'!Z194</f>
        <v>0</v>
      </c>
      <c r="AB196" s="49">
        <f>'Raw Data'!AA194</f>
        <v>0</v>
      </c>
      <c r="AC196" s="49">
        <f>'Raw Data'!AB194</f>
        <v>0</v>
      </c>
      <c r="AD196" s="49">
        <f>'Raw Data'!AC194</f>
        <v>0</v>
      </c>
      <c r="AE196" s="49">
        <f>'Raw Data'!AD194</f>
        <v>0</v>
      </c>
      <c r="AF196" s="57">
        <f>'Raw Data'!AE194</f>
        <v>0</v>
      </c>
    </row>
    <row r="197" spans="1:32" x14ac:dyDescent="0.3">
      <c r="A197" s="55">
        <f>'Raw Data'!A195</f>
        <v>3.2333333333333298</v>
      </c>
      <c r="B197" s="49">
        <f>'Raw Data'!B195</f>
        <v>1.7254003205744699E-2</v>
      </c>
      <c r="C197" s="49">
        <f>'Raw Data'!C195</f>
        <v>4.6020097571805897E-2</v>
      </c>
      <c r="D197" s="49">
        <f>'Raw Data'!D195</f>
        <v>0.18007722683243599</v>
      </c>
      <c r="E197" s="49">
        <f>'Raw Data'!E195</f>
        <v>0.83286623001282001</v>
      </c>
      <c r="F197" s="49">
        <f>'Raw Data'!F195</f>
        <v>4.2288209212856698</v>
      </c>
      <c r="G197" s="49">
        <f>'Raw Data'!G195</f>
        <v>1.00341202516983</v>
      </c>
      <c r="H197" s="49">
        <f>'Raw Data'!H195</f>
        <v>0.139173526160973</v>
      </c>
      <c r="I197" s="49">
        <f>'Raw Data'!I195</f>
        <v>0.114358770731955</v>
      </c>
      <c r="J197" s="49">
        <f>'Raw Data'!J195</f>
        <v>0.85870848024851898</v>
      </c>
      <c r="K197" s="57">
        <f>'Raw Data'!K195</f>
        <v>1.01967065450369</v>
      </c>
      <c r="L197" s="49"/>
      <c r="M197" s="60">
        <f>'Raw Data'!L195</f>
        <v>0</v>
      </c>
      <c r="N197" s="49">
        <f>'Raw Data'!M195</f>
        <v>0</v>
      </c>
      <c r="O197" s="49">
        <f>'Raw Data'!N195</f>
        <v>0</v>
      </c>
      <c r="P197" s="49">
        <f>'Raw Data'!O195</f>
        <v>0</v>
      </c>
      <c r="Q197" s="49">
        <f>'Raw Data'!P195</f>
        <v>0</v>
      </c>
      <c r="R197" s="49">
        <f>'Raw Data'!Q195</f>
        <v>0</v>
      </c>
      <c r="S197" s="49">
        <f>'Raw Data'!R195</f>
        <v>0</v>
      </c>
      <c r="T197" s="49">
        <f>'Raw Data'!S195</f>
        <v>0</v>
      </c>
      <c r="U197" s="49">
        <f>'Raw Data'!T195</f>
        <v>0</v>
      </c>
      <c r="V197" s="57">
        <f>'Raw Data'!U195</f>
        <v>0</v>
      </c>
      <c r="W197" s="49">
        <f>'Raw Data'!V195</f>
        <v>0</v>
      </c>
      <c r="X197" s="49">
        <f>'Raw Data'!W195</f>
        <v>0</v>
      </c>
      <c r="Y197" s="49">
        <f>'Raw Data'!X195</f>
        <v>0</v>
      </c>
      <c r="Z197" s="49">
        <f>'Raw Data'!Y195</f>
        <v>0</v>
      </c>
      <c r="AA197" s="49">
        <f>'Raw Data'!Z195</f>
        <v>0</v>
      </c>
      <c r="AB197" s="49">
        <f>'Raw Data'!AA195</f>
        <v>0</v>
      </c>
      <c r="AC197" s="49">
        <f>'Raw Data'!AB195</f>
        <v>0</v>
      </c>
      <c r="AD197" s="49">
        <f>'Raw Data'!AC195</f>
        <v>0</v>
      </c>
      <c r="AE197" s="49">
        <f>'Raw Data'!AD195</f>
        <v>0</v>
      </c>
      <c r="AF197" s="57">
        <f>'Raw Data'!AE195</f>
        <v>0</v>
      </c>
    </row>
    <row r="198" spans="1:32" x14ac:dyDescent="0.3">
      <c r="A198" s="55">
        <f>'Raw Data'!A196</f>
        <v>3.25</v>
      </c>
      <c r="B198" s="49">
        <f>'Raw Data'!B196</f>
        <v>1.72545138339961E-2</v>
      </c>
      <c r="C198" s="49">
        <f>'Raw Data'!C196</f>
        <v>4.6022761590737801E-2</v>
      </c>
      <c r="D198" s="49">
        <f>'Raw Data'!D196</f>
        <v>0.18009143485401399</v>
      </c>
      <c r="E198" s="49">
        <f>'Raw Data'!E196</f>
        <v>0.832949610886905</v>
      </c>
      <c r="F198" s="49">
        <f>'Raw Data'!F196</f>
        <v>4.2293350256793696</v>
      </c>
      <c r="G198" s="49">
        <f>'Raw Data'!G196</f>
        <v>1.0033979474516199</v>
      </c>
      <c r="H198" s="49">
        <f>'Raw Data'!H196</f>
        <v>0.139187603879174</v>
      </c>
      <c r="I198" s="49">
        <f>'Raw Data'!I196</f>
        <v>0.114344693013754</v>
      </c>
      <c r="J198" s="49">
        <f>'Raw Data'!J196</f>
        <v>0.85870848023511004</v>
      </c>
      <c r="K198" s="57">
        <f>'Raw Data'!K196</f>
        <v>1.0196730656965001</v>
      </c>
      <c r="L198" s="49"/>
      <c r="M198" s="60">
        <f>'Raw Data'!L196</f>
        <v>0</v>
      </c>
      <c r="N198" s="49">
        <f>'Raw Data'!M196</f>
        <v>0</v>
      </c>
      <c r="O198" s="49">
        <f>'Raw Data'!N196</f>
        <v>0</v>
      </c>
      <c r="P198" s="49">
        <f>'Raw Data'!O196</f>
        <v>0</v>
      </c>
      <c r="Q198" s="49">
        <f>'Raw Data'!P196</f>
        <v>0</v>
      </c>
      <c r="R198" s="49">
        <f>'Raw Data'!Q196</f>
        <v>0</v>
      </c>
      <c r="S198" s="49">
        <f>'Raw Data'!R196</f>
        <v>0</v>
      </c>
      <c r="T198" s="49">
        <f>'Raw Data'!S196</f>
        <v>0</v>
      </c>
      <c r="U198" s="49">
        <f>'Raw Data'!T196</f>
        <v>0</v>
      </c>
      <c r="V198" s="57">
        <f>'Raw Data'!U196</f>
        <v>0</v>
      </c>
      <c r="W198" s="49">
        <f>'Raw Data'!V196</f>
        <v>0</v>
      </c>
      <c r="X198" s="49">
        <f>'Raw Data'!W196</f>
        <v>0</v>
      </c>
      <c r="Y198" s="49">
        <f>'Raw Data'!X196</f>
        <v>0</v>
      </c>
      <c r="Z198" s="49">
        <f>'Raw Data'!Y196</f>
        <v>0</v>
      </c>
      <c r="AA198" s="49">
        <f>'Raw Data'!Z196</f>
        <v>0</v>
      </c>
      <c r="AB198" s="49">
        <f>'Raw Data'!AA196</f>
        <v>0</v>
      </c>
      <c r="AC198" s="49">
        <f>'Raw Data'!AB196</f>
        <v>0</v>
      </c>
      <c r="AD198" s="49">
        <f>'Raw Data'!AC196</f>
        <v>0</v>
      </c>
      <c r="AE198" s="49">
        <f>'Raw Data'!AD196</f>
        <v>0</v>
      </c>
      <c r="AF198" s="57">
        <f>'Raw Data'!AE196</f>
        <v>0</v>
      </c>
    </row>
    <row r="199" spans="1:32" x14ac:dyDescent="0.3">
      <c r="A199" s="55">
        <f>'Raw Data'!A197</f>
        <v>3.2666666666666702</v>
      </c>
      <c r="B199" s="49">
        <f>'Raw Data'!B197</f>
        <v>1.7255018494302998E-2</v>
      </c>
      <c r="C199" s="49">
        <f>'Raw Data'!C197</f>
        <v>4.6025395621431001E-2</v>
      </c>
      <c r="D199" s="49">
        <f>'Raw Data'!D197</f>
        <v>0.18010548312025701</v>
      </c>
      <c r="E199" s="49">
        <f>'Raw Data'!E197</f>
        <v>0.83303205499946797</v>
      </c>
      <c r="F199" s="49">
        <f>'Raw Data'!F197</f>
        <v>4.2298433590776199</v>
      </c>
      <c r="G199" s="49">
        <f>'Raw Data'!G197</f>
        <v>1.0033840278778201</v>
      </c>
      <c r="H199" s="49">
        <f>'Raw Data'!H197</f>
        <v>0.13920152345297901</v>
      </c>
      <c r="I199" s="49">
        <f>'Raw Data'!I197</f>
        <v>0.114330773439949</v>
      </c>
      <c r="J199" s="49">
        <f>'Raw Data'!J197</f>
        <v>0.85870848022335</v>
      </c>
      <c r="K199" s="57">
        <f>'Raw Data'!K197</f>
        <v>1.0196754498495699</v>
      </c>
      <c r="L199" s="49"/>
      <c r="M199" s="60">
        <f>'Raw Data'!L197</f>
        <v>0</v>
      </c>
      <c r="N199" s="49">
        <f>'Raw Data'!M197</f>
        <v>0</v>
      </c>
      <c r="O199" s="49">
        <f>'Raw Data'!N197</f>
        <v>0</v>
      </c>
      <c r="P199" s="49">
        <f>'Raw Data'!O197</f>
        <v>0</v>
      </c>
      <c r="Q199" s="49">
        <f>'Raw Data'!P197</f>
        <v>0</v>
      </c>
      <c r="R199" s="49">
        <f>'Raw Data'!Q197</f>
        <v>0</v>
      </c>
      <c r="S199" s="49">
        <f>'Raw Data'!R197</f>
        <v>0</v>
      </c>
      <c r="T199" s="49">
        <f>'Raw Data'!S197</f>
        <v>0</v>
      </c>
      <c r="U199" s="49">
        <f>'Raw Data'!T197</f>
        <v>0</v>
      </c>
      <c r="V199" s="57">
        <f>'Raw Data'!U197</f>
        <v>0</v>
      </c>
      <c r="W199" s="49">
        <f>'Raw Data'!V197</f>
        <v>0</v>
      </c>
      <c r="X199" s="49">
        <f>'Raw Data'!W197</f>
        <v>0</v>
      </c>
      <c r="Y199" s="49">
        <f>'Raw Data'!X197</f>
        <v>0</v>
      </c>
      <c r="Z199" s="49">
        <f>'Raw Data'!Y197</f>
        <v>0</v>
      </c>
      <c r="AA199" s="49">
        <f>'Raw Data'!Z197</f>
        <v>0</v>
      </c>
      <c r="AB199" s="49">
        <f>'Raw Data'!AA197</f>
        <v>0</v>
      </c>
      <c r="AC199" s="49">
        <f>'Raw Data'!AB197</f>
        <v>0</v>
      </c>
      <c r="AD199" s="49">
        <f>'Raw Data'!AC197</f>
        <v>0</v>
      </c>
      <c r="AE199" s="49">
        <f>'Raw Data'!AD197</f>
        <v>0</v>
      </c>
      <c r="AF199" s="57">
        <f>'Raw Data'!AE197</f>
        <v>0</v>
      </c>
    </row>
    <row r="200" spans="1:32" x14ac:dyDescent="0.3">
      <c r="A200" s="55">
        <f>'Raw Data'!A198</f>
        <v>3.2833333333333301</v>
      </c>
      <c r="B200" s="49">
        <f>'Raw Data'!B198</f>
        <v>1.72555171866654E-2</v>
      </c>
      <c r="C200" s="49">
        <f>'Raw Data'!C198</f>
        <v>4.6027999663885599E-2</v>
      </c>
      <c r="D200" s="49">
        <f>'Raw Data'!D198</f>
        <v>0.18011937163116401</v>
      </c>
      <c r="E200" s="49">
        <f>'Raw Data'!E198</f>
        <v>0.83311356235050804</v>
      </c>
      <c r="F200" s="49">
        <f>'Raw Data'!F198</f>
        <v>4.23034592148041</v>
      </c>
      <c r="G200" s="49">
        <f>'Raw Data'!G198</f>
        <v>1.0033702664484101</v>
      </c>
      <c r="H200" s="49">
        <f>'Raw Data'!H198</f>
        <v>0.13921528488238899</v>
      </c>
      <c r="I200" s="49">
        <f>'Raw Data'!I198</f>
        <v>0.114317012010539</v>
      </c>
      <c r="J200" s="49">
        <f>'Raw Data'!J198</f>
        <v>0.85870848021323998</v>
      </c>
      <c r="K200" s="57">
        <f>'Raw Data'!K198</f>
        <v>1.0196778069629</v>
      </c>
      <c r="L200" s="49"/>
      <c r="M200" s="60">
        <f>'Raw Data'!L198</f>
        <v>0</v>
      </c>
      <c r="N200" s="49">
        <f>'Raw Data'!M198</f>
        <v>0</v>
      </c>
      <c r="O200" s="49">
        <f>'Raw Data'!N198</f>
        <v>0</v>
      </c>
      <c r="P200" s="49">
        <f>'Raw Data'!O198</f>
        <v>0</v>
      </c>
      <c r="Q200" s="49">
        <f>'Raw Data'!P198</f>
        <v>0</v>
      </c>
      <c r="R200" s="49">
        <f>'Raw Data'!Q198</f>
        <v>0</v>
      </c>
      <c r="S200" s="49">
        <f>'Raw Data'!R198</f>
        <v>0</v>
      </c>
      <c r="T200" s="49">
        <f>'Raw Data'!S198</f>
        <v>0</v>
      </c>
      <c r="U200" s="49">
        <f>'Raw Data'!T198</f>
        <v>0</v>
      </c>
      <c r="V200" s="57">
        <f>'Raw Data'!U198</f>
        <v>0</v>
      </c>
      <c r="W200" s="49">
        <f>'Raw Data'!V198</f>
        <v>0</v>
      </c>
      <c r="X200" s="49">
        <f>'Raw Data'!W198</f>
        <v>0</v>
      </c>
      <c r="Y200" s="49">
        <f>'Raw Data'!X198</f>
        <v>0</v>
      </c>
      <c r="Z200" s="49">
        <f>'Raw Data'!Y198</f>
        <v>0</v>
      </c>
      <c r="AA200" s="49">
        <f>'Raw Data'!Z198</f>
        <v>0</v>
      </c>
      <c r="AB200" s="49">
        <f>'Raw Data'!AA198</f>
        <v>0</v>
      </c>
      <c r="AC200" s="49">
        <f>'Raw Data'!AB198</f>
        <v>0</v>
      </c>
      <c r="AD200" s="49">
        <f>'Raw Data'!AC198</f>
        <v>0</v>
      </c>
      <c r="AE200" s="49">
        <f>'Raw Data'!AD198</f>
        <v>0</v>
      </c>
      <c r="AF200" s="57">
        <f>'Raw Data'!AE198</f>
        <v>0</v>
      </c>
    </row>
    <row r="201" spans="1:32" x14ac:dyDescent="0.3">
      <c r="A201" s="55">
        <f>'Raw Data'!A199</f>
        <v>3.3</v>
      </c>
      <c r="B201" s="49">
        <f>'Raw Data'!B199</f>
        <v>1.7256009911083298E-2</v>
      </c>
      <c r="C201" s="49">
        <f>'Raw Data'!C199</f>
        <v>4.6030573718101403E-2</v>
      </c>
      <c r="D201" s="49">
        <f>'Raw Data'!D199</f>
        <v>0.180133100386735</v>
      </c>
      <c r="E201" s="49">
        <f>'Raw Data'!E199</f>
        <v>0.83319413294002498</v>
      </c>
      <c r="F201" s="49">
        <f>'Raw Data'!F199</f>
        <v>4.2308427128877497</v>
      </c>
      <c r="G201" s="49">
        <f>'Raw Data'!G199</f>
        <v>1.0033566631634001</v>
      </c>
      <c r="H201" s="49">
        <f>'Raw Data'!H199</f>
        <v>0.139228888167403</v>
      </c>
      <c r="I201" s="49">
        <f>'Raw Data'!I199</f>
        <v>0.114303408725526</v>
      </c>
      <c r="J201" s="49">
        <f>'Raw Data'!J199</f>
        <v>0.85870848020477897</v>
      </c>
      <c r="K201" s="57">
        <f>'Raw Data'!K199</f>
        <v>1.0196801370364801</v>
      </c>
      <c r="L201" s="49"/>
      <c r="M201" s="60">
        <f>'Raw Data'!L199</f>
        <v>0</v>
      </c>
      <c r="N201" s="49">
        <f>'Raw Data'!M199</f>
        <v>0</v>
      </c>
      <c r="O201" s="49">
        <f>'Raw Data'!N199</f>
        <v>0</v>
      </c>
      <c r="P201" s="49">
        <f>'Raw Data'!O199</f>
        <v>0</v>
      </c>
      <c r="Q201" s="49">
        <f>'Raw Data'!P199</f>
        <v>0</v>
      </c>
      <c r="R201" s="49">
        <f>'Raw Data'!Q199</f>
        <v>0</v>
      </c>
      <c r="S201" s="49">
        <f>'Raw Data'!R199</f>
        <v>0</v>
      </c>
      <c r="T201" s="49">
        <f>'Raw Data'!S199</f>
        <v>0</v>
      </c>
      <c r="U201" s="49">
        <f>'Raw Data'!T199</f>
        <v>0</v>
      </c>
      <c r="V201" s="57">
        <f>'Raw Data'!U199</f>
        <v>0</v>
      </c>
      <c r="W201" s="49">
        <f>'Raw Data'!V199</f>
        <v>0</v>
      </c>
      <c r="X201" s="49">
        <f>'Raw Data'!W199</f>
        <v>0</v>
      </c>
      <c r="Y201" s="49">
        <f>'Raw Data'!X199</f>
        <v>0</v>
      </c>
      <c r="Z201" s="49">
        <f>'Raw Data'!Y199</f>
        <v>0</v>
      </c>
      <c r="AA201" s="49">
        <f>'Raw Data'!Z199</f>
        <v>0</v>
      </c>
      <c r="AB201" s="49">
        <f>'Raw Data'!AA199</f>
        <v>0</v>
      </c>
      <c r="AC201" s="49">
        <f>'Raw Data'!AB199</f>
        <v>0</v>
      </c>
      <c r="AD201" s="49">
        <f>'Raw Data'!AC199</f>
        <v>0</v>
      </c>
      <c r="AE201" s="49">
        <f>'Raw Data'!AD199</f>
        <v>0</v>
      </c>
      <c r="AF201" s="57">
        <f>'Raw Data'!AE199</f>
        <v>0</v>
      </c>
    </row>
    <row r="202" spans="1:32" x14ac:dyDescent="0.3">
      <c r="A202" s="55">
        <f>'Raw Data'!A200</f>
        <v>3.31666666666667</v>
      </c>
      <c r="B202" s="49">
        <f>'Raw Data'!B200</f>
        <v>1.7256496667556701E-2</v>
      </c>
      <c r="C202" s="49">
        <f>'Raw Data'!C200</f>
        <v>4.6033117784078398E-2</v>
      </c>
      <c r="D202" s="49">
        <f>'Raw Data'!D200</f>
        <v>0.18014666938696999</v>
      </c>
      <c r="E202" s="49">
        <f>'Raw Data'!E200</f>
        <v>0.83327376676802001</v>
      </c>
      <c r="F202" s="49">
        <f>'Raw Data'!F200</f>
        <v>4.2313337332996301</v>
      </c>
      <c r="G202" s="49">
        <f>'Raw Data'!G200</f>
        <v>1.0033432180227799</v>
      </c>
      <c r="H202" s="49">
        <f>'Raw Data'!H200</f>
        <v>0.13924233330802099</v>
      </c>
      <c r="I202" s="49">
        <f>'Raw Data'!I200</f>
        <v>0.11428996358490701</v>
      </c>
      <c r="J202" s="49">
        <f>'Raw Data'!J200</f>
        <v>0.85870848019796797</v>
      </c>
      <c r="K202" s="57">
        <f>'Raw Data'!K200</f>
        <v>1.0196824400703299</v>
      </c>
      <c r="L202" s="49"/>
      <c r="M202" s="60">
        <f>'Raw Data'!L200</f>
        <v>0</v>
      </c>
      <c r="N202" s="49">
        <f>'Raw Data'!M200</f>
        <v>0</v>
      </c>
      <c r="O202" s="49">
        <f>'Raw Data'!N200</f>
        <v>0</v>
      </c>
      <c r="P202" s="49">
        <f>'Raw Data'!O200</f>
        <v>0</v>
      </c>
      <c r="Q202" s="49">
        <f>'Raw Data'!P200</f>
        <v>0</v>
      </c>
      <c r="R202" s="49">
        <f>'Raw Data'!Q200</f>
        <v>0</v>
      </c>
      <c r="S202" s="49">
        <f>'Raw Data'!R200</f>
        <v>0</v>
      </c>
      <c r="T202" s="49">
        <f>'Raw Data'!S200</f>
        <v>0</v>
      </c>
      <c r="U202" s="49">
        <f>'Raw Data'!T200</f>
        <v>0</v>
      </c>
      <c r="V202" s="57">
        <f>'Raw Data'!U200</f>
        <v>0</v>
      </c>
      <c r="W202" s="49">
        <f>'Raw Data'!V200</f>
        <v>0</v>
      </c>
      <c r="X202" s="49">
        <f>'Raw Data'!W200</f>
        <v>0</v>
      </c>
      <c r="Y202" s="49">
        <f>'Raw Data'!X200</f>
        <v>0</v>
      </c>
      <c r="Z202" s="49">
        <f>'Raw Data'!Y200</f>
        <v>0</v>
      </c>
      <c r="AA202" s="49">
        <f>'Raw Data'!Z200</f>
        <v>0</v>
      </c>
      <c r="AB202" s="49">
        <f>'Raw Data'!AA200</f>
        <v>0</v>
      </c>
      <c r="AC202" s="49">
        <f>'Raw Data'!AB200</f>
        <v>0</v>
      </c>
      <c r="AD202" s="49">
        <f>'Raw Data'!AC200</f>
        <v>0</v>
      </c>
      <c r="AE202" s="49">
        <f>'Raw Data'!AD200</f>
        <v>0</v>
      </c>
      <c r="AF202" s="57">
        <f>'Raw Data'!AE200</f>
        <v>0</v>
      </c>
    </row>
    <row r="203" spans="1:32" x14ac:dyDescent="0.3">
      <c r="A203" s="55">
        <f>'Raw Data'!A201</f>
        <v>3.3333333333333299</v>
      </c>
      <c r="B203" s="49">
        <f>'Raw Data'!B201</f>
        <v>1.72569774560856E-2</v>
      </c>
      <c r="C203" s="49">
        <f>'Raw Data'!C201</f>
        <v>4.6035631861816799E-2</v>
      </c>
      <c r="D203" s="49">
        <f>'Raw Data'!D201</f>
        <v>0.18016007863187</v>
      </c>
      <c r="E203" s="49">
        <f>'Raw Data'!E201</f>
        <v>0.83335246383449302</v>
      </c>
      <c r="F203" s="49">
        <f>'Raw Data'!F201</f>
        <v>4.2318189827160602</v>
      </c>
      <c r="G203" s="49">
        <f>'Raw Data'!G201</f>
        <v>1.00332993102655</v>
      </c>
      <c r="H203" s="49">
        <f>'Raw Data'!H201</f>
        <v>0.13925562030424399</v>
      </c>
      <c r="I203" s="49">
        <f>'Raw Data'!I201</f>
        <v>0.114276676588685</v>
      </c>
      <c r="J203" s="49">
        <f>'Raw Data'!J201</f>
        <v>0.85870848019280599</v>
      </c>
      <c r="K203" s="57">
        <f>'Raw Data'!K201</f>
        <v>1.01968471606443</v>
      </c>
      <c r="L203" s="49"/>
      <c r="M203" s="60">
        <f>'Raw Data'!L201</f>
        <v>0</v>
      </c>
      <c r="N203" s="49">
        <f>'Raw Data'!M201</f>
        <v>0</v>
      </c>
      <c r="O203" s="49">
        <f>'Raw Data'!N201</f>
        <v>0</v>
      </c>
      <c r="P203" s="49">
        <f>'Raw Data'!O201</f>
        <v>0</v>
      </c>
      <c r="Q203" s="49">
        <f>'Raw Data'!P201</f>
        <v>0</v>
      </c>
      <c r="R203" s="49">
        <f>'Raw Data'!Q201</f>
        <v>0</v>
      </c>
      <c r="S203" s="49">
        <f>'Raw Data'!R201</f>
        <v>0</v>
      </c>
      <c r="T203" s="49">
        <f>'Raw Data'!S201</f>
        <v>0</v>
      </c>
      <c r="U203" s="49">
        <f>'Raw Data'!T201</f>
        <v>0</v>
      </c>
      <c r="V203" s="57">
        <f>'Raw Data'!U201</f>
        <v>0</v>
      </c>
      <c r="W203" s="49">
        <f>'Raw Data'!V201</f>
        <v>0</v>
      </c>
      <c r="X203" s="49">
        <f>'Raw Data'!W201</f>
        <v>0</v>
      </c>
      <c r="Y203" s="49">
        <f>'Raw Data'!X201</f>
        <v>0</v>
      </c>
      <c r="Z203" s="49">
        <f>'Raw Data'!Y201</f>
        <v>0</v>
      </c>
      <c r="AA203" s="49">
        <f>'Raw Data'!Z201</f>
        <v>0</v>
      </c>
      <c r="AB203" s="49">
        <f>'Raw Data'!AA201</f>
        <v>0</v>
      </c>
      <c r="AC203" s="49">
        <f>'Raw Data'!AB201</f>
        <v>0</v>
      </c>
      <c r="AD203" s="49">
        <f>'Raw Data'!AC201</f>
        <v>0</v>
      </c>
      <c r="AE203" s="49">
        <f>'Raw Data'!AD201</f>
        <v>0</v>
      </c>
      <c r="AF203" s="57">
        <f>'Raw Data'!AE201</f>
        <v>0</v>
      </c>
    </row>
    <row r="204" spans="1:32" x14ac:dyDescent="0.3">
      <c r="A204" s="55">
        <f>'Raw Data'!A202</f>
        <v>3.35</v>
      </c>
      <c r="B204" s="49">
        <f>'Raw Data'!B202</f>
        <v>1.7257452276669999E-2</v>
      </c>
      <c r="C204" s="49">
        <f>'Raw Data'!C202</f>
        <v>4.6038115951316502E-2</v>
      </c>
      <c r="D204" s="49">
        <f>'Raw Data'!D202</f>
        <v>0.180173328121433</v>
      </c>
      <c r="E204" s="49">
        <f>'Raw Data'!E202</f>
        <v>0.83343022413944301</v>
      </c>
      <c r="F204" s="49">
        <f>'Raw Data'!F202</f>
        <v>4.23229846113703</v>
      </c>
      <c r="G204" s="49">
        <f>'Raw Data'!G202</f>
        <v>1.0033168021747301</v>
      </c>
      <c r="H204" s="49">
        <f>'Raw Data'!H202</f>
        <v>0.13926874915607099</v>
      </c>
      <c r="I204" s="49">
        <f>'Raw Data'!I202</f>
        <v>0.114263547736858</v>
      </c>
      <c r="J204" s="49">
        <f>'Raw Data'!J202</f>
        <v>0.85870848018929302</v>
      </c>
      <c r="K204" s="57">
        <f>'Raw Data'!K202</f>
        <v>1.0196869650187901</v>
      </c>
      <c r="L204" s="49"/>
      <c r="M204" s="60">
        <f>'Raw Data'!L202</f>
        <v>0</v>
      </c>
      <c r="N204" s="49">
        <f>'Raw Data'!M202</f>
        <v>0</v>
      </c>
      <c r="O204" s="49">
        <f>'Raw Data'!N202</f>
        <v>0</v>
      </c>
      <c r="P204" s="49">
        <f>'Raw Data'!O202</f>
        <v>0</v>
      </c>
      <c r="Q204" s="49">
        <f>'Raw Data'!P202</f>
        <v>0</v>
      </c>
      <c r="R204" s="49">
        <f>'Raw Data'!Q202</f>
        <v>0</v>
      </c>
      <c r="S204" s="49">
        <f>'Raw Data'!R202</f>
        <v>0</v>
      </c>
      <c r="T204" s="49">
        <f>'Raw Data'!S202</f>
        <v>0</v>
      </c>
      <c r="U204" s="49">
        <f>'Raw Data'!T202</f>
        <v>0</v>
      </c>
      <c r="V204" s="57">
        <f>'Raw Data'!U202</f>
        <v>0</v>
      </c>
      <c r="W204" s="49">
        <f>'Raw Data'!V202</f>
        <v>0</v>
      </c>
      <c r="X204" s="49">
        <f>'Raw Data'!W202</f>
        <v>0</v>
      </c>
      <c r="Y204" s="49">
        <f>'Raw Data'!X202</f>
        <v>0</v>
      </c>
      <c r="Z204" s="49">
        <f>'Raw Data'!Y202</f>
        <v>0</v>
      </c>
      <c r="AA204" s="49">
        <f>'Raw Data'!Z202</f>
        <v>0</v>
      </c>
      <c r="AB204" s="49">
        <f>'Raw Data'!AA202</f>
        <v>0</v>
      </c>
      <c r="AC204" s="49">
        <f>'Raw Data'!AB202</f>
        <v>0</v>
      </c>
      <c r="AD204" s="49">
        <f>'Raw Data'!AC202</f>
        <v>0</v>
      </c>
      <c r="AE204" s="49">
        <f>'Raw Data'!AD202</f>
        <v>0</v>
      </c>
      <c r="AF204" s="57">
        <f>'Raw Data'!AE202</f>
        <v>0</v>
      </c>
    </row>
    <row r="205" spans="1:32" x14ac:dyDescent="0.3">
      <c r="A205" s="55">
        <f>'Raw Data'!A203</f>
        <v>3.3666666666666698</v>
      </c>
      <c r="B205" s="49">
        <f>'Raw Data'!B203</f>
        <v>1.7257921129309899E-2</v>
      </c>
      <c r="C205" s="49">
        <f>'Raw Data'!C203</f>
        <v>4.6040570052577501E-2</v>
      </c>
      <c r="D205" s="49">
        <f>'Raw Data'!D203</f>
        <v>0.180186417855661</v>
      </c>
      <c r="E205" s="49">
        <f>'Raw Data'!E203</f>
        <v>0.83350704768286998</v>
      </c>
      <c r="F205" s="49">
        <f>'Raw Data'!F203</f>
        <v>4.2327721685625601</v>
      </c>
      <c r="G205" s="49">
        <f>'Raw Data'!G203</f>
        <v>1.0033038314673</v>
      </c>
      <c r="H205" s="49">
        <f>'Raw Data'!H203</f>
        <v>0.13928171986350199</v>
      </c>
      <c r="I205" s="49">
        <f>'Raw Data'!I203</f>
        <v>0.114250577029426</v>
      </c>
      <c r="J205" s="49">
        <f>'Raw Data'!J203</f>
        <v>0.85870848018742996</v>
      </c>
      <c r="K205" s="57">
        <f>'Raw Data'!K203</f>
        <v>1.0196891869334099</v>
      </c>
      <c r="L205" s="49"/>
      <c r="M205" s="60">
        <f>'Raw Data'!L203</f>
        <v>0</v>
      </c>
      <c r="N205" s="49">
        <f>'Raw Data'!M203</f>
        <v>0</v>
      </c>
      <c r="O205" s="49">
        <f>'Raw Data'!N203</f>
        <v>0</v>
      </c>
      <c r="P205" s="49">
        <f>'Raw Data'!O203</f>
        <v>0</v>
      </c>
      <c r="Q205" s="49">
        <f>'Raw Data'!P203</f>
        <v>0</v>
      </c>
      <c r="R205" s="49">
        <f>'Raw Data'!Q203</f>
        <v>0</v>
      </c>
      <c r="S205" s="49">
        <f>'Raw Data'!R203</f>
        <v>0</v>
      </c>
      <c r="T205" s="49">
        <f>'Raw Data'!S203</f>
        <v>0</v>
      </c>
      <c r="U205" s="49">
        <f>'Raw Data'!T203</f>
        <v>0</v>
      </c>
      <c r="V205" s="57">
        <f>'Raw Data'!U203</f>
        <v>0</v>
      </c>
      <c r="W205" s="49">
        <f>'Raw Data'!V203</f>
        <v>0</v>
      </c>
      <c r="X205" s="49">
        <f>'Raw Data'!W203</f>
        <v>0</v>
      </c>
      <c r="Y205" s="49">
        <f>'Raw Data'!X203</f>
        <v>0</v>
      </c>
      <c r="Z205" s="49">
        <f>'Raw Data'!Y203</f>
        <v>0</v>
      </c>
      <c r="AA205" s="49">
        <f>'Raw Data'!Z203</f>
        <v>0</v>
      </c>
      <c r="AB205" s="49">
        <f>'Raw Data'!AA203</f>
        <v>0</v>
      </c>
      <c r="AC205" s="49">
        <f>'Raw Data'!AB203</f>
        <v>0</v>
      </c>
      <c r="AD205" s="49">
        <f>'Raw Data'!AC203</f>
        <v>0</v>
      </c>
      <c r="AE205" s="49">
        <f>'Raw Data'!AD203</f>
        <v>0</v>
      </c>
      <c r="AF205" s="57">
        <f>'Raw Data'!AE203</f>
        <v>0</v>
      </c>
    </row>
    <row r="206" spans="1:32" x14ac:dyDescent="0.3">
      <c r="A206" s="55">
        <f>'Raw Data'!A204</f>
        <v>3.3833333333333302</v>
      </c>
      <c r="B206" s="49">
        <f>'Raw Data'!B204</f>
        <v>1.7258384014005299E-2</v>
      </c>
      <c r="C206" s="49">
        <f>'Raw Data'!C204</f>
        <v>4.6042994165599697E-2</v>
      </c>
      <c r="D206" s="49">
        <f>'Raw Data'!D204</f>
        <v>0.18019934783455199</v>
      </c>
      <c r="E206" s="49">
        <f>'Raw Data'!E204</f>
        <v>0.83358293446477505</v>
      </c>
      <c r="F206" s="49">
        <f>'Raw Data'!F204</f>
        <v>4.2332401049926203</v>
      </c>
      <c r="G206" s="49">
        <f>'Raw Data'!G204</f>
        <v>1.0032910189042601</v>
      </c>
      <c r="H206" s="49">
        <f>'Raw Data'!H204</f>
        <v>0.139294532426538</v>
      </c>
      <c r="I206" s="49">
        <f>'Raw Data'!I204</f>
        <v>0.114237764466391</v>
      </c>
      <c r="J206" s="49">
        <f>'Raw Data'!J204</f>
        <v>0.85870848018721502</v>
      </c>
      <c r="K206" s="57">
        <f>'Raw Data'!K204</f>
        <v>1.01969138180829</v>
      </c>
      <c r="L206" s="49"/>
      <c r="M206" s="60">
        <f>'Raw Data'!L204</f>
        <v>0</v>
      </c>
      <c r="N206" s="49">
        <f>'Raw Data'!M204</f>
        <v>0</v>
      </c>
      <c r="O206" s="49">
        <f>'Raw Data'!N204</f>
        <v>0</v>
      </c>
      <c r="P206" s="49">
        <f>'Raw Data'!O204</f>
        <v>0</v>
      </c>
      <c r="Q206" s="49">
        <f>'Raw Data'!P204</f>
        <v>0</v>
      </c>
      <c r="R206" s="49">
        <f>'Raw Data'!Q204</f>
        <v>0</v>
      </c>
      <c r="S206" s="49">
        <f>'Raw Data'!R204</f>
        <v>0</v>
      </c>
      <c r="T206" s="49">
        <f>'Raw Data'!S204</f>
        <v>0</v>
      </c>
      <c r="U206" s="49">
        <f>'Raw Data'!T204</f>
        <v>0</v>
      </c>
      <c r="V206" s="57">
        <f>'Raw Data'!U204</f>
        <v>0</v>
      </c>
      <c r="W206" s="49">
        <f>'Raw Data'!V204</f>
        <v>0</v>
      </c>
      <c r="X206" s="49">
        <f>'Raw Data'!W204</f>
        <v>0</v>
      </c>
      <c r="Y206" s="49">
        <f>'Raw Data'!X204</f>
        <v>0</v>
      </c>
      <c r="Z206" s="49">
        <f>'Raw Data'!Y204</f>
        <v>0</v>
      </c>
      <c r="AA206" s="49">
        <f>'Raw Data'!Z204</f>
        <v>0</v>
      </c>
      <c r="AB206" s="49">
        <f>'Raw Data'!AA204</f>
        <v>0</v>
      </c>
      <c r="AC206" s="49">
        <f>'Raw Data'!AB204</f>
        <v>0</v>
      </c>
      <c r="AD206" s="49">
        <f>'Raw Data'!AC204</f>
        <v>0</v>
      </c>
      <c r="AE206" s="49">
        <f>'Raw Data'!AD204</f>
        <v>0</v>
      </c>
      <c r="AF206" s="57">
        <f>'Raw Data'!AE204</f>
        <v>0</v>
      </c>
    </row>
    <row r="207" spans="1:32" x14ac:dyDescent="0.3">
      <c r="A207" s="55">
        <f>'Raw Data'!A205</f>
        <v>3.4</v>
      </c>
      <c r="B207" s="49">
        <f>'Raw Data'!B205</f>
        <v>1.7258840930756199E-2</v>
      </c>
      <c r="C207" s="49">
        <f>'Raw Data'!C205</f>
        <v>4.60453882903833E-2</v>
      </c>
      <c r="D207" s="49">
        <f>'Raw Data'!D205</f>
        <v>0.180212118058108</v>
      </c>
      <c r="E207" s="49">
        <f>'Raw Data'!E205</f>
        <v>0.83365788448515699</v>
      </c>
      <c r="F207" s="49">
        <f>'Raw Data'!F205</f>
        <v>4.2337022704272398</v>
      </c>
      <c r="G207" s="49">
        <f>'Raw Data'!G205</f>
        <v>1.00327836448562</v>
      </c>
      <c r="H207" s="49">
        <f>'Raw Data'!H205</f>
        <v>0.13930718684517801</v>
      </c>
      <c r="I207" s="49">
        <f>'Raw Data'!I205</f>
        <v>0.114225110047751</v>
      </c>
      <c r="J207" s="49">
        <f>'Raw Data'!J205</f>
        <v>0.85870848018865098</v>
      </c>
      <c r="K207" s="57">
        <f>'Raw Data'!K205</f>
        <v>1.0196935496434301</v>
      </c>
      <c r="L207" s="49"/>
      <c r="M207" s="60">
        <f>'Raw Data'!L205</f>
        <v>0</v>
      </c>
      <c r="N207" s="49">
        <f>'Raw Data'!M205</f>
        <v>0</v>
      </c>
      <c r="O207" s="49">
        <f>'Raw Data'!N205</f>
        <v>0</v>
      </c>
      <c r="P207" s="49">
        <f>'Raw Data'!O205</f>
        <v>0</v>
      </c>
      <c r="Q207" s="49">
        <f>'Raw Data'!P205</f>
        <v>0</v>
      </c>
      <c r="R207" s="49">
        <f>'Raw Data'!Q205</f>
        <v>0</v>
      </c>
      <c r="S207" s="49">
        <f>'Raw Data'!R205</f>
        <v>0</v>
      </c>
      <c r="T207" s="49">
        <f>'Raw Data'!S205</f>
        <v>0</v>
      </c>
      <c r="U207" s="49">
        <f>'Raw Data'!T205</f>
        <v>0</v>
      </c>
      <c r="V207" s="57">
        <f>'Raw Data'!U205</f>
        <v>0</v>
      </c>
      <c r="W207" s="49">
        <f>'Raw Data'!V205</f>
        <v>0</v>
      </c>
      <c r="X207" s="49">
        <f>'Raw Data'!W205</f>
        <v>0</v>
      </c>
      <c r="Y207" s="49">
        <f>'Raw Data'!X205</f>
        <v>0</v>
      </c>
      <c r="Z207" s="49">
        <f>'Raw Data'!Y205</f>
        <v>0</v>
      </c>
      <c r="AA207" s="49">
        <f>'Raw Data'!Z205</f>
        <v>0</v>
      </c>
      <c r="AB207" s="49">
        <f>'Raw Data'!AA205</f>
        <v>0</v>
      </c>
      <c r="AC207" s="49">
        <f>'Raw Data'!AB205</f>
        <v>0</v>
      </c>
      <c r="AD207" s="49">
        <f>'Raw Data'!AC205</f>
        <v>0</v>
      </c>
      <c r="AE207" s="49">
        <f>'Raw Data'!AD205</f>
        <v>0</v>
      </c>
      <c r="AF207" s="57">
        <f>'Raw Data'!AE205</f>
        <v>0</v>
      </c>
    </row>
    <row r="208" spans="1:32" x14ac:dyDescent="0.3">
      <c r="A208" s="55">
        <f>'Raw Data'!A206</f>
        <v>3.4166666666666701</v>
      </c>
      <c r="B208" s="49">
        <f>'Raw Data'!B206</f>
        <v>1.7259291879562599E-2</v>
      </c>
      <c r="C208" s="49">
        <f>'Raw Data'!C206</f>
        <v>4.6047752426928101E-2</v>
      </c>
      <c r="D208" s="49">
        <f>'Raw Data'!D206</f>
        <v>0.18022472852632801</v>
      </c>
      <c r="E208" s="49">
        <f>'Raw Data'!E206</f>
        <v>0.83373189774401602</v>
      </c>
      <c r="F208" s="49">
        <f>'Raw Data'!F206</f>
        <v>4.2341586648664</v>
      </c>
      <c r="G208" s="49">
        <f>'Raw Data'!G206</f>
        <v>1.00326586821138</v>
      </c>
      <c r="H208" s="49">
        <f>'Raw Data'!H206</f>
        <v>0.139319683119422</v>
      </c>
      <c r="I208" s="49">
        <f>'Raw Data'!I206</f>
        <v>0.114212613773507</v>
      </c>
      <c r="J208" s="49">
        <f>'Raw Data'!J206</f>
        <v>0.85870848019173496</v>
      </c>
      <c r="K208" s="57">
        <f>'Raw Data'!K206</f>
        <v>1.0196956904388299</v>
      </c>
      <c r="L208" s="49"/>
      <c r="M208" s="60">
        <f>'Raw Data'!L206</f>
        <v>0</v>
      </c>
      <c r="N208" s="49">
        <f>'Raw Data'!M206</f>
        <v>0</v>
      </c>
      <c r="O208" s="49">
        <f>'Raw Data'!N206</f>
        <v>0</v>
      </c>
      <c r="P208" s="49">
        <f>'Raw Data'!O206</f>
        <v>0</v>
      </c>
      <c r="Q208" s="49">
        <f>'Raw Data'!P206</f>
        <v>0</v>
      </c>
      <c r="R208" s="49">
        <f>'Raw Data'!Q206</f>
        <v>0</v>
      </c>
      <c r="S208" s="49">
        <f>'Raw Data'!R206</f>
        <v>0</v>
      </c>
      <c r="T208" s="49">
        <f>'Raw Data'!S206</f>
        <v>0</v>
      </c>
      <c r="U208" s="49">
        <f>'Raw Data'!T206</f>
        <v>0</v>
      </c>
      <c r="V208" s="57">
        <f>'Raw Data'!U206</f>
        <v>0</v>
      </c>
      <c r="W208" s="49">
        <f>'Raw Data'!V206</f>
        <v>0</v>
      </c>
      <c r="X208" s="49">
        <f>'Raw Data'!W206</f>
        <v>0</v>
      </c>
      <c r="Y208" s="49">
        <f>'Raw Data'!X206</f>
        <v>0</v>
      </c>
      <c r="Z208" s="49">
        <f>'Raw Data'!Y206</f>
        <v>0</v>
      </c>
      <c r="AA208" s="49">
        <f>'Raw Data'!Z206</f>
        <v>0</v>
      </c>
      <c r="AB208" s="49">
        <f>'Raw Data'!AA206</f>
        <v>0</v>
      </c>
      <c r="AC208" s="49">
        <f>'Raw Data'!AB206</f>
        <v>0</v>
      </c>
      <c r="AD208" s="49">
        <f>'Raw Data'!AC206</f>
        <v>0</v>
      </c>
      <c r="AE208" s="49">
        <f>'Raw Data'!AD206</f>
        <v>0</v>
      </c>
      <c r="AF208" s="57">
        <f>'Raw Data'!AE206</f>
        <v>0</v>
      </c>
    </row>
    <row r="209" spans="1:32" x14ac:dyDescent="0.3">
      <c r="A209" s="55">
        <f>'Raw Data'!A207</f>
        <v>3.43333333333333</v>
      </c>
      <c r="B209" s="49">
        <f>'Raw Data'!B207</f>
        <v>1.72597368604245E-2</v>
      </c>
      <c r="C209" s="49">
        <f>'Raw Data'!C207</f>
        <v>4.6050086575234198E-2</v>
      </c>
      <c r="D209" s="49">
        <f>'Raw Data'!D207</f>
        <v>0.18023717923921101</v>
      </c>
      <c r="E209" s="49">
        <f>'Raw Data'!E207</f>
        <v>0.83380497424135303</v>
      </c>
      <c r="F209" s="49">
        <f>'Raw Data'!F207</f>
        <v>4.2346092883101001</v>
      </c>
      <c r="G209" s="49">
        <f>'Raw Data'!G207</f>
        <v>1.00325353008153</v>
      </c>
      <c r="H209" s="49">
        <f>'Raw Data'!H207</f>
        <v>0.13933202124926999</v>
      </c>
      <c r="I209" s="49">
        <f>'Raw Data'!I207</f>
        <v>0.11420027564365801</v>
      </c>
      <c r="J209" s="49">
        <f>'Raw Data'!J207</f>
        <v>0.85870848019646895</v>
      </c>
      <c r="K209" s="57">
        <f>'Raw Data'!K207</f>
        <v>1.01969780419449</v>
      </c>
      <c r="L209" s="49"/>
      <c r="M209" s="60">
        <f>'Raw Data'!L207</f>
        <v>0</v>
      </c>
      <c r="N209" s="49">
        <f>'Raw Data'!M207</f>
        <v>0</v>
      </c>
      <c r="O209" s="49">
        <f>'Raw Data'!N207</f>
        <v>0</v>
      </c>
      <c r="P209" s="49">
        <f>'Raw Data'!O207</f>
        <v>0</v>
      </c>
      <c r="Q209" s="49">
        <f>'Raw Data'!P207</f>
        <v>0</v>
      </c>
      <c r="R209" s="49">
        <f>'Raw Data'!Q207</f>
        <v>0</v>
      </c>
      <c r="S209" s="49">
        <f>'Raw Data'!R207</f>
        <v>0</v>
      </c>
      <c r="T209" s="49">
        <f>'Raw Data'!S207</f>
        <v>0</v>
      </c>
      <c r="U209" s="49">
        <f>'Raw Data'!T207</f>
        <v>0</v>
      </c>
      <c r="V209" s="57">
        <f>'Raw Data'!U207</f>
        <v>0</v>
      </c>
      <c r="W209" s="49">
        <f>'Raw Data'!V207</f>
        <v>0</v>
      </c>
      <c r="X209" s="49">
        <f>'Raw Data'!W207</f>
        <v>0</v>
      </c>
      <c r="Y209" s="49">
        <f>'Raw Data'!X207</f>
        <v>0</v>
      </c>
      <c r="Z209" s="49">
        <f>'Raw Data'!Y207</f>
        <v>0</v>
      </c>
      <c r="AA209" s="49">
        <f>'Raw Data'!Z207</f>
        <v>0</v>
      </c>
      <c r="AB209" s="49">
        <f>'Raw Data'!AA207</f>
        <v>0</v>
      </c>
      <c r="AC209" s="49">
        <f>'Raw Data'!AB207</f>
        <v>0</v>
      </c>
      <c r="AD209" s="49">
        <f>'Raw Data'!AC207</f>
        <v>0</v>
      </c>
      <c r="AE209" s="49">
        <f>'Raw Data'!AD207</f>
        <v>0</v>
      </c>
      <c r="AF209" s="57">
        <f>'Raw Data'!AE207</f>
        <v>0</v>
      </c>
    </row>
    <row r="210" spans="1:32" x14ac:dyDescent="0.3">
      <c r="A210" s="55">
        <f>'Raw Data'!A208</f>
        <v>3.45</v>
      </c>
      <c r="B210" s="49">
        <f>'Raw Data'!B208</f>
        <v>1.7260175873341901E-2</v>
      </c>
      <c r="C210" s="49">
        <f>'Raw Data'!C208</f>
        <v>4.6052390735301603E-2</v>
      </c>
      <c r="D210" s="49">
        <f>'Raw Data'!D208</f>
        <v>0.18024947019675899</v>
      </c>
      <c r="E210" s="49">
        <f>'Raw Data'!E208</f>
        <v>0.83387711397716802</v>
      </c>
      <c r="F210" s="49">
        <f>'Raw Data'!F208</f>
        <v>4.2350541407583604</v>
      </c>
      <c r="G210" s="49">
        <f>'Raw Data'!G208</f>
        <v>1.00324135009608</v>
      </c>
      <c r="H210" s="49">
        <f>'Raw Data'!H208</f>
        <v>0.13934420123472299</v>
      </c>
      <c r="I210" s="49">
        <f>'Raw Data'!I208</f>
        <v>0.11418809565820499</v>
      </c>
      <c r="J210" s="49">
        <f>'Raw Data'!J208</f>
        <v>0.85870848020285295</v>
      </c>
      <c r="K210" s="57">
        <f>'Raw Data'!K208</f>
        <v>1.01969989091041</v>
      </c>
      <c r="L210" s="49"/>
      <c r="M210" s="60">
        <f>'Raw Data'!L208</f>
        <v>0</v>
      </c>
      <c r="N210" s="49">
        <f>'Raw Data'!M208</f>
        <v>0</v>
      </c>
      <c r="O210" s="49">
        <f>'Raw Data'!N208</f>
        <v>0</v>
      </c>
      <c r="P210" s="49">
        <f>'Raw Data'!O208</f>
        <v>0</v>
      </c>
      <c r="Q210" s="49">
        <f>'Raw Data'!P208</f>
        <v>0</v>
      </c>
      <c r="R210" s="49">
        <f>'Raw Data'!Q208</f>
        <v>0</v>
      </c>
      <c r="S210" s="49">
        <f>'Raw Data'!R208</f>
        <v>0</v>
      </c>
      <c r="T210" s="49">
        <f>'Raw Data'!S208</f>
        <v>0</v>
      </c>
      <c r="U210" s="49">
        <f>'Raw Data'!T208</f>
        <v>0</v>
      </c>
      <c r="V210" s="57">
        <f>'Raw Data'!U208</f>
        <v>0</v>
      </c>
      <c r="W210" s="49">
        <f>'Raw Data'!V208</f>
        <v>0</v>
      </c>
      <c r="X210" s="49">
        <f>'Raw Data'!W208</f>
        <v>0</v>
      </c>
      <c r="Y210" s="49">
        <f>'Raw Data'!X208</f>
        <v>0</v>
      </c>
      <c r="Z210" s="49">
        <f>'Raw Data'!Y208</f>
        <v>0</v>
      </c>
      <c r="AA210" s="49">
        <f>'Raw Data'!Z208</f>
        <v>0</v>
      </c>
      <c r="AB210" s="49">
        <f>'Raw Data'!AA208</f>
        <v>0</v>
      </c>
      <c r="AC210" s="49">
        <f>'Raw Data'!AB208</f>
        <v>0</v>
      </c>
      <c r="AD210" s="49">
        <f>'Raw Data'!AC208</f>
        <v>0</v>
      </c>
      <c r="AE210" s="49">
        <f>'Raw Data'!AD208</f>
        <v>0</v>
      </c>
      <c r="AF210" s="57">
        <f>'Raw Data'!AE208</f>
        <v>0</v>
      </c>
    </row>
    <row r="211" spans="1:32" x14ac:dyDescent="0.3">
      <c r="A211" s="55">
        <f>'Raw Data'!A209</f>
        <v>3.4666666666666699</v>
      </c>
      <c r="B211" s="49">
        <f>'Raw Data'!B209</f>
        <v>1.7260608918314799E-2</v>
      </c>
      <c r="C211" s="49">
        <f>'Raw Data'!C209</f>
        <v>4.6054664907130297E-2</v>
      </c>
      <c r="D211" s="49">
        <f>'Raw Data'!D209</f>
        <v>0.18026160139897099</v>
      </c>
      <c r="E211" s="49">
        <f>'Raw Data'!E209</f>
        <v>0.83394831695145999</v>
      </c>
      <c r="F211" s="49">
        <f>'Raw Data'!F209</f>
        <v>4.2354932222111499</v>
      </c>
      <c r="G211" s="49">
        <f>'Raw Data'!G209</f>
        <v>1.00322932825502</v>
      </c>
      <c r="H211" s="49">
        <f>'Raw Data'!H209</f>
        <v>0.13935622307577999</v>
      </c>
      <c r="I211" s="49">
        <f>'Raw Data'!I209</f>
        <v>0.114176073817148</v>
      </c>
      <c r="J211" s="49">
        <f>'Raw Data'!J209</f>
        <v>0.85870848021088497</v>
      </c>
      <c r="K211" s="57">
        <f>'Raw Data'!K209</f>
        <v>1.0197019505865801</v>
      </c>
      <c r="L211" s="49"/>
      <c r="M211" s="60">
        <f>'Raw Data'!L209</f>
        <v>0</v>
      </c>
      <c r="N211" s="49">
        <f>'Raw Data'!M209</f>
        <v>0</v>
      </c>
      <c r="O211" s="49">
        <f>'Raw Data'!N209</f>
        <v>0</v>
      </c>
      <c r="P211" s="49">
        <f>'Raw Data'!O209</f>
        <v>0</v>
      </c>
      <c r="Q211" s="49">
        <f>'Raw Data'!P209</f>
        <v>0</v>
      </c>
      <c r="R211" s="49">
        <f>'Raw Data'!Q209</f>
        <v>0</v>
      </c>
      <c r="S211" s="49">
        <f>'Raw Data'!R209</f>
        <v>0</v>
      </c>
      <c r="T211" s="49">
        <f>'Raw Data'!S209</f>
        <v>0</v>
      </c>
      <c r="U211" s="49">
        <f>'Raw Data'!T209</f>
        <v>0</v>
      </c>
      <c r="V211" s="57">
        <f>'Raw Data'!U209</f>
        <v>0</v>
      </c>
      <c r="W211" s="49">
        <f>'Raw Data'!V209</f>
        <v>0</v>
      </c>
      <c r="X211" s="49">
        <f>'Raw Data'!W209</f>
        <v>0</v>
      </c>
      <c r="Y211" s="49">
        <f>'Raw Data'!X209</f>
        <v>0</v>
      </c>
      <c r="Z211" s="49">
        <f>'Raw Data'!Y209</f>
        <v>0</v>
      </c>
      <c r="AA211" s="49">
        <f>'Raw Data'!Z209</f>
        <v>0</v>
      </c>
      <c r="AB211" s="49">
        <f>'Raw Data'!AA209</f>
        <v>0</v>
      </c>
      <c r="AC211" s="49">
        <f>'Raw Data'!AB209</f>
        <v>0</v>
      </c>
      <c r="AD211" s="49">
        <f>'Raw Data'!AC209</f>
        <v>0</v>
      </c>
      <c r="AE211" s="49">
        <f>'Raw Data'!AD209</f>
        <v>0</v>
      </c>
      <c r="AF211" s="57">
        <f>'Raw Data'!AE209</f>
        <v>0</v>
      </c>
    </row>
    <row r="212" spans="1:32" x14ac:dyDescent="0.3">
      <c r="A212" s="55">
        <f>'Raw Data'!A210</f>
        <v>3.4833333333333298</v>
      </c>
      <c r="B212" s="49">
        <f>'Raw Data'!B210</f>
        <v>1.7261035995343201E-2</v>
      </c>
      <c r="C212" s="49">
        <f>'Raw Data'!C210</f>
        <v>4.6056909090720299E-2</v>
      </c>
      <c r="D212" s="49">
        <f>'Raw Data'!D210</f>
        <v>0.180273572845848</v>
      </c>
      <c r="E212" s="49">
        <f>'Raw Data'!E210</f>
        <v>0.83401858316422905</v>
      </c>
      <c r="F212" s="49">
        <f>'Raw Data'!F210</f>
        <v>4.2359265326684996</v>
      </c>
      <c r="G212" s="49">
        <f>'Raw Data'!G210</f>
        <v>1.00321746455836</v>
      </c>
      <c r="H212" s="49">
        <f>'Raw Data'!H210</f>
        <v>0.139368086772442</v>
      </c>
      <c r="I212" s="49">
        <f>'Raw Data'!I210</f>
        <v>0.114164210120487</v>
      </c>
      <c r="J212" s="49">
        <f>'Raw Data'!J210</f>
        <v>0.85870848022056701</v>
      </c>
      <c r="K212" s="57">
        <f>'Raw Data'!K210</f>
        <v>1.0197039832230199</v>
      </c>
      <c r="L212" s="49"/>
      <c r="M212" s="60">
        <f>'Raw Data'!L210</f>
        <v>0</v>
      </c>
      <c r="N212" s="49">
        <f>'Raw Data'!M210</f>
        <v>0</v>
      </c>
      <c r="O212" s="49">
        <f>'Raw Data'!N210</f>
        <v>0</v>
      </c>
      <c r="P212" s="49">
        <f>'Raw Data'!O210</f>
        <v>0</v>
      </c>
      <c r="Q212" s="49">
        <f>'Raw Data'!P210</f>
        <v>0</v>
      </c>
      <c r="R212" s="49">
        <f>'Raw Data'!Q210</f>
        <v>0</v>
      </c>
      <c r="S212" s="49">
        <f>'Raw Data'!R210</f>
        <v>0</v>
      </c>
      <c r="T212" s="49">
        <f>'Raw Data'!S210</f>
        <v>0</v>
      </c>
      <c r="U212" s="49">
        <f>'Raw Data'!T210</f>
        <v>0</v>
      </c>
      <c r="V212" s="57">
        <f>'Raw Data'!U210</f>
        <v>0</v>
      </c>
      <c r="W212" s="49">
        <f>'Raw Data'!V210</f>
        <v>0</v>
      </c>
      <c r="X212" s="49">
        <f>'Raw Data'!W210</f>
        <v>0</v>
      </c>
      <c r="Y212" s="49">
        <f>'Raw Data'!X210</f>
        <v>0</v>
      </c>
      <c r="Z212" s="49">
        <f>'Raw Data'!Y210</f>
        <v>0</v>
      </c>
      <c r="AA212" s="49">
        <f>'Raw Data'!Z210</f>
        <v>0</v>
      </c>
      <c r="AB212" s="49">
        <f>'Raw Data'!AA210</f>
        <v>0</v>
      </c>
      <c r="AC212" s="49">
        <f>'Raw Data'!AB210</f>
        <v>0</v>
      </c>
      <c r="AD212" s="49">
        <f>'Raw Data'!AC210</f>
        <v>0</v>
      </c>
      <c r="AE212" s="49">
        <f>'Raw Data'!AD210</f>
        <v>0</v>
      </c>
      <c r="AF212" s="57">
        <f>'Raw Data'!AE210</f>
        <v>0</v>
      </c>
    </row>
    <row r="213" spans="1:32" x14ac:dyDescent="0.3">
      <c r="A213" s="55">
        <f>'Raw Data'!A211</f>
        <v>3.5</v>
      </c>
      <c r="B213" s="49">
        <f>'Raw Data'!B211</f>
        <v>1.72614571044271E-2</v>
      </c>
      <c r="C213" s="49">
        <f>'Raw Data'!C211</f>
        <v>4.6059123286071597E-2</v>
      </c>
      <c r="D213" s="49">
        <f>'Raw Data'!D211</f>
        <v>0.18028538453738799</v>
      </c>
      <c r="E213" s="49">
        <f>'Raw Data'!E211</f>
        <v>0.83408791261547599</v>
      </c>
      <c r="F213" s="49">
        <f>'Raw Data'!F211</f>
        <v>4.2363540721303901</v>
      </c>
      <c r="G213" s="49">
        <f>'Raw Data'!G211</f>
        <v>1.0032057590060901</v>
      </c>
      <c r="H213" s="49">
        <f>'Raw Data'!H211</f>
        <v>0.13937979232470801</v>
      </c>
      <c r="I213" s="49">
        <f>'Raw Data'!I211</f>
        <v>0.114152504568221</v>
      </c>
      <c r="J213" s="49">
        <f>'Raw Data'!J211</f>
        <v>0.85870848023189905</v>
      </c>
      <c r="K213" s="57">
        <f>'Raw Data'!K211</f>
        <v>1.01970598881971</v>
      </c>
      <c r="L213" s="49"/>
      <c r="M213" s="60">
        <f>'Raw Data'!L211</f>
        <v>0</v>
      </c>
      <c r="N213" s="49">
        <f>'Raw Data'!M211</f>
        <v>0</v>
      </c>
      <c r="O213" s="49">
        <f>'Raw Data'!N211</f>
        <v>0</v>
      </c>
      <c r="P213" s="49">
        <f>'Raw Data'!O211</f>
        <v>0</v>
      </c>
      <c r="Q213" s="49">
        <f>'Raw Data'!P211</f>
        <v>0</v>
      </c>
      <c r="R213" s="49">
        <f>'Raw Data'!Q211</f>
        <v>0</v>
      </c>
      <c r="S213" s="49">
        <f>'Raw Data'!R211</f>
        <v>0</v>
      </c>
      <c r="T213" s="49">
        <f>'Raw Data'!S211</f>
        <v>0</v>
      </c>
      <c r="U213" s="49">
        <f>'Raw Data'!T211</f>
        <v>0</v>
      </c>
      <c r="V213" s="57">
        <f>'Raw Data'!U211</f>
        <v>0</v>
      </c>
      <c r="W213" s="49">
        <f>'Raw Data'!V211</f>
        <v>0</v>
      </c>
      <c r="X213" s="49">
        <f>'Raw Data'!W211</f>
        <v>0</v>
      </c>
      <c r="Y213" s="49">
        <f>'Raw Data'!X211</f>
        <v>0</v>
      </c>
      <c r="Z213" s="49">
        <f>'Raw Data'!Y211</f>
        <v>0</v>
      </c>
      <c r="AA213" s="49">
        <f>'Raw Data'!Z211</f>
        <v>0</v>
      </c>
      <c r="AB213" s="49">
        <f>'Raw Data'!AA211</f>
        <v>0</v>
      </c>
      <c r="AC213" s="49">
        <f>'Raw Data'!AB211</f>
        <v>0</v>
      </c>
      <c r="AD213" s="49">
        <f>'Raw Data'!AC211</f>
        <v>0</v>
      </c>
      <c r="AE213" s="49">
        <f>'Raw Data'!AD211</f>
        <v>0</v>
      </c>
      <c r="AF213" s="57">
        <f>'Raw Data'!AE211</f>
        <v>0</v>
      </c>
    </row>
    <row r="214" spans="1:32" x14ac:dyDescent="0.3">
      <c r="A214" s="55">
        <f>'Raw Data'!A212</f>
        <v>3.5166666666666702</v>
      </c>
      <c r="B214" s="49">
        <f>'Raw Data'!B212</f>
        <v>1.7261872245566499E-2</v>
      </c>
      <c r="C214" s="49">
        <f>'Raw Data'!C212</f>
        <v>4.60613074931841E-2</v>
      </c>
      <c r="D214" s="49">
        <f>'Raw Data'!D212</f>
        <v>0.18029703647359199</v>
      </c>
      <c r="E214" s="49">
        <f>'Raw Data'!E212</f>
        <v>0.83415630530520002</v>
      </c>
      <c r="F214" s="49">
        <f>'Raw Data'!F212</f>
        <v>4.2367758405968203</v>
      </c>
      <c r="G214" s="49">
        <f>'Raw Data'!G212</f>
        <v>1.00319421159822</v>
      </c>
      <c r="H214" s="49">
        <f>'Raw Data'!H212</f>
        <v>0.139391339732578</v>
      </c>
      <c r="I214" s="49">
        <f>'Raw Data'!I212</f>
        <v>0.114140957160351</v>
      </c>
      <c r="J214" s="49">
        <f>'Raw Data'!J212</f>
        <v>0.858708480244879</v>
      </c>
      <c r="K214" s="57">
        <f>'Raw Data'!K212</f>
        <v>1.01970796737666</v>
      </c>
      <c r="L214" s="49"/>
      <c r="M214" s="60">
        <f>'Raw Data'!L212</f>
        <v>0</v>
      </c>
      <c r="N214" s="49">
        <f>'Raw Data'!M212</f>
        <v>0</v>
      </c>
      <c r="O214" s="49">
        <f>'Raw Data'!N212</f>
        <v>0</v>
      </c>
      <c r="P214" s="49">
        <f>'Raw Data'!O212</f>
        <v>0</v>
      </c>
      <c r="Q214" s="49">
        <f>'Raw Data'!P212</f>
        <v>0</v>
      </c>
      <c r="R214" s="49">
        <f>'Raw Data'!Q212</f>
        <v>0</v>
      </c>
      <c r="S214" s="49">
        <f>'Raw Data'!R212</f>
        <v>0</v>
      </c>
      <c r="T214" s="49">
        <f>'Raw Data'!S212</f>
        <v>0</v>
      </c>
      <c r="U214" s="49">
        <f>'Raw Data'!T212</f>
        <v>0</v>
      </c>
      <c r="V214" s="57">
        <f>'Raw Data'!U212</f>
        <v>0</v>
      </c>
      <c r="W214" s="49">
        <f>'Raw Data'!V212</f>
        <v>0</v>
      </c>
      <c r="X214" s="49">
        <f>'Raw Data'!W212</f>
        <v>0</v>
      </c>
      <c r="Y214" s="49">
        <f>'Raw Data'!X212</f>
        <v>0</v>
      </c>
      <c r="Z214" s="49">
        <f>'Raw Data'!Y212</f>
        <v>0</v>
      </c>
      <c r="AA214" s="49">
        <f>'Raw Data'!Z212</f>
        <v>0</v>
      </c>
      <c r="AB214" s="49">
        <f>'Raw Data'!AA212</f>
        <v>0</v>
      </c>
      <c r="AC214" s="49">
        <f>'Raw Data'!AB212</f>
        <v>0</v>
      </c>
      <c r="AD214" s="49">
        <f>'Raw Data'!AC212</f>
        <v>0</v>
      </c>
      <c r="AE214" s="49">
        <f>'Raw Data'!AD212</f>
        <v>0</v>
      </c>
      <c r="AF214" s="57">
        <f>'Raw Data'!AE212</f>
        <v>0</v>
      </c>
    </row>
    <row r="215" spans="1:32" x14ac:dyDescent="0.3">
      <c r="A215" s="55">
        <f>'Raw Data'!A213</f>
        <v>3.5333333333333301</v>
      </c>
      <c r="B215" s="49">
        <f>'Raw Data'!B213</f>
        <v>1.7262281418761401E-2</v>
      </c>
      <c r="C215" s="49">
        <f>'Raw Data'!C213</f>
        <v>4.6063461712058003E-2</v>
      </c>
      <c r="D215" s="49">
        <f>'Raw Data'!D213</f>
        <v>0.18030852865446101</v>
      </c>
      <c r="E215" s="49">
        <f>'Raw Data'!E213</f>
        <v>0.83422376123340203</v>
      </c>
      <c r="F215" s="49">
        <f>'Raw Data'!F213</f>
        <v>4.23719183806781</v>
      </c>
      <c r="G215" s="49">
        <f>'Raw Data'!G213</f>
        <v>1.0031828223347501</v>
      </c>
      <c r="H215" s="49">
        <f>'Raw Data'!H213</f>
        <v>0.13940272899605199</v>
      </c>
      <c r="I215" s="49">
        <f>'Raw Data'!I213</f>
        <v>0.11412956789687601</v>
      </c>
      <c r="J215" s="49">
        <f>'Raw Data'!J213</f>
        <v>0.85870848025950997</v>
      </c>
      <c r="K215" s="57">
        <f>'Raw Data'!K213</f>
        <v>1.0197099188938801</v>
      </c>
      <c r="L215" s="49"/>
      <c r="M215" s="60">
        <f>'Raw Data'!L213</f>
        <v>0</v>
      </c>
      <c r="N215" s="49">
        <f>'Raw Data'!M213</f>
        <v>0</v>
      </c>
      <c r="O215" s="49">
        <f>'Raw Data'!N213</f>
        <v>0</v>
      </c>
      <c r="P215" s="49">
        <f>'Raw Data'!O213</f>
        <v>0</v>
      </c>
      <c r="Q215" s="49">
        <f>'Raw Data'!P213</f>
        <v>0</v>
      </c>
      <c r="R215" s="49">
        <f>'Raw Data'!Q213</f>
        <v>0</v>
      </c>
      <c r="S215" s="49">
        <f>'Raw Data'!R213</f>
        <v>0</v>
      </c>
      <c r="T215" s="49">
        <f>'Raw Data'!S213</f>
        <v>0</v>
      </c>
      <c r="U215" s="49">
        <f>'Raw Data'!T213</f>
        <v>0</v>
      </c>
      <c r="V215" s="57">
        <f>'Raw Data'!U213</f>
        <v>0</v>
      </c>
      <c r="W215" s="49">
        <f>'Raw Data'!V213</f>
        <v>0</v>
      </c>
      <c r="X215" s="49">
        <f>'Raw Data'!W213</f>
        <v>0</v>
      </c>
      <c r="Y215" s="49">
        <f>'Raw Data'!X213</f>
        <v>0</v>
      </c>
      <c r="Z215" s="49">
        <f>'Raw Data'!Y213</f>
        <v>0</v>
      </c>
      <c r="AA215" s="49">
        <f>'Raw Data'!Z213</f>
        <v>0</v>
      </c>
      <c r="AB215" s="49">
        <f>'Raw Data'!AA213</f>
        <v>0</v>
      </c>
      <c r="AC215" s="49">
        <f>'Raw Data'!AB213</f>
        <v>0</v>
      </c>
      <c r="AD215" s="49">
        <f>'Raw Data'!AC213</f>
        <v>0</v>
      </c>
      <c r="AE215" s="49">
        <f>'Raw Data'!AD213</f>
        <v>0</v>
      </c>
      <c r="AF215" s="57">
        <f>'Raw Data'!AE213</f>
        <v>0</v>
      </c>
    </row>
    <row r="216" spans="1:32" x14ac:dyDescent="0.3">
      <c r="A216" s="55">
        <f>'Raw Data'!A214</f>
        <v>3.55</v>
      </c>
      <c r="B216" s="49">
        <f>'Raw Data'!B214</f>
        <v>1.7262684624011801E-2</v>
      </c>
      <c r="C216" s="49">
        <f>'Raw Data'!C214</f>
        <v>4.6065585942693103E-2</v>
      </c>
      <c r="D216" s="49">
        <f>'Raw Data'!D214</f>
        <v>0.18031986107999301</v>
      </c>
      <c r="E216" s="49">
        <f>'Raw Data'!E214</f>
        <v>0.83429028040008102</v>
      </c>
      <c r="F216" s="49">
        <f>'Raw Data'!F214</f>
        <v>4.2376020645433297</v>
      </c>
      <c r="G216" s="49">
        <f>'Raw Data'!G214</f>
        <v>1.00317159121567</v>
      </c>
      <c r="H216" s="49">
        <f>'Raw Data'!H214</f>
        <v>0.13941396011513099</v>
      </c>
      <c r="I216" s="49">
        <f>'Raw Data'!I214</f>
        <v>0.11411833677779699</v>
      </c>
      <c r="J216" s="49">
        <f>'Raw Data'!J214</f>
        <v>0.85870848027578905</v>
      </c>
      <c r="K216" s="57">
        <f>'Raw Data'!K214</f>
        <v>1.0197118433713499</v>
      </c>
      <c r="L216" s="49"/>
      <c r="M216" s="60">
        <f>'Raw Data'!L214</f>
        <v>0</v>
      </c>
      <c r="N216" s="49">
        <f>'Raw Data'!M214</f>
        <v>0</v>
      </c>
      <c r="O216" s="49">
        <f>'Raw Data'!N214</f>
        <v>0</v>
      </c>
      <c r="P216" s="49">
        <f>'Raw Data'!O214</f>
        <v>0</v>
      </c>
      <c r="Q216" s="49">
        <f>'Raw Data'!P214</f>
        <v>0</v>
      </c>
      <c r="R216" s="49">
        <f>'Raw Data'!Q214</f>
        <v>0</v>
      </c>
      <c r="S216" s="49">
        <f>'Raw Data'!R214</f>
        <v>0</v>
      </c>
      <c r="T216" s="49">
        <f>'Raw Data'!S214</f>
        <v>0</v>
      </c>
      <c r="U216" s="49">
        <f>'Raw Data'!T214</f>
        <v>0</v>
      </c>
      <c r="V216" s="57">
        <f>'Raw Data'!U214</f>
        <v>0</v>
      </c>
      <c r="W216" s="49">
        <f>'Raw Data'!V214</f>
        <v>0</v>
      </c>
      <c r="X216" s="49">
        <f>'Raw Data'!W214</f>
        <v>0</v>
      </c>
      <c r="Y216" s="49">
        <f>'Raw Data'!X214</f>
        <v>0</v>
      </c>
      <c r="Z216" s="49">
        <f>'Raw Data'!Y214</f>
        <v>0</v>
      </c>
      <c r="AA216" s="49">
        <f>'Raw Data'!Z214</f>
        <v>0</v>
      </c>
      <c r="AB216" s="49">
        <f>'Raw Data'!AA214</f>
        <v>0</v>
      </c>
      <c r="AC216" s="49">
        <f>'Raw Data'!AB214</f>
        <v>0</v>
      </c>
      <c r="AD216" s="49">
        <f>'Raw Data'!AC214</f>
        <v>0</v>
      </c>
      <c r="AE216" s="49">
        <f>'Raw Data'!AD214</f>
        <v>0</v>
      </c>
      <c r="AF216" s="57">
        <f>'Raw Data'!AE214</f>
        <v>0</v>
      </c>
    </row>
    <row r="217" spans="1:32" x14ac:dyDescent="0.3">
      <c r="A217" s="55">
        <f>'Raw Data'!A215</f>
        <v>3.56666666666667</v>
      </c>
      <c r="B217" s="49">
        <f>'Raw Data'!B215</f>
        <v>1.7263081861317701E-2</v>
      </c>
      <c r="C217" s="49">
        <f>'Raw Data'!C215</f>
        <v>4.6067680185089603E-2</v>
      </c>
      <c r="D217" s="49">
        <f>'Raw Data'!D215</f>
        <v>0.18033103375019</v>
      </c>
      <c r="E217" s="49">
        <f>'Raw Data'!E215</f>
        <v>0.83435586280523799</v>
      </c>
      <c r="F217" s="49">
        <f>'Raw Data'!F215</f>
        <v>4.2380065200234096</v>
      </c>
      <c r="G217" s="49">
        <f>'Raw Data'!G215</f>
        <v>1.00316051824098</v>
      </c>
      <c r="H217" s="49">
        <f>'Raw Data'!H215</f>
        <v>0.13942503308981399</v>
      </c>
      <c r="I217" s="49">
        <f>'Raw Data'!I215</f>
        <v>0.11410726380311401</v>
      </c>
      <c r="J217" s="49">
        <f>'Raw Data'!J215</f>
        <v>0.85870848029371805</v>
      </c>
      <c r="K217" s="57">
        <f>'Raw Data'!K215</f>
        <v>1.0197137408090799</v>
      </c>
      <c r="L217" s="49"/>
      <c r="M217" s="60">
        <f>'Raw Data'!L215</f>
        <v>0</v>
      </c>
      <c r="N217" s="49">
        <f>'Raw Data'!M215</f>
        <v>0</v>
      </c>
      <c r="O217" s="49">
        <f>'Raw Data'!N215</f>
        <v>0</v>
      </c>
      <c r="P217" s="49">
        <f>'Raw Data'!O215</f>
        <v>0</v>
      </c>
      <c r="Q217" s="49">
        <f>'Raw Data'!P215</f>
        <v>0</v>
      </c>
      <c r="R217" s="49">
        <f>'Raw Data'!Q215</f>
        <v>0</v>
      </c>
      <c r="S217" s="49">
        <f>'Raw Data'!R215</f>
        <v>0</v>
      </c>
      <c r="T217" s="49">
        <f>'Raw Data'!S215</f>
        <v>0</v>
      </c>
      <c r="U217" s="49">
        <f>'Raw Data'!T215</f>
        <v>0</v>
      </c>
      <c r="V217" s="57">
        <f>'Raw Data'!U215</f>
        <v>0</v>
      </c>
      <c r="W217" s="49">
        <f>'Raw Data'!V215</f>
        <v>0</v>
      </c>
      <c r="X217" s="49">
        <f>'Raw Data'!W215</f>
        <v>0</v>
      </c>
      <c r="Y217" s="49">
        <f>'Raw Data'!X215</f>
        <v>0</v>
      </c>
      <c r="Z217" s="49">
        <f>'Raw Data'!Y215</f>
        <v>0</v>
      </c>
      <c r="AA217" s="49">
        <f>'Raw Data'!Z215</f>
        <v>0</v>
      </c>
      <c r="AB217" s="49">
        <f>'Raw Data'!AA215</f>
        <v>0</v>
      </c>
      <c r="AC217" s="49">
        <f>'Raw Data'!AB215</f>
        <v>0</v>
      </c>
      <c r="AD217" s="49">
        <f>'Raw Data'!AC215</f>
        <v>0</v>
      </c>
      <c r="AE217" s="49">
        <f>'Raw Data'!AD215</f>
        <v>0</v>
      </c>
      <c r="AF217" s="57">
        <f>'Raw Data'!AE215</f>
        <v>0</v>
      </c>
    </row>
    <row r="218" spans="1:32" x14ac:dyDescent="0.3">
      <c r="A218" s="55">
        <f>'Raw Data'!A216</f>
        <v>3.5833333333333299</v>
      </c>
      <c r="B218" s="49">
        <f>'Raw Data'!B216</f>
        <v>1.7263473130679101E-2</v>
      </c>
      <c r="C218" s="49">
        <f>'Raw Data'!C216</f>
        <v>4.6069744439247301E-2</v>
      </c>
      <c r="D218" s="49">
        <f>'Raw Data'!D216</f>
        <v>0.18034204666505099</v>
      </c>
      <c r="E218" s="49">
        <f>'Raw Data'!E216</f>
        <v>0.83442050844887194</v>
      </c>
      <c r="F218" s="49">
        <f>'Raw Data'!F216</f>
        <v>4.2384052045080303</v>
      </c>
      <c r="G218" s="49">
        <f>'Raw Data'!G216</f>
        <v>1.0031496034106999</v>
      </c>
      <c r="H218" s="49">
        <f>'Raw Data'!H216</f>
        <v>0.139435947920102</v>
      </c>
      <c r="I218" s="49">
        <f>'Raw Data'!I216</f>
        <v>0.114096348972827</v>
      </c>
      <c r="J218" s="49">
        <f>'Raw Data'!J216</f>
        <v>0.85870848031329605</v>
      </c>
      <c r="K218" s="57">
        <f>'Raw Data'!K216</f>
        <v>1.01971561120707</v>
      </c>
      <c r="L218" s="49"/>
      <c r="M218" s="60">
        <f>'Raw Data'!L216</f>
        <v>0</v>
      </c>
      <c r="N218" s="49">
        <f>'Raw Data'!M216</f>
        <v>0</v>
      </c>
      <c r="O218" s="49">
        <f>'Raw Data'!N216</f>
        <v>0</v>
      </c>
      <c r="P218" s="49">
        <f>'Raw Data'!O216</f>
        <v>0</v>
      </c>
      <c r="Q218" s="49">
        <f>'Raw Data'!P216</f>
        <v>0</v>
      </c>
      <c r="R218" s="49">
        <f>'Raw Data'!Q216</f>
        <v>0</v>
      </c>
      <c r="S218" s="49">
        <f>'Raw Data'!R216</f>
        <v>0</v>
      </c>
      <c r="T218" s="49">
        <f>'Raw Data'!S216</f>
        <v>0</v>
      </c>
      <c r="U218" s="49">
        <f>'Raw Data'!T216</f>
        <v>0</v>
      </c>
      <c r="V218" s="57">
        <f>'Raw Data'!U216</f>
        <v>0</v>
      </c>
      <c r="W218" s="49">
        <f>'Raw Data'!V216</f>
        <v>0</v>
      </c>
      <c r="X218" s="49">
        <f>'Raw Data'!W216</f>
        <v>0</v>
      </c>
      <c r="Y218" s="49">
        <f>'Raw Data'!X216</f>
        <v>0</v>
      </c>
      <c r="Z218" s="49">
        <f>'Raw Data'!Y216</f>
        <v>0</v>
      </c>
      <c r="AA218" s="49">
        <f>'Raw Data'!Z216</f>
        <v>0</v>
      </c>
      <c r="AB218" s="49">
        <f>'Raw Data'!AA216</f>
        <v>0</v>
      </c>
      <c r="AC218" s="49">
        <f>'Raw Data'!AB216</f>
        <v>0</v>
      </c>
      <c r="AD218" s="49">
        <f>'Raw Data'!AC216</f>
        <v>0</v>
      </c>
      <c r="AE218" s="49">
        <f>'Raw Data'!AD216</f>
        <v>0</v>
      </c>
      <c r="AF218" s="57">
        <f>'Raw Data'!AE216</f>
        <v>0</v>
      </c>
    </row>
    <row r="219" spans="1:32" x14ac:dyDescent="0.3">
      <c r="A219" s="55">
        <f>'Raw Data'!A217</f>
        <v>3.6</v>
      </c>
      <c r="B219" s="49">
        <f>'Raw Data'!B217</f>
        <v>1.7263858432096001E-2</v>
      </c>
      <c r="C219" s="49">
        <f>'Raw Data'!C217</f>
        <v>4.6071778705166301E-2</v>
      </c>
      <c r="D219" s="49">
        <f>'Raw Data'!D217</f>
        <v>0.180352899824575</v>
      </c>
      <c r="E219" s="49">
        <f>'Raw Data'!E217</f>
        <v>0.83448421733098299</v>
      </c>
      <c r="F219" s="49">
        <f>'Raw Data'!F217</f>
        <v>4.2387981179971996</v>
      </c>
      <c r="G219" s="49">
        <f>'Raw Data'!G217</f>
        <v>1.0031388467247999</v>
      </c>
      <c r="H219" s="49">
        <f>'Raw Data'!H217</f>
        <v>0.13944670460599401</v>
      </c>
      <c r="I219" s="49">
        <f>'Raw Data'!I217</f>
        <v>0.114085592286935</v>
      </c>
      <c r="J219" s="49">
        <f>'Raw Data'!J217</f>
        <v>0.85870848033452296</v>
      </c>
      <c r="K219" s="57">
        <f>'Raw Data'!K217</f>
        <v>1.01971745456532</v>
      </c>
      <c r="L219" s="49"/>
      <c r="M219" s="60">
        <f>'Raw Data'!L217</f>
        <v>0</v>
      </c>
      <c r="N219" s="49">
        <f>'Raw Data'!M217</f>
        <v>0</v>
      </c>
      <c r="O219" s="49">
        <f>'Raw Data'!N217</f>
        <v>0</v>
      </c>
      <c r="P219" s="49">
        <f>'Raw Data'!O217</f>
        <v>0</v>
      </c>
      <c r="Q219" s="49">
        <f>'Raw Data'!P217</f>
        <v>0</v>
      </c>
      <c r="R219" s="49">
        <f>'Raw Data'!Q217</f>
        <v>0</v>
      </c>
      <c r="S219" s="49">
        <f>'Raw Data'!R217</f>
        <v>0</v>
      </c>
      <c r="T219" s="49">
        <f>'Raw Data'!S217</f>
        <v>0</v>
      </c>
      <c r="U219" s="49">
        <f>'Raw Data'!T217</f>
        <v>0</v>
      </c>
      <c r="V219" s="57">
        <f>'Raw Data'!U217</f>
        <v>0</v>
      </c>
      <c r="W219" s="49">
        <f>'Raw Data'!V217</f>
        <v>0</v>
      </c>
      <c r="X219" s="49">
        <f>'Raw Data'!W217</f>
        <v>0</v>
      </c>
      <c r="Y219" s="49">
        <f>'Raw Data'!X217</f>
        <v>0</v>
      </c>
      <c r="Z219" s="49">
        <f>'Raw Data'!Y217</f>
        <v>0</v>
      </c>
      <c r="AA219" s="49">
        <f>'Raw Data'!Z217</f>
        <v>0</v>
      </c>
      <c r="AB219" s="49">
        <f>'Raw Data'!AA217</f>
        <v>0</v>
      </c>
      <c r="AC219" s="49">
        <f>'Raw Data'!AB217</f>
        <v>0</v>
      </c>
      <c r="AD219" s="49">
        <f>'Raw Data'!AC217</f>
        <v>0</v>
      </c>
      <c r="AE219" s="49">
        <f>'Raw Data'!AD217</f>
        <v>0</v>
      </c>
      <c r="AF219" s="57">
        <f>'Raw Data'!AE217</f>
        <v>0</v>
      </c>
    </row>
    <row r="220" spans="1:32" x14ac:dyDescent="0.3">
      <c r="A220" s="55">
        <f>'Raw Data'!A218</f>
        <v>3.6166666666666698</v>
      </c>
      <c r="B220" s="49">
        <f>'Raw Data'!B218</f>
        <v>1.7264237765568399E-2</v>
      </c>
      <c r="C220" s="49">
        <f>'Raw Data'!C218</f>
        <v>4.6073782982846603E-2</v>
      </c>
      <c r="D220" s="49">
        <f>'Raw Data'!D218</f>
        <v>0.180363593228764</v>
      </c>
      <c r="E220" s="49">
        <f>'Raw Data'!E218</f>
        <v>0.83454698945157202</v>
      </c>
      <c r="F220" s="49">
        <f>'Raw Data'!F218</f>
        <v>4.2391852604909097</v>
      </c>
      <c r="G220" s="49">
        <f>'Raw Data'!G218</f>
        <v>1.0031282481833099</v>
      </c>
      <c r="H220" s="49">
        <f>'Raw Data'!H218</f>
        <v>0.13945730314749</v>
      </c>
      <c r="I220" s="49">
        <f>'Raw Data'!I218</f>
        <v>0.114074993745439</v>
      </c>
      <c r="J220" s="49">
        <f>'Raw Data'!J218</f>
        <v>0.85870848035739999</v>
      </c>
      <c r="K220" s="57">
        <f>'Raw Data'!K218</f>
        <v>1.0197192708838201</v>
      </c>
      <c r="L220" s="49"/>
      <c r="M220" s="60">
        <f>'Raw Data'!L218</f>
        <v>0</v>
      </c>
      <c r="N220" s="49">
        <f>'Raw Data'!M218</f>
        <v>0</v>
      </c>
      <c r="O220" s="49">
        <f>'Raw Data'!N218</f>
        <v>0</v>
      </c>
      <c r="P220" s="49">
        <f>'Raw Data'!O218</f>
        <v>0</v>
      </c>
      <c r="Q220" s="49">
        <f>'Raw Data'!P218</f>
        <v>0</v>
      </c>
      <c r="R220" s="49">
        <f>'Raw Data'!Q218</f>
        <v>0</v>
      </c>
      <c r="S220" s="49">
        <f>'Raw Data'!R218</f>
        <v>0</v>
      </c>
      <c r="T220" s="49">
        <f>'Raw Data'!S218</f>
        <v>0</v>
      </c>
      <c r="U220" s="49">
        <f>'Raw Data'!T218</f>
        <v>0</v>
      </c>
      <c r="V220" s="57">
        <f>'Raw Data'!U218</f>
        <v>0</v>
      </c>
      <c r="W220" s="49">
        <f>'Raw Data'!V218</f>
        <v>0</v>
      </c>
      <c r="X220" s="49">
        <f>'Raw Data'!W218</f>
        <v>0</v>
      </c>
      <c r="Y220" s="49">
        <f>'Raw Data'!X218</f>
        <v>0</v>
      </c>
      <c r="Z220" s="49">
        <f>'Raw Data'!Y218</f>
        <v>0</v>
      </c>
      <c r="AA220" s="49">
        <f>'Raw Data'!Z218</f>
        <v>0</v>
      </c>
      <c r="AB220" s="49">
        <f>'Raw Data'!AA218</f>
        <v>0</v>
      </c>
      <c r="AC220" s="49">
        <f>'Raw Data'!AB218</f>
        <v>0</v>
      </c>
      <c r="AD220" s="49">
        <f>'Raw Data'!AC218</f>
        <v>0</v>
      </c>
      <c r="AE220" s="49">
        <f>'Raw Data'!AD218</f>
        <v>0</v>
      </c>
      <c r="AF220" s="57">
        <f>'Raw Data'!AE218</f>
        <v>0</v>
      </c>
    </row>
    <row r="221" spans="1:32" x14ac:dyDescent="0.3">
      <c r="A221" s="55">
        <f>'Raw Data'!A219</f>
        <v>3.6333333333333302</v>
      </c>
      <c r="B221" s="49">
        <f>'Raw Data'!B219</f>
        <v>1.7264611131096199E-2</v>
      </c>
      <c r="C221" s="49">
        <f>'Raw Data'!C219</f>
        <v>4.6075757272288201E-2</v>
      </c>
      <c r="D221" s="49">
        <f>'Raw Data'!D219</f>
        <v>0.180374126877617</v>
      </c>
      <c r="E221" s="49">
        <f>'Raw Data'!E219</f>
        <v>0.83460882481063803</v>
      </c>
      <c r="F221" s="49">
        <f>'Raw Data'!F219</f>
        <v>4.2395666319891703</v>
      </c>
      <c r="G221" s="49">
        <f>'Raw Data'!G219</f>
        <v>1.00311780778621</v>
      </c>
      <c r="H221" s="49">
        <f>'Raw Data'!H219</f>
        <v>0.13946774354458999</v>
      </c>
      <c r="I221" s="49">
        <f>'Raw Data'!I219</f>
        <v>0.114064553348338</v>
      </c>
      <c r="J221" s="49">
        <f>'Raw Data'!J219</f>
        <v>0.85870848038192604</v>
      </c>
      <c r="K221" s="57">
        <f>'Raw Data'!K219</f>
        <v>1.0197210601625899</v>
      </c>
      <c r="L221" s="49"/>
      <c r="M221" s="60">
        <f>'Raw Data'!L219</f>
        <v>0</v>
      </c>
      <c r="N221" s="49">
        <f>'Raw Data'!M219</f>
        <v>0</v>
      </c>
      <c r="O221" s="49">
        <f>'Raw Data'!N219</f>
        <v>0</v>
      </c>
      <c r="P221" s="49">
        <f>'Raw Data'!O219</f>
        <v>0</v>
      </c>
      <c r="Q221" s="49">
        <f>'Raw Data'!P219</f>
        <v>0</v>
      </c>
      <c r="R221" s="49">
        <f>'Raw Data'!Q219</f>
        <v>0</v>
      </c>
      <c r="S221" s="49">
        <f>'Raw Data'!R219</f>
        <v>0</v>
      </c>
      <c r="T221" s="49">
        <f>'Raw Data'!S219</f>
        <v>0</v>
      </c>
      <c r="U221" s="49">
        <f>'Raw Data'!T219</f>
        <v>0</v>
      </c>
      <c r="V221" s="57">
        <f>'Raw Data'!U219</f>
        <v>0</v>
      </c>
      <c r="W221" s="49">
        <f>'Raw Data'!V219</f>
        <v>0</v>
      </c>
      <c r="X221" s="49">
        <f>'Raw Data'!W219</f>
        <v>0</v>
      </c>
      <c r="Y221" s="49">
        <f>'Raw Data'!X219</f>
        <v>0</v>
      </c>
      <c r="Z221" s="49">
        <f>'Raw Data'!Y219</f>
        <v>0</v>
      </c>
      <c r="AA221" s="49">
        <f>'Raw Data'!Z219</f>
        <v>0</v>
      </c>
      <c r="AB221" s="49">
        <f>'Raw Data'!AA219</f>
        <v>0</v>
      </c>
      <c r="AC221" s="49">
        <f>'Raw Data'!AB219</f>
        <v>0</v>
      </c>
      <c r="AD221" s="49">
        <f>'Raw Data'!AC219</f>
        <v>0</v>
      </c>
      <c r="AE221" s="49">
        <f>'Raw Data'!AD219</f>
        <v>0</v>
      </c>
      <c r="AF221" s="57">
        <f>'Raw Data'!AE219</f>
        <v>0</v>
      </c>
    </row>
    <row r="222" spans="1:32" x14ac:dyDescent="0.3">
      <c r="A222" s="55">
        <f>'Raw Data'!A220</f>
        <v>3.65</v>
      </c>
      <c r="B222" s="49">
        <f>'Raw Data'!B220</f>
        <v>1.72649785286796E-2</v>
      </c>
      <c r="C222" s="49">
        <f>'Raw Data'!C220</f>
        <v>4.6077701573491003E-2</v>
      </c>
      <c r="D222" s="49">
        <f>'Raw Data'!D220</f>
        <v>0.18038450077113499</v>
      </c>
      <c r="E222" s="49">
        <f>'Raw Data'!E220</f>
        <v>0.83466972340818202</v>
      </c>
      <c r="F222" s="49">
        <f>'Raw Data'!F220</f>
        <v>4.2399422324919698</v>
      </c>
      <c r="G222" s="49">
        <f>'Raw Data'!G220</f>
        <v>1.0031075255335</v>
      </c>
      <c r="H222" s="49">
        <f>'Raw Data'!H220</f>
        <v>0.13947802579729501</v>
      </c>
      <c r="I222" s="49">
        <f>'Raw Data'!I220</f>
        <v>0.114054271095634</v>
      </c>
      <c r="J222" s="49">
        <f>'Raw Data'!J220</f>
        <v>0.85870848040810199</v>
      </c>
      <c r="K222" s="57">
        <f>'Raw Data'!K220</f>
        <v>1.0197228224016199</v>
      </c>
      <c r="L222" s="49"/>
      <c r="M222" s="60">
        <f>'Raw Data'!L220</f>
        <v>0</v>
      </c>
      <c r="N222" s="49">
        <f>'Raw Data'!M220</f>
        <v>0</v>
      </c>
      <c r="O222" s="49">
        <f>'Raw Data'!N220</f>
        <v>0</v>
      </c>
      <c r="P222" s="49">
        <f>'Raw Data'!O220</f>
        <v>0</v>
      </c>
      <c r="Q222" s="49">
        <f>'Raw Data'!P220</f>
        <v>0</v>
      </c>
      <c r="R222" s="49">
        <f>'Raw Data'!Q220</f>
        <v>0</v>
      </c>
      <c r="S222" s="49">
        <f>'Raw Data'!R220</f>
        <v>0</v>
      </c>
      <c r="T222" s="49">
        <f>'Raw Data'!S220</f>
        <v>0</v>
      </c>
      <c r="U222" s="49">
        <f>'Raw Data'!T220</f>
        <v>0</v>
      </c>
      <c r="V222" s="57">
        <f>'Raw Data'!U220</f>
        <v>0</v>
      </c>
      <c r="W222" s="49">
        <f>'Raw Data'!V220</f>
        <v>0</v>
      </c>
      <c r="X222" s="49">
        <f>'Raw Data'!W220</f>
        <v>0</v>
      </c>
      <c r="Y222" s="49">
        <f>'Raw Data'!X220</f>
        <v>0</v>
      </c>
      <c r="Z222" s="49">
        <f>'Raw Data'!Y220</f>
        <v>0</v>
      </c>
      <c r="AA222" s="49">
        <f>'Raw Data'!Z220</f>
        <v>0</v>
      </c>
      <c r="AB222" s="49">
        <f>'Raw Data'!AA220</f>
        <v>0</v>
      </c>
      <c r="AC222" s="49">
        <f>'Raw Data'!AB220</f>
        <v>0</v>
      </c>
      <c r="AD222" s="49">
        <f>'Raw Data'!AC220</f>
        <v>0</v>
      </c>
      <c r="AE222" s="49">
        <f>'Raw Data'!AD220</f>
        <v>0</v>
      </c>
      <c r="AF222" s="57">
        <f>'Raw Data'!AE220</f>
        <v>0</v>
      </c>
    </row>
    <row r="223" spans="1:32" x14ac:dyDescent="0.3">
      <c r="A223" s="55">
        <f>'Raw Data'!A221</f>
        <v>3.6666666666666701</v>
      </c>
      <c r="B223" s="49">
        <f>'Raw Data'!B221</f>
        <v>1.7265339958318499E-2</v>
      </c>
      <c r="C223" s="49">
        <f>'Raw Data'!C221</f>
        <v>4.6079615886455198E-2</v>
      </c>
      <c r="D223" s="49">
        <f>'Raw Data'!D221</f>
        <v>0.180394714909316</v>
      </c>
      <c r="E223" s="49">
        <f>'Raw Data'!E221</f>
        <v>0.83472968524420299</v>
      </c>
      <c r="F223" s="49">
        <f>'Raw Data'!F221</f>
        <v>4.2403120619993198</v>
      </c>
      <c r="G223" s="49">
        <f>'Raw Data'!G221</f>
        <v>1.0030974014251901</v>
      </c>
      <c r="H223" s="49">
        <f>'Raw Data'!H221</f>
        <v>0.13948814990560399</v>
      </c>
      <c r="I223" s="49">
        <f>'Raw Data'!I221</f>
        <v>0.114044146987324</v>
      </c>
      <c r="J223" s="49">
        <f>'Raw Data'!J221</f>
        <v>0.85870848043592696</v>
      </c>
      <c r="K223" s="57">
        <f>'Raw Data'!K221</f>
        <v>1.0197245576009</v>
      </c>
      <c r="L223" s="49"/>
      <c r="M223" s="60">
        <f>'Raw Data'!L221</f>
        <v>0</v>
      </c>
      <c r="N223" s="49">
        <f>'Raw Data'!M221</f>
        <v>0</v>
      </c>
      <c r="O223" s="49">
        <f>'Raw Data'!N221</f>
        <v>0</v>
      </c>
      <c r="P223" s="49">
        <f>'Raw Data'!O221</f>
        <v>0</v>
      </c>
      <c r="Q223" s="49">
        <f>'Raw Data'!P221</f>
        <v>0</v>
      </c>
      <c r="R223" s="49">
        <f>'Raw Data'!Q221</f>
        <v>0</v>
      </c>
      <c r="S223" s="49">
        <f>'Raw Data'!R221</f>
        <v>0</v>
      </c>
      <c r="T223" s="49">
        <f>'Raw Data'!S221</f>
        <v>0</v>
      </c>
      <c r="U223" s="49">
        <f>'Raw Data'!T221</f>
        <v>0</v>
      </c>
      <c r="V223" s="57">
        <f>'Raw Data'!U221</f>
        <v>0</v>
      </c>
      <c r="W223" s="49">
        <f>'Raw Data'!V221</f>
        <v>0</v>
      </c>
      <c r="X223" s="49">
        <f>'Raw Data'!W221</f>
        <v>0</v>
      </c>
      <c r="Y223" s="49">
        <f>'Raw Data'!X221</f>
        <v>0</v>
      </c>
      <c r="Z223" s="49">
        <f>'Raw Data'!Y221</f>
        <v>0</v>
      </c>
      <c r="AA223" s="49">
        <f>'Raw Data'!Z221</f>
        <v>0</v>
      </c>
      <c r="AB223" s="49">
        <f>'Raw Data'!AA221</f>
        <v>0</v>
      </c>
      <c r="AC223" s="49">
        <f>'Raw Data'!AB221</f>
        <v>0</v>
      </c>
      <c r="AD223" s="49">
        <f>'Raw Data'!AC221</f>
        <v>0</v>
      </c>
      <c r="AE223" s="49">
        <f>'Raw Data'!AD221</f>
        <v>0</v>
      </c>
      <c r="AF223" s="57">
        <f>'Raw Data'!AE221</f>
        <v>0</v>
      </c>
    </row>
    <row r="224" spans="1:32" x14ac:dyDescent="0.3">
      <c r="A224" s="55">
        <f>'Raw Data'!A222</f>
        <v>3.68333333333333</v>
      </c>
      <c r="B224" s="49">
        <f>'Raw Data'!B222</f>
        <v>1.72656796061827E-2</v>
      </c>
      <c r="C224" s="49">
        <f>'Raw Data'!C222</f>
        <v>4.6081428758965502E-2</v>
      </c>
      <c r="D224" s="49">
        <f>'Raw Data'!D222</f>
        <v>0.18040439178711401</v>
      </c>
      <c r="E224" s="49">
        <f>'Raw Data'!E222</f>
        <v>0.83478651063284903</v>
      </c>
      <c r="F224" s="49">
        <f>'Raw Data'!F222</f>
        <v>4.24066265578226</v>
      </c>
      <c r="G224" s="49">
        <f>'Raw Data'!G222</f>
        <v>1.0030878065531501</v>
      </c>
      <c r="H224" s="49">
        <f>'Raw Data'!H222</f>
        <v>0.13949774477764401</v>
      </c>
      <c r="I224" s="49">
        <f>'Raw Data'!I222</f>
        <v>0.114034552115284</v>
      </c>
      <c r="J224" s="49">
        <f>'Raw Data'!J222</f>
        <v>0.85870848045405301</v>
      </c>
      <c r="K224" s="57">
        <f>'Raw Data'!K222</f>
        <v>1.01972620311342</v>
      </c>
      <c r="L224" s="49"/>
      <c r="M224" s="60">
        <f>'Raw Data'!L222</f>
        <v>0</v>
      </c>
      <c r="N224" s="49">
        <f>'Raw Data'!M222</f>
        <v>0</v>
      </c>
      <c r="O224" s="49">
        <f>'Raw Data'!N222</f>
        <v>0</v>
      </c>
      <c r="P224" s="49">
        <f>'Raw Data'!O222</f>
        <v>0</v>
      </c>
      <c r="Q224" s="49">
        <f>'Raw Data'!P222</f>
        <v>0</v>
      </c>
      <c r="R224" s="49">
        <f>'Raw Data'!Q222</f>
        <v>0</v>
      </c>
      <c r="S224" s="49">
        <f>'Raw Data'!R222</f>
        <v>0</v>
      </c>
      <c r="T224" s="49">
        <f>'Raw Data'!S222</f>
        <v>0</v>
      </c>
      <c r="U224" s="49">
        <f>'Raw Data'!T222</f>
        <v>0</v>
      </c>
      <c r="V224" s="57">
        <f>'Raw Data'!U222</f>
        <v>0</v>
      </c>
      <c r="W224" s="49">
        <f>'Raw Data'!V222</f>
        <v>0</v>
      </c>
      <c r="X224" s="49">
        <f>'Raw Data'!W222</f>
        <v>0</v>
      </c>
      <c r="Y224" s="49">
        <f>'Raw Data'!X222</f>
        <v>0</v>
      </c>
      <c r="Z224" s="49">
        <f>'Raw Data'!Y222</f>
        <v>0</v>
      </c>
      <c r="AA224" s="49">
        <f>'Raw Data'!Z222</f>
        <v>0</v>
      </c>
      <c r="AB224" s="49">
        <f>'Raw Data'!AA222</f>
        <v>0</v>
      </c>
      <c r="AC224" s="49">
        <f>'Raw Data'!AB222</f>
        <v>0</v>
      </c>
      <c r="AD224" s="49">
        <f>'Raw Data'!AC222</f>
        <v>0</v>
      </c>
      <c r="AE224" s="49">
        <f>'Raw Data'!AD222</f>
        <v>0</v>
      </c>
      <c r="AF224" s="57">
        <f>'Raw Data'!AE222</f>
        <v>0</v>
      </c>
    </row>
    <row r="225" spans="1:32" x14ac:dyDescent="0.3">
      <c r="A225" s="55">
        <f>'Raw Data'!A223</f>
        <v>3.7</v>
      </c>
      <c r="B225" s="49">
        <f>'Raw Data'!B223</f>
        <v>1.7266007751852702E-2</v>
      </c>
      <c r="C225" s="49">
        <f>'Raw Data'!C223</f>
        <v>4.6083187890673102E-2</v>
      </c>
      <c r="D225" s="49">
        <f>'Raw Data'!D223</f>
        <v>0.180413784010656</v>
      </c>
      <c r="E225" s="49">
        <f>'Raw Data'!E223</f>
        <v>0.83484167413632804</v>
      </c>
      <c r="F225" s="49">
        <f>'Raw Data'!F223</f>
        <v>4.2410030565587196</v>
      </c>
      <c r="G225" s="49">
        <f>'Raw Data'!G223</f>
        <v>1.0030784921057501</v>
      </c>
      <c r="H225" s="49">
        <f>'Raw Data'!H223</f>
        <v>0.13950705922505299</v>
      </c>
      <c r="I225" s="49">
        <f>'Raw Data'!I223</f>
        <v>0.11402523766787601</v>
      </c>
      <c r="J225" s="49">
        <f>'Raw Data'!J223</f>
        <v>0.85870848046608395</v>
      </c>
      <c r="K225" s="57">
        <f>'Raw Data'!K223</f>
        <v>1.01972780109664</v>
      </c>
      <c r="L225" s="49"/>
      <c r="M225" s="60">
        <f>'Raw Data'!L223</f>
        <v>0</v>
      </c>
      <c r="N225" s="49">
        <f>'Raw Data'!M223</f>
        <v>0</v>
      </c>
      <c r="O225" s="49">
        <f>'Raw Data'!N223</f>
        <v>0</v>
      </c>
      <c r="P225" s="49">
        <f>'Raw Data'!O223</f>
        <v>0</v>
      </c>
      <c r="Q225" s="49">
        <f>'Raw Data'!P223</f>
        <v>0</v>
      </c>
      <c r="R225" s="49">
        <f>'Raw Data'!Q223</f>
        <v>0</v>
      </c>
      <c r="S225" s="49">
        <f>'Raw Data'!R223</f>
        <v>0</v>
      </c>
      <c r="T225" s="49">
        <f>'Raw Data'!S223</f>
        <v>0</v>
      </c>
      <c r="U225" s="49">
        <f>'Raw Data'!T223</f>
        <v>0</v>
      </c>
      <c r="V225" s="57">
        <f>'Raw Data'!U223</f>
        <v>0</v>
      </c>
      <c r="W225" s="49">
        <f>'Raw Data'!V223</f>
        <v>0</v>
      </c>
      <c r="X225" s="49">
        <f>'Raw Data'!W223</f>
        <v>0</v>
      </c>
      <c r="Y225" s="49">
        <f>'Raw Data'!X223</f>
        <v>0</v>
      </c>
      <c r="Z225" s="49">
        <f>'Raw Data'!Y223</f>
        <v>0</v>
      </c>
      <c r="AA225" s="49">
        <f>'Raw Data'!Z223</f>
        <v>0</v>
      </c>
      <c r="AB225" s="49">
        <f>'Raw Data'!AA223</f>
        <v>0</v>
      </c>
      <c r="AC225" s="49">
        <f>'Raw Data'!AB223</f>
        <v>0</v>
      </c>
      <c r="AD225" s="49">
        <f>'Raw Data'!AC223</f>
        <v>0</v>
      </c>
      <c r="AE225" s="49">
        <f>'Raw Data'!AD223</f>
        <v>0</v>
      </c>
      <c r="AF225" s="57">
        <f>'Raw Data'!AE223</f>
        <v>0</v>
      </c>
    </row>
    <row r="226" spans="1:32" x14ac:dyDescent="0.3">
      <c r="A226" s="55">
        <f>'Raw Data'!A224</f>
        <v>3.7166666666666699</v>
      </c>
      <c r="B226" s="49">
        <f>'Raw Data'!B224</f>
        <v>1.7266333619347402E-2</v>
      </c>
      <c r="C226" s="49">
        <f>'Raw Data'!C224</f>
        <v>4.6084935226079898E-2</v>
      </c>
      <c r="D226" s="49">
        <f>'Raw Data'!D224</f>
        <v>0.180423113312845</v>
      </c>
      <c r="E226" s="49">
        <f>'Raw Data'!E224</f>
        <v>0.83489646833641595</v>
      </c>
      <c r="F226" s="49">
        <f>'Raw Data'!F224</f>
        <v>4.2413411800323004</v>
      </c>
      <c r="G226" s="49">
        <f>'Raw Data'!G224</f>
        <v>1.00306924001096</v>
      </c>
      <c r="H226" s="49">
        <f>'Raw Data'!H224</f>
        <v>0.13951631131984299</v>
      </c>
      <c r="I226" s="49">
        <f>'Raw Data'!I224</f>
        <v>0.114015985573085</v>
      </c>
      <c r="J226" s="49">
        <f>'Raw Data'!J224</f>
        <v>0.85870848047783299</v>
      </c>
      <c r="K226" s="57">
        <f>'Raw Data'!K224</f>
        <v>1.01972938839782</v>
      </c>
      <c r="L226" s="49"/>
      <c r="M226" s="60">
        <f>'Raw Data'!L224</f>
        <v>0</v>
      </c>
      <c r="N226" s="49">
        <f>'Raw Data'!M224</f>
        <v>0</v>
      </c>
      <c r="O226" s="49">
        <f>'Raw Data'!N224</f>
        <v>0</v>
      </c>
      <c r="P226" s="49">
        <f>'Raw Data'!O224</f>
        <v>0</v>
      </c>
      <c r="Q226" s="49">
        <f>'Raw Data'!P224</f>
        <v>0</v>
      </c>
      <c r="R226" s="49">
        <f>'Raw Data'!Q224</f>
        <v>0</v>
      </c>
      <c r="S226" s="49">
        <f>'Raw Data'!R224</f>
        <v>0</v>
      </c>
      <c r="T226" s="49">
        <f>'Raw Data'!S224</f>
        <v>0</v>
      </c>
      <c r="U226" s="49">
        <f>'Raw Data'!T224</f>
        <v>0</v>
      </c>
      <c r="V226" s="57">
        <f>'Raw Data'!U224</f>
        <v>0</v>
      </c>
      <c r="W226" s="49">
        <f>'Raw Data'!V224</f>
        <v>0</v>
      </c>
      <c r="X226" s="49">
        <f>'Raw Data'!W224</f>
        <v>0</v>
      </c>
      <c r="Y226" s="49">
        <f>'Raw Data'!X224</f>
        <v>0</v>
      </c>
      <c r="Z226" s="49">
        <f>'Raw Data'!Y224</f>
        <v>0</v>
      </c>
      <c r="AA226" s="49">
        <f>'Raw Data'!Z224</f>
        <v>0</v>
      </c>
      <c r="AB226" s="49">
        <f>'Raw Data'!AA224</f>
        <v>0</v>
      </c>
      <c r="AC226" s="49">
        <f>'Raw Data'!AB224</f>
        <v>0</v>
      </c>
      <c r="AD226" s="49">
        <f>'Raw Data'!AC224</f>
        <v>0</v>
      </c>
      <c r="AE226" s="49">
        <f>'Raw Data'!AD224</f>
        <v>0</v>
      </c>
      <c r="AF226" s="57">
        <f>'Raw Data'!AE224</f>
        <v>0</v>
      </c>
    </row>
    <row r="227" spans="1:32" x14ac:dyDescent="0.3">
      <c r="A227" s="55">
        <f>'Raw Data'!A225</f>
        <v>3.7333333333333298</v>
      </c>
      <c r="B227" s="49">
        <f>'Raw Data'!B225</f>
        <v>1.72666572086667E-2</v>
      </c>
      <c r="C227" s="49">
        <f>'Raw Data'!C225</f>
        <v>4.6086670765186001E-2</v>
      </c>
      <c r="D227" s="49">
        <f>'Raw Data'!D225</f>
        <v>0.18043237969368001</v>
      </c>
      <c r="E227" s="49">
        <f>'Raw Data'!E225</f>
        <v>0.834950893233114</v>
      </c>
      <c r="F227" s="49">
        <f>'Raw Data'!F225</f>
        <v>4.2416770262029901</v>
      </c>
      <c r="G227" s="49">
        <f>'Raw Data'!G225</f>
        <v>1.0030600502687801</v>
      </c>
      <c r="H227" s="49">
        <f>'Raw Data'!H225</f>
        <v>0.139525501062016</v>
      </c>
      <c r="I227" s="49">
        <f>'Raw Data'!I225</f>
        <v>0.114006795830913</v>
      </c>
      <c r="J227" s="49">
        <f>'Raw Data'!J225</f>
        <v>0.85870848048930004</v>
      </c>
      <c r="K227" s="57">
        <f>'Raw Data'!K225</f>
        <v>1.0197309650169699</v>
      </c>
      <c r="L227" s="49"/>
      <c r="M227" s="60">
        <f>'Raw Data'!L225</f>
        <v>0</v>
      </c>
      <c r="N227" s="49">
        <f>'Raw Data'!M225</f>
        <v>0</v>
      </c>
      <c r="O227" s="49">
        <f>'Raw Data'!N225</f>
        <v>0</v>
      </c>
      <c r="P227" s="49">
        <f>'Raw Data'!O225</f>
        <v>0</v>
      </c>
      <c r="Q227" s="49">
        <f>'Raw Data'!P225</f>
        <v>0</v>
      </c>
      <c r="R227" s="49">
        <f>'Raw Data'!Q225</f>
        <v>0</v>
      </c>
      <c r="S227" s="49">
        <f>'Raw Data'!R225</f>
        <v>0</v>
      </c>
      <c r="T227" s="49">
        <f>'Raw Data'!S225</f>
        <v>0</v>
      </c>
      <c r="U227" s="49">
        <f>'Raw Data'!T225</f>
        <v>0</v>
      </c>
      <c r="V227" s="57">
        <f>'Raw Data'!U225</f>
        <v>0</v>
      </c>
      <c r="W227" s="49">
        <f>'Raw Data'!V225</f>
        <v>0</v>
      </c>
      <c r="X227" s="49">
        <f>'Raw Data'!W225</f>
        <v>0</v>
      </c>
      <c r="Y227" s="49">
        <f>'Raw Data'!X225</f>
        <v>0</v>
      </c>
      <c r="Z227" s="49">
        <f>'Raw Data'!Y225</f>
        <v>0</v>
      </c>
      <c r="AA227" s="49">
        <f>'Raw Data'!Z225</f>
        <v>0</v>
      </c>
      <c r="AB227" s="49">
        <f>'Raw Data'!AA225</f>
        <v>0</v>
      </c>
      <c r="AC227" s="49">
        <f>'Raw Data'!AB225</f>
        <v>0</v>
      </c>
      <c r="AD227" s="49">
        <f>'Raw Data'!AC225</f>
        <v>0</v>
      </c>
      <c r="AE227" s="49">
        <f>'Raw Data'!AD225</f>
        <v>0</v>
      </c>
      <c r="AF227" s="57">
        <f>'Raw Data'!AE225</f>
        <v>0</v>
      </c>
    </row>
    <row r="228" spans="1:32" x14ac:dyDescent="0.3">
      <c r="A228" s="55">
        <f>'Raw Data'!A226</f>
        <v>3.75</v>
      </c>
      <c r="B228" s="49">
        <f>'Raw Data'!B226</f>
        <v>1.7266978519810801E-2</v>
      </c>
      <c r="C228" s="49">
        <f>'Raw Data'!C226</f>
        <v>4.6088394507991397E-2</v>
      </c>
      <c r="D228" s="49">
        <f>'Raw Data'!D226</f>
        <v>0.180441583153161</v>
      </c>
      <c r="E228" s="49">
        <f>'Raw Data'!E226</f>
        <v>0.83500494882642295</v>
      </c>
      <c r="F228" s="49">
        <f>'Raw Data'!F226</f>
        <v>4.24201059507081</v>
      </c>
      <c r="G228" s="49">
        <f>'Raw Data'!G226</f>
        <v>1.0030509228792299</v>
      </c>
      <c r="H228" s="49">
        <f>'Raw Data'!H226</f>
        <v>0.139534628451571</v>
      </c>
      <c r="I228" s="49">
        <f>'Raw Data'!I226</f>
        <v>0.113997668441358</v>
      </c>
      <c r="J228" s="49">
        <f>'Raw Data'!J226</f>
        <v>0.85870848050048498</v>
      </c>
      <c r="K228" s="57">
        <f>'Raw Data'!K226</f>
        <v>1.0197325309540799</v>
      </c>
      <c r="L228" s="49"/>
      <c r="M228" s="60">
        <f>'Raw Data'!L226</f>
        <v>0</v>
      </c>
      <c r="N228" s="49">
        <f>'Raw Data'!M226</f>
        <v>0</v>
      </c>
      <c r="O228" s="49">
        <f>'Raw Data'!N226</f>
        <v>0</v>
      </c>
      <c r="P228" s="49">
        <f>'Raw Data'!O226</f>
        <v>0</v>
      </c>
      <c r="Q228" s="49">
        <f>'Raw Data'!P226</f>
        <v>0</v>
      </c>
      <c r="R228" s="49">
        <f>'Raw Data'!Q226</f>
        <v>0</v>
      </c>
      <c r="S228" s="49">
        <f>'Raw Data'!R226</f>
        <v>0</v>
      </c>
      <c r="T228" s="49">
        <f>'Raw Data'!S226</f>
        <v>0</v>
      </c>
      <c r="U228" s="49">
        <f>'Raw Data'!T226</f>
        <v>0</v>
      </c>
      <c r="V228" s="57">
        <f>'Raw Data'!U226</f>
        <v>0</v>
      </c>
      <c r="W228" s="49">
        <f>'Raw Data'!V226</f>
        <v>0</v>
      </c>
      <c r="X228" s="49">
        <f>'Raw Data'!W226</f>
        <v>0</v>
      </c>
      <c r="Y228" s="49">
        <f>'Raw Data'!X226</f>
        <v>0</v>
      </c>
      <c r="Z228" s="49">
        <f>'Raw Data'!Y226</f>
        <v>0</v>
      </c>
      <c r="AA228" s="49">
        <f>'Raw Data'!Z226</f>
        <v>0</v>
      </c>
      <c r="AB228" s="49">
        <f>'Raw Data'!AA226</f>
        <v>0</v>
      </c>
      <c r="AC228" s="49">
        <f>'Raw Data'!AB226</f>
        <v>0</v>
      </c>
      <c r="AD228" s="49">
        <f>'Raw Data'!AC226</f>
        <v>0</v>
      </c>
      <c r="AE228" s="49">
        <f>'Raw Data'!AD226</f>
        <v>0</v>
      </c>
      <c r="AF228" s="57">
        <f>'Raw Data'!AE226</f>
        <v>0</v>
      </c>
    </row>
    <row r="229" spans="1:32" x14ac:dyDescent="0.3">
      <c r="A229" s="55">
        <f>'Raw Data'!A227</f>
        <v>3.7666666666666702</v>
      </c>
      <c r="B229" s="49">
        <f>'Raw Data'!B227</f>
        <v>1.7267297552779601E-2</v>
      </c>
      <c r="C229" s="49">
        <f>'Raw Data'!C227</f>
        <v>4.6090106454496002E-2</v>
      </c>
      <c r="D229" s="49">
        <f>'Raw Data'!D227</f>
        <v>0.18045072369128801</v>
      </c>
      <c r="E229" s="49">
        <f>'Raw Data'!E227</f>
        <v>0.83505863511634104</v>
      </c>
      <c r="F229" s="49">
        <f>'Raw Data'!F227</f>
        <v>4.2423418866357396</v>
      </c>
      <c r="G229" s="49">
        <f>'Raw Data'!G227</f>
        <v>1.0030418578422899</v>
      </c>
      <c r="H229" s="49">
        <f>'Raw Data'!H227</f>
        <v>0.13954369348850801</v>
      </c>
      <c r="I229" s="49">
        <f>'Raw Data'!I227</f>
        <v>0.11398860340442001</v>
      </c>
      <c r="J229" s="49">
        <f>'Raw Data'!J227</f>
        <v>0.85870848051138904</v>
      </c>
      <c r="K229" s="57">
        <f>'Raw Data'!K227</f>
        <v>1.01973408620915</v>
      </c>
      <c r="L229" s="49"/>
      <c r="M229" s="60">
        <f>'Raw Data'!L227</f>
        <v>0</v>
      </c>
      <c r="N229" s="49">
        <f>'Raw Data'!M227</f>
        <v>0</v>
      </c>
      <c r="O229" s="49">
        <f>'Raw Data'!N227</f>
        <v>0</v>
      </c>
      <c r="P229" s="49">
        <f>'Raw Data'!O227</f>
        <v>0</v>
      </c>
      <c r="Q229" s="49">
        <f>'Raw Data'!P227</f>
        <v>0</v>
      </c>
      <c r="R229" s="49">
        <f>'Raw Data'!Q227</f>
        <v>0</v>
      </c>
      <c r="S229" s="49">
        <f>'Raw Data'!R227</f>
        <v>0</v>
      </c>
      <c r="T229" s="49">
        <f>'Raw Data'!S227</f>
        <v>0</v>
      </c>
      <c r="U229" s="49">
        <f>'Raw Data'!T227</f>
        <v>0</v>
      </c>
      <c r="V229" s="57">
        <f>'Raw Data'!U227</f>
        <v>0</v>
      </c>
      <c r="W229" s="49">
        <f>'Raw Data'!V227</f>
        <v>0</v>
      </c>
      <c r="X229" s="49">
        <f>'Raw Data'!W227</f>
        <v>0</v>
      </c>
      <c r="Y229" s="49">
        <f>'Raw Data'!X227</f>
        <v>0</v>
      </c>
      <c r="Z229" s="49">
        <f>'Raw Data'!Y227</f>
        <v>0</v>
      </c>
      <c r="AA229" s="49">
        <f>'Raw Data'!Z227</f>
        <v>0</v>
      </c>
      <c r="AB229" s="49">
        <f>'Raw Data'!AA227</f>
        <v>0</v>
      </c>
      <c r="AC229" s="49">
        <f>'Raw Data'!AB227</f>
        <v>0</v>
      </c>
      <c r="AD229" s="49">
        <f>'Raw Data'!AC227</f>
        <v>0</v>
      </c>
      <c r="AE229" s="49">
        <f>'Raw Data'!AD227</f>
        <v>0</v>
      </c>
      <c r="AF229" s="57">
        <f>'Raw Data'!AE227</f>
        <v>0</v>
      </c>
    </row>
    <row r="230" spans="1:32" x14ac:dyDescent="0.3">
      <c r="A230" s="55">
        <f>'Raw Data'!A228</f>
        <v>3.7833333333333301</v>
      </c>
      <c r="B230" s="49">
        <f>'Raw Data'!B228</f>
        <v>1.7267614307572999E-2</v>
      </c>
      <c r="C230" s="49">
        <f>'Raw Data'!C228</f>
        <v>4.60918066046999E-2</v>
      </c>
      <c r="D230" s="49">
        <f>'Raw Data'!D228</f>
        <v>0.180459801308062</v>
      </c>
      <c r="E230" s="49">
        <f>'Raw Data'!E228</f>
        <v>0.83511195210286904</v>
      </c>
      <c r="F230" s="49">
        <f>'Raw Data'!F228</f>
        <v>4.2426709008978003</v>
      </c>
      <c r="G230" s="49">
        <f>'Raw Data'!G228</f>
        <v>1.0030328551579699</v>
      </c>
      <c r="H230" s="49">
        <f>'Raw Data'!H228</f>
        <v>0.13955269617282701</v>
      </c>
      <c r="I230" s="49">
        <f>'Raw Data'!I228</f>
        <v>0.11397960072010099</v>
      </c>
      <c r="J230" s="49">
        <f>'Raw Data'!J228</f>
        <v>0.85870848052201099</v>
      </c>
      <c r="K230" s="57">
        <f>'Raw Data'!K228</f>
        <v>1.0197356307821801</v>
      </c>
      <c r="L230" s="49"/>
      <c r="M230" s="60">
        <f>'Raw Data'!L228</f>
        <v>0</v>
      </c>
      <c r="N230" s="49">
        <f>'Raw Data'!M228</f>
        <v>0</v>
      </c>
      <c r="O230" s="49">
        <f>'Raw Data'!N228</f>
        <v>0</v>
      </c>
      <c r="P230" s="49">
        <f>'Raw Data'!O228</f>
        <v>0</v>
      </c>
      <c r="Q230" s="49">
        <f>'Raw Data'!P228</f>
        <v>0</v>
      </c>
      <c r="R230" s="49">
        <f>'Raw Data'!Q228</f>
        <v>0</v>
      </c>
      <c r="S230" s="49">
        <f>'Raw Data'!R228</f>
        <v>0</v>
      </c>
      <c r="T230" s="49">
        <f>'Raw Data'!S228</f>
        <v>0</v>
      </c>
      <c r="U230" s="49">
        <f>'Raw Data'!T228</f>
        <v>0</v>
      </c>
      <c r="V230" s="57">
        <f>'Raw Data'!U228</f>
        <v>0</v>
      </c>
      <c r="W230" s="49">
        <f>'Raw Data'!V228</f>
        <v>0</v>
      </c>
      <c r="X230" s="49">
        <f>'Raw Data'!W228</f>
        <v>0</v>
      </c>
      <c r="Y230" s="49">
        <f>'Raw Data'!X228</f>
        <v>0</v>
      </c>
      <c r="Z230" s="49">
        <f>'Raw Data'!Y228</f>
        <v>0</v>
      </c>
      <c r="AA230" s="49">
        <f>'Raw Data'!Z228</f>
        <v>0</v>
      </c>
      <c r="AB230" s="49">
        <f>'Raw Data'!AA228</f>
        <v>0</v>
      </c>
      <c r="AC230" s="49">
        <f>'Raw Data'!AB228</f>
        <v>0</v>
      </c>
      <c r="AD230" s="49">
        <f>'Raw Data'!AC228</f>
        <v>0</v>
      </c>
      <c r="AE230" s="49">
        <f>'Raw Data'!AD228</f>
        <v>0</v>
      </c>
      <c r="AF230" s="57">
        <f>'Raw Data'!AE228</f>
        <v>0</v>
      </c>
    </row>
    <row r="231" spans="1:32" x14ac:dyDescent="0.3">
      <c r="A231" s="55">
        <f>'Raw Data'!A229</f>
        <v>3.8</v>
      </c>
      <c r="B231" s="49">
        <f>'Raw Data'!B229</f>
        <v>1.72679287841912E-2</v>
      </c>
      <c r="C231" s="49">
        <f>'Raw Data'!C229</f>
        <v>4.6093494958603001E-2</v>
      </c>
      <c r="D231" s="49">
        <f>'Raw Data'!D229</f>
        <v>0.180468816003482</v>
      </c>
      <c r="E231" s="49">
        <f>'Raw Data'!E229</f>
        <v>0.83516489978600805</v>
      </c>
      <c r="F231" s="49">
        <f>'Raw Data'!F229</f>
        <v>4.2429976378569698</v>
      </c>
      <c r="G231" s="49">
        <f>'Raw Data'!G229</f>
        <v>1.0030239148262701</v>
      </c>
      <c r="H231" s="49">
        <f>'Raw Data'!H229</f>
        <v>0.13956163650452899</v>
      </c>
      <c r="I231" s="49">
        <f>'Raw Data'!I229</f>
        <v>0.11397066038839899</v>
      </c>
      <c r="J231" s="49">
        <f>'Raw Data'!J229</f>
        <v>0.85870848053235105</v>
      </c>
      <c r="K231" s="57">
        <f>'Raw Data'!K229</f>
        <v>1.0197371646731801</v>
      </c>
      <c r="L231" s="49"/>
      <c r="M231" s="60">
        <f>'Raw Data'!L229</f>
        <v>0</v>
      </c>
      <c r="N231" s="49">
        <f>'Raw Data'!M229</f>
        <v>0</v>
      </c>
      <c r="O231" s="49">
        <f>'Raw Data'!N229</f>
        <v>0</v>
      </c>
      <c r="P231" s="49">
        <f>'Raw Data'!O229</f>
        <v>0</v>
      </c>
      <c r="Q231" s="49">
        <f>'Raw Data'!P229</f>
        <v>0</v>
      </c>
      <c r="R231" s="49">
        <f>'Raw Data'!Q229</f>
        <v>0</v>
      </c>
      <c r="S231" s="49">
        <f>'Raw Data'!R229</f>
        <v>0</v>
      </c>
      <c r="T231" s="49">
        <f>'Raw Data'!S229</f>
        <v>0</v>
      </c>
      <c r="U231" s="49">
        <f>'Raw Data'!T229</f>
        <v>0</v>
      </c>
      <c r="V231" s="57">
        <f>'Raw Data'!U229</f>
        <v>0</v>
      </c>
      <c r="W231" s="49">
        <f>'Raw Data'!V229</f>
        <v>0</v>
      </c>
      <c r="X231" s="49">
        <f>'Raw Data'!W229</f>
        <v>0</v>
      </c>
      <c r="Y231" s="49">
        <f>'Raw Data'!X229</f>
        <v>0</v>
      </c>
      <c r="Z231" s="49">
        <f>'Raw Data'!Y229</f>
        <v>0</v>
      </c>
      <c r="AA231" s="49">
        <f>'Raw Data'!Z229</f>
        <v>0</v>
      </c>
      <c r="AB231" s="49">
        <f>'Raw Data'!AA229</f>
        <v>0</v>
      </c>
      <c r="AC231" s="49">
        <f>'Raw Data'!AB229</f>
        <v>0</v>
      </c>
      <c r="AD231" s="49">
        <f>'Raw Data'!AC229</f>
        <v>0</v>
      </c>
      <c r="AE231" s="49">
        <f>'Raw Data'!AD229</f>
        <v>0</v>
      </c>
      <c r="AF231" s="57">
        <f>'Raw Data'!AE229</f>
        <v>0</v>
      </c>
    </row>
    <row r="232" spans="1:32" x14ac:dyDescent="0.3">
      <c r="A232" s="55">
        <f>'Raw Data'!A230</f>
        <v>3.81666666666667</v>
      </c>
      <c r="B232" s="49">
        <f>'Raw Data'!B230</f>
        <v>1.7268240982633999E-2</v>
      </c>
      <c r="C232" s="49">
        <f>'Raw Data'!C230</f>
        <v>4.6095171516205402E-2</v>
      </c>
      <c r="D232" s="49">
        <f>'Raw Data'!D230</f>
        <v>0.18047776777754801</v>
      </c>
      <c r="E232" s="49">
        <f>'Raw Data'!E230</f>
        <v>0.83521747816575598</v>
      </c>
      <c r="F232" s="49">
        <f>'Raw Data'!F230</f>
        <v>4.2433220975132704</v>
      </c>
      <c r="G232" s="49">
        <f>'Raw Data'!G230</f>
        <v>1.00301503684719</v>
      </c>
      <c r="H232" s="49">
        <f>'Raw Data'!H230</f>
        <v>0.13957051448361299</v>
      </c>
      <c r="I232" s="49">
        <f>'Raw Data'!I230</f>
        <v>0.113961782409315</v>
      </c>
      <c r="J232" s="49">
        <f>'Raw Data'!J230</f>
        <v>0.858708480542409</v>
      </c>
      <c r="K232" s="57">
        <f>'Raw Data'!K230</f>
        <v>1.0197386878821399</v>
      </c>
      <c r="L232" s="49"/>
      <c r="M232" s="60">
        <f>'Raw Data'!L230</f>
        <v>0</v>
      </c>
      <c r="N232" s="49">
        <f>'Raw Data'!M230</f>
        <v>0</v>
      </c>
      <c r="O232" s="49">
        <f>'Raw Data'!N230</f>
        <v>0</v>
      </c>
      <c r="P232" s="49">
        <f>'Raw Data'!O230</f>
        <v>0</v>
      </c>
      <c r="Q232" s="49">
        <f>'Raw Data'!P230</f>
        <v>0</v>
      </c>
      <c r="R232" s="49">
        <f>'Raw Data'!Q230</f>
        <v>0</v>
      </c>
      <c r="S232" s="49">
        <f>'Raw Data'!R230</f>
        <v>0</v>
      </c>
      <c r="T232" s="49">
        <f>'Raw Data'!S230</f>
        <v>0</v>
      </c>
      <c r="U232" s="49">
        <f>'Raw Data'!T230</f>
        <v>0</v>
      </c>
      <c r="V232" s="57">
        <f>'Raw Data'!U230</f>
        <v>0</v>
      </c>
      <c r="W232" s="49">
        <f>'Raw Data'!V230</f>
        <v>0</v>
      </c>
      <c r="X232" s="49">
        <f>'Raw Data'!W230</f>
        <v>0</v>
      </c>
      <c r="Y232" s="49">
        <f>'Raw Data'!X230</f>
        <v>0</v>
      </c>
      <c r="Z232" s="49">
        <f>'Raw Data'!Y230</f>
        <v>0</v>
      </c>
      <c r="AA232" s="49">
        <f>'Raw Data'!Z230</f>
        <v>0</v>
      </c>
      <c r="AB232" s="49">
        <f>'Raw Data'!AA230</f>
        <v>0</v>
      </c>
      <c r="AC232" s="49">
        <f>'Raw Data'!AB230</f>
        <v>0</v>
      </c>
      <c r="AD232" s="49">
        <f>'Raw Data'!AC230</f>
        <v>0</v>
      </c>
      <c r="AE232" s="49">
        <f>'Raw Data'!AD230</f>
        <v>0</v>
      </c>
      <c r="AF232" s="57">
        <f>'Raw Data'!AE230</f>
        <v>0</v>
      </c>
    </row>
    <row r="233" spans="1:32" x14ac:dyDescent="0.3">
      <c r="A233" s="55">
        <f>'Raw Data'!A231</f>
        <v>3.8333333333333299</v>
      </c>
      <c r="B233" s="49">
        <f>'Raw Data'!B231</f>
        <v>1.7268550902901601E-2</v>
      </c>
      <c r="C233" s="49">
        <f>'Raw Data'!C231</f>
        <v>4.6096836277507103E-2</v>
      </c>
      <c r="D233" s="49">
        <f>'Raw Data'!D231</f>
        <v>0.18048665663026001</v>
      </c>
      <c r="E233" s="49">
        <f>'Raw Data'!E231</f>
        <v>0.83526968724211503</v>
      </c>
      <c r="F233" s="49">
        <f>'Raw Data'!F231</f>
        <v>4.2436442798666798</v>
      </c>
      <c r="G233" s="49">
        <f>'Raw Data'!G231</f>
        <v>1.00300622122072</v>
      </c>
      <c r="H233" s="49">
        <f>'Raw Data'!H231</f>
        <v>0.139579330110079</v>
      </c>
      <c r="I233" s="49">
        <f>'Raw Data'!I231</f>
        <v>0.113952966782849</v>
      </c>
      <c r="J233" s="49">
        <f>'Raw Data'!J231</f>
        <v>0.85870848055218496</v>
      </c>
      <c r="K233" s="57">
        <f>'Raw Data'!K231</f>
        <v>1.0197402004090601</v>
      </c>
      <c r="L233" s="49"/>
      <c r="M233" s="60">
        <f>'Raw Data'!L231</f>
        <v>0</v>
      </c>
      <c r="N233" s="49">
        <f>'Raw Data'!M231</f>
        <v>0</v>
      </c>
      <c r="O233" s="49">
        <f>'Raw Data'!N231</f>
        <v>0</v>
      </c>
      <c r="P233" s="49">
        <f>'Raw Data'!O231</f>
        <v>0</v>
      </c>
      <c r="Q233" s="49">
        <f>'Raw Data'!P231</f>
        <v>0</v>
      </c>
      <c r="R233" s="49">
        <f>'Raw Data'!Q231</f>
        <v>0</v>
      </c>
      <c r="S233" s="49">
        <f>'Raw Data'!R231</f>
        <v>0</v>
      </c>
      <c r="T233" s="49">
        <f>'Raw Data'!S231</f>
        <v>0</v>
      </c>
      <c r="U233" s="49">
        <f>'Raw Data'!T231</f>
        <v>0</v>
      </c>
      <c r="V233" s="57">
        <f>'Raw Data'!U231</f>
        <v>0</v>
      </c>
      <c r="W233" s="49">
        <f>'Raw Data'!V231</f>
        <v>0</v>
      </c>
      <c r="X233" s="49">
        <f>'Raw Data'!W231</f>
        <v>0</v>
      </c>
      <c r="Y233" s="49">
        <f>'Raw Data'!X231</f>
        <v>0</v>
      </c>
      <c r="Z233" s="49">
        <f>'Raw Data'!Y231</f>
        <v>0</v>
      </c>
      <c r="AA233" s="49">
        <f>'Raw Data'!Z231</f>
        <v>0</v>
      </c>
      <c r="AB233" s="49">
        <f>'Raw Data'!AA231</f>
        <v>0</v>
      </c>
      <c r="AC233" s="49">
        <f>'Raw Data'!AB231</f>
        <v>0</v>
      </c>
      <c r="AD233" s="49">
        <f>'Raw Data'!AC231</f>
        <v>0</v>
      </c>
      <c r="AE233" s="49">
        <f>'Raw Data'!AD231</f>
        <v>0</v>
      </c>
      <c r="AF233" s="57">
        <f>'Raw Data'!AE231</f>
        <v>0</v>
      </c>
    </row>
    <row r="234" spans="1:32" x14ac:dyDescent="0.3">
      <c r="A234" s="55">
        <f>'Raw Data'!A232</f>
        <v>3.85</v>
      </c>
      <c r="B234" s="49">
        <f>'Raw Data'!B232</f>
        <v>1.7268858544993899E-2</v>
      </c>
      <c r="C234" s="49">
        <f>'Raw Data'!C232</f>
        <v>4.6098489242507999E-2</v>
      </c>
      <c r="D234" s="49">
        <f>'Raw Data'!D232</f>
        <v>0.18049548256161899</v>
      </c>
      <c r="E234" s="49">
        <f>'Raw Data'!E232</f>
        <v>0.835321527015083</v>
      </c>
      <c r="F234" s="49">
        <f>'Raw Data'!F232</f>
        <v>4.2439641849172096</v>
      </c>
      <c r="G234" s="49">
        <f>'Raw Data'!G232</f>
        <v>1.0029974679468701</v>
      </c>
      <c r="H234" s="49">
        <f>'Raw Data'!H232</f>
        <v>0.139588083383928</v>
      </c>
      <c r="I234" s="49">
        <f>'Raw Data'!I232</f>
        <v>0.113944213509001</v>
      </c>
      <c r="J234" s="49">
        <f>'Raw Data'!J232</f>
        <v>0.85870848056168003</v>
      </c>
      <c r="K234" s="57">
        <f>'Raw Data'!K232</f>
        <v>1.0197417022539399</v>
      </c>
      <c r="L234" s="49"/>
      <c r="M234" s="60">
        <f>'Raw Data'!L232</f>
        <v>0</v>
      </c>
      <c r="N234" s="49">
        <f>'Raw Data'!M232</f>
        <v>0</v>
      </c>
      <c r="O234" s="49">
        <f>'Raw Data'!N232</f>
        <v>0</v>
      </c>
      <c r="P234" s="49">
        <f>'Raw Data'!O232</f>
        <v>0</v>
      </c>
      <c r="Q234" s="49">
        <f>'Raw Data'!P232</f>
        <v>0</v>
      </c>
      <c r="R234" s="49">
        <f>'Raw Data'!Q232</f>
        <v>0</v>
      </c>
      <c r="S234" s="49">
        <f>'Raw Data'!R232</f>
        <v>0</v>
      </c>
      <c r="T234" s="49">
        <f>'Raw Data'!S232</f>
        <v>0</v>
      </c>
      <c r="U234" s="49">
        <f>'Raw Data'!T232</f>
        <v>0</v>
      </c>
      <c r="V234" s="57">
        <f>'Raw Data'!U232</f>
        <v>0</v>
      </c>
      <c r="W234" s="49">
        <f>'Raw Data'!V232</f>
        <v>0</v>
      </c>
      <c r="X234" s="49">
        <f>'Raw Data'!W232</f>
        <v>0</v>
      </c>
      <c r="Y234" s="49">
        <f>'Raw Data'!X232</f>
        <v>0</v>
      </c>
      <c r="Z234" s="49">
        <f>'Raw Data'!Y232</f>
        <v>0</v>
      </c>
      <c r="AA234" s="49">
        <f>'Raw Data'!Z232</f>
        <v>0</v>
      </c>
      <c r="AB234" s="49">
        <f>'Raw Data'!AA232</f>
        <v>0</v>
      </c>
      <c r="AC234" s="49">
        <f>'Raw Data'!AB232</f>
        <v>0</v>
      </c>
      <c r="AD234" s="49">
        <f>'Raw Data'!AC232</f>
        <v>0</v>
      </c>
      <c r="AE234" s="49">
        <f>'Raw Data'!AD232</f>
        <v>0</v>
      </c>
      <c r="AF234" s="57">
        <f>'Raw Data'!AE232</f>
        <v>0</v>
      </c>
    </row>
    <row r="235" spans="1:32" x14ac:dyDescent="0.3">
      <c r="A235" s="55">
        <f>'Raw Data'!A233</f>
        <v>3.8666666666666698</v>
      </c>
      <c r="B235" s="49">
        <f>'Raw Data'!B233</f>
        <v>1.7269163908910801E-2</v>
      </c>
      <c r="C235" s="49">
        <f>'Raw Data'!C233</f>
        <v>4.6100130411208202E-2</v>
      </c>
      <c r="D235" s="49">
        <f>'Raw Data'!D233</f>
        <v>0.18050424557162301</v>
      </c>
      <c r="E235" s="49">
        <f>'Raw Data'!E233</f>
        <v>0.83537299748466198</v>
      </c>
      <c r="F235" s="49">
        <f>'Raw Data'!F233</f>
        <v>4.2442818126648598</v>
      </c>
      <c r="G235" s="49">
        <f>'Raw Data'!G233</f>
        <v>1.00298877702564</v>
      </c>
      <c r="H235" s="49">
        <f>'Raw Data'!H233</f>
        <v>0.13959677430515899</v>
      </c>
      <c r="I235" s="49">
        <f>'Raw Data'!I233</f>
        <v>0.11393552258777</v>
      </c>
      <c r="J235" s="49">
        <f>'Raw Data'!J233</f>
        <v>0.858708480570892</v>
      </c>
      <c r="K235" s="57">
        <f>'Raw Data'!K233</f>
        <v>1.01974319341679</v>
      </c>
      <c r="L235" s="49"/>
      <c r="M235" s="60">
        <f>'Raw Data'!L233</f>
        <v>0</v>
      </c>
      <c r="N235" s="49">
        <f>'Raw Data'!M233</f>
        <v>0</v>
      </c>
      <c r="O235" s="49">
        <f>'Raw Data'!N233</f>
        <v>0</v>
      </c>
      <c r="P235" s="49">
        <f>'Raw Data'!O233</f>
        <v>0</v>
      </c>
      <c r="Q235" s="49">
        <f>'Raw Data'!P233</f>
        <v>0</v>
      </c>
      <c r="R235" s="49">
        <f>'Raw Data'!Q233</f>
        <v>0</v>
      </c>
      <c r="S235" s="49">
        <f>'Raw Data'!R233</f>
        <v>0</v>
      </c>
      <c r="T235" s="49">
        <f>'Raw Data'!S233</f>
        <v>0</v>
      </c>
      <c r="U235" s="49">
        <f>'Raw Data'!T233</f>
        <v>0</v>
      </c>
      <c r="V235" s="57">
        <f>'Raw Data'!U233</f>
        <v>0</v>
      </c>
      <c r="W235" s="49">
        <f>'Raw Data'!V233</f>
        <v>0</v>
      </c>
      <c r="X235" s="49">
        <f>'Raw Data'!W233</f>
        <v>0</v>
      </c>
      <c r="Y235" s="49">
        <f>'Raw Data'!X233</f>
        <v>0</v>
      </c>
      <c r="Z235" s="49">
        <f>'Raw Data'!Y233</f>
        <v>0</v>
      </c>
      <c r="AA235" s="49">
        <f>'Raw Data'!Z233</f>
        <v>0</v>
      </c>
      <c r="AB235" s="49">
        <f>'Raw Data'!AA233</f>
        <v>0</v>
      </c>
      <c r="AC235" s="49">
        <f>'Raw Data'!AB233</f>
        <v>0</v>
      </c>
      <c r="AD235" s="49">
        <f>'Raw Data'!AC233</f>
        <v>0</v>
      </c>
      <c r="AE235" s="49">
        <f>'Raw Data'!AD233</f>
        <v>0</v>
      </c>
      <c r="AF235" s="57">
        <f>'Raw Data'!AE233</f>
        <v>0</v>
      </c>
    </row>
    <row r="236" spans="1:32" x14ac:dyDescent="0.3">
      <c r="A236" s="55">
        <f>'Raw Data'!A234</f>
        <v>3.8833333333333302</v>
      </c>
      <c r="B236" s="49">
        <f>'Raw Data'!B234</f>
        <v>1.72694669946525E-2</v>
      </c>
      <c r="C236" s="49">
        <f>'Raw Data'!C234</f>
        <v>4.6101759783607699E-2</v>
      </c>
      <c r="D236" s="49">
        <f>'Raw Data'!D234</f>
        <v>0.18051294566027401</v>
      </c>
      <c r="E236" s="49">
        <f>'Raw Data'!E234</f>
        <v>0.83542409865085099</v>
      </c>
      <c r="F236" s="49">
        <f>'Raw Data'!F234</f>
        <v>4.2445971631096304</v>
      </c>
      <c r="G236" s="49">
        <f>'Raw Data'!G234</f>
        <v>1.00298014845703</v>
      </c>
      <c r="H236" s="49">
        <f>'Raw Data'!H234</f>
        <v>0.13960540287377199</v>
      </c>
      <c r="I236" s="49">
        <f>'Raw Data'!I234</f>
        <v>0.113926894019157</v>
      </c>
      <c r="J236" s="49">
        <f>'Raw Data'!J234</f>
        <v>0.85870848057982296</v>
      </c>
      <c r="K236" s="57">
        <f>'Raw Data'!K234</f>
        <v>1.0197446738975999</v>
      </c>
      <c r="L236" s="49"/>
      <c r="M236" s="60">
        <f>'Raw Data'!L234</f>
        <v>0</v>
      </c>
      <c r="N236" s="49">
        <f>'Raw Data'!M234</f>
        <v>0</v>
      </c>
      <c r="O236" s="49">
        <f>'Raw Data'!N234</f>
        <v>0</v>
      </c>
      <c r="P236" s="49">
        <f>'Raw Data'!O234</f>
        <v>0</v>
      </c>
      <c r="Q236" s="49">
        <f>'Raw Data'!P234</f>
        <v>0</v>
      </c>
      <c r="R236" s="49">
        <f>'Raw Data'!Q234</f>
        <v>0</v>
      </c>
      <c r="S236" s="49">
        <f>'Raw Data'!R234</f>
        <v>0</v>
      </c>
      <c r="T236" s="49">
        <f>'Raw Data'!S234</f>
        <v>0</v>
      </c>
      <c r="U236" s="49">
        <f>'Raw Data'!T234</f>
        <v>0</v>
      </c>
      <c r="V236" s="57">
        <f>'Raw Data'!U234</f>
        <v>0</v>
      </c>
      <c r="W236" s="49">
        <f>'Raw Data'!V234</f>
        <v>0</v>
      </c>
      <c r="X236" s="49">
        <f>'Raw Data'!W234</f>
        <v>0</v>
      </c>
      <c r="Y236" s="49">
        <f>'Raw Data'!X234</f>
        <v>0</v>
      </c>
      <c r="Z236" s="49">
        <f>'Raw Data'!Y234</f>
        <v>0</v>
      </c>
      <c r="AA236" s="49">
        <f>'Raw Data'!Z234</f>
        <v>0</v>
      </c>
      <c r="AB236" s="49">
        <f>'Raw Data'!AA234</f>
        <v>0</v>
      </c>
      <c r="AC236" s="49">
        <f>'Raw Data'!AB234</f>
        <v>0</v>
      </c>
      <c r="AD236" s="49">
        <f>'Raw Data'!AC234</f>
        <v>0</v>
      </c>
      <c r="AE236" s="49">
        <f>'Raw Data'!AD234</f>
        <v>0</v>
      </c>
      <c r="AF236" s="57">
        <f>'Raw Data'!AE234</f>
        <v>0</v>
      </c>
    </row>
    <row r="237" spans="1:32" x14ac:dyDescent="0.3">
      <c r="A237" s="55">
        <f>'Raw Data'!A235</f>
        <v>3.9</v>
      </c>
      <c r="B237" s="49">
        <f>'Raw Data'!B235</f>
        <v>1.7269767802218901E-2</v>
      </c>
      <c r="C237" s="49">
        <f>'Raw Data'!C235</f>
        <v>4.6103377359706398E-2</v>
      </c>
      <c r="D237" s="49">
        <f>'Raw Data'!D235</f>
        <v>0.180521582827571</v>
      </c>
      <c r="E237" s="49">
        <f>'Raw Data'!E235</f>
        <v>0.83547483051364901</v>
      </c>
      <c r="F237" s="49">
        <f>'Raw Data'!F235</f>
        <v>4.2449102362515196</v>
      </c>
      <c r="G237" s="49">
        <f>'Raw Data'!G235</f>
        <v>1.0029715822410299</v>
      </c>
      <c r="H237" s="49">
        <f>'Raw Data'!H235</f>
        <v>0.139613969089767</v>
      </c>
      <c r="I237" s="49">
        <f>'Raw Data'!I235</f>
        <v>0.113918327803162</v>
      </c>
      <c r="J237" s="49">
        <f>'Raw Data'!J235</f>
        <v>0.85870848058847304</v>
      </c>
      <c r="K237" s="57">
        <f>'Raw Data'!K235</f>
        <v>1.01974614369637</v>
      </c>
      <c r="L237" s="49"/>
      <c r="M237" s="60">
        <f>'Raw Data'!L235</f>
        <v>0</v>
      </c>
      <c r="N237" s="49">
        <f>'Raw Data'!M235</f>
        <v>0</v>
      </c>
      <c r="O237" s="49">
        <f>'Raw Data'!N235</f>
        <v>0</v>
      </c>
      <c r="P237" s="49">
        <f>'Raw Data'!O235</f>
        <v>0</v>
      </c>
      <c r="Q237" s="49">
        <f>'Raw Data'!P235</f>
        <v>0</v>
      </c>
      <c r="R237" s="49">
        <f>'Raw Data'!Q235</f>
        <v>0</v>
      </c>
      <c r="S237" s="49">
        <f>'Raw Data'!R235</f>
        <v>0</v>
      </c>
      <c r="T237" s="49">
        <f>'Raw Data'!S235</f>
        <v>0</v>
      </c>
      <c r="U237" s="49">
        <f>'Raw Data'!T235</f>
        <v>0</v>
      </c>
      <c r="V237" s="57">
        <f>'Raw Data'!U235</f>
        <v>0</v>
      </c>
      <c r="W237" s="49">
        <f>'Raw Data'!V235</f>
        <v>0</v>
      </c>
      <c r="X237" s="49">
        <f>'Raw Data'!W235</f>
        <v>0</v>
      </c>
      <c r="Y237" s="49">
        <f>'Raw Data'!X235</f>
        <v>0</v>
      </c>
      <c r="Z237" s="49">
        <f>'Raw Data'!Y235</f>
        <v>0</v>
      </c>
      <c r="AA237" s="49">
        <f>'Raw Data'!Z235</f>
        <v>0</v>
      </c>
      <c r="AB237" s="49">
        <f>'Raw Data'!AA235</f>
        <v>0</v>
      </c>
      <c r="AC237" s="49">
        <f>'Raw Data'!AB235</f>
        <v>0</v>
      </c>
      <c r="AD237" s="49">
        <f>'Raw Data'!AC235</f>
        <v>0</v>
      </c>
      <c r="AE237" s="49">
        <f>'Raw Data'!AD235</f>
        <v>0</v>
      </c>
      <c r="AF237" s="57">
        <f>'Raw Data'!AE235</f>
        <v>0</v>
      </c>
    </row>
    <row r="238" spans="1:32" x14ac:dyDescent="0.3">
      <c r="A238" s="55">
        <f>'Raw Data'!A236</f>
        <v>3.9166666666666701</v>
      </c>
      <c r="B238" s="49">
        <f>'Raw Data'!B236</f>
        <v>1.72700663316099E-2</v>
      </c>
      <c r="C238" s="49">
        <f>'Raw Data'!C236</f>
        <v>4.6104983139504403E-2</v>
      </c>
      <c r="D238" s="49">
        <f>'Raw Data'!D236</f>
        <v>0.180530157073515</v>
      </c>
      <c r="E238" s="49">
        <f>'Raw Data'!E236</f>
        <v>0.83552519307305795</v>
      </c>
      <c r="F238" s="49">
        <f>'Raw Data'!F236</f>
        <v>4.2452210320905301</v>
      </c>
      <c r="G238" s="49">
        <f>'Raw Data'!G236</f>
        <v>1.00296307837765</v>
      </c>
      <c r="H238" s="49">
        <f>'Raw Data'!H236</f>
        <v>0.13962247295314401</v>
      </c>
      <c r="I238" s="49">
        <f>'Raw Data'!I236</f>
        <v>0.11390982393978399</v>
      </c>
      <c r="J238" s="49">
        <f>'Raw Data'!J236</f>
        <v>0.85870848059684002</v>
      </c>
      <c r="K238" s="57">
        <f>'Raw Data'!K236</f>
        <v>1.0197476028131001</v>
      </c>
      <c r="L238" s="49"/>
      <c r="M238" s="60">
        <f>'Raw Data'!L236</f>
        <v>0</v>
      </c>
      <c r="N238" s="49">
        <f>'Raw Data'!M236</f>
        <v>0</v>
      </c>
      <c r="O238" s="49">
        <f>'Raw Data'!N236</f>
        <v>0</v>
      </c>
      <c r="P238" s="49">
        <f>'Raw Data'!O236</f>
        <v>0</v>
      </c>
      <c r="Q238" s="49">
        <f>'Raw Data'!P236</f>
        <v>0</v>
      </c>
      <c r="R238" s="49">
        <f>'Raw Data'!Q236</f>
        <v>0</v>
      </c>
      <c r="S238" s="49">
        <f>'Raw Data'!R236</f>
        <v>0</v>
      </c>
      <c r="T238" s="49">
        <f>'Raw Data'!S236</f>
        <v>0</v>
      </c>
      <c r="U238" s="49">
        <f>'Raw Data'!T236</f>
        <v>0</v>
      </c>
      <c r="V238" s="57">
        <f>'Raw Data'!U236</f>
        <v>0</v>
      </c>
      <c r="W238" s="49">
        <f>'Raw Data'!V236</f>
        <v>0</v>
      </c>
      <c r="X238" s="49">
        <f>'Raw Data'!W236</f>
        <v>0</v>
      </c>
      <c r="Y238" s="49">
        <f>'Raw Data'!X236</f>
        <v>0</v>
      </c>
      <c r="Z238" s="49">
        <f>'Raw Data'!Y236</f>
        <v>0</v>
      </c>
      <c r="AA238" s="49">
        <f>'Raw Data'!Z236</f>
        <v>0</v>
      </c>
      <c r="AB238" s="49">
        <f>'Raw Data'!AA236</f>
        <v>0</v>
      </c>
      <c r="AC238" s="49">
        <f>'Raw Data'!AB236</f>
        <v>0</v>
      </c>
      <c r="AD238" s="49">
        <f>'Raw Data'!AC236</f>
        <v>0</v>
      </c>
      <c r="AE238" s="49">
        <f>'Raw Data'!AD236</f>
        <v>0</v>
      </c>
      <c r="AF238" s="57">
        <f>'Raw Data'!AE236</f>
        <v>0</v>
      </c>
    </row>
    <row r="239" spans="1:32" x14ac:dyDescent="0.3">
      <c r="A239" s="55">
        <f>'Raw Data'!A237</f>
        <v>3.93333333333333</v>
      </c>
      <c r="B239" s="49">
        <f>'Raw Data'!B237</f>
        <v>1.7270362582825698E-2</v>
      </c>
      <c r="C239" s="49">
        <f>'Raw Data'!C237</f>
        <v>4.6106577123001598E-2</v>
      </c>
      <c r="D239" s="49">
        <f>'Raw Data'!D237</f>
        <v>0.18053866839810401</v>
      </c>
      <c r="E239" s="49">
        <f>'Raw Data'!E237</f>
        <v>0.83557518632907701</v>
      </c>
      <c r="F239" s="49">
        <f>'Raw Data'!F237</f>
        <v>4.2455295506266504</v>
      </c>
      <c r="G239" s="49">
        <f>'Raw Data'!G237</f>
        <v>1.00295463686689</v>
      </c>
      <c r="H239" s="49">
        <f>'Raw Data'!H237</f>
        <v>0.13963091446390399</v>
      </c>
      <c r="I239" s="49">
        <f>'Raw Data'!I237</f>
        <v>0.11390138242902401</v>
      </c>
      <c r="J239" s="49">
        <f>'Raw Data'!J237</f>
        <v>0.85870848060492599</v>
      </c>
      <c r="K239" s="57">
        <f>'Raw Data'!K237</f>
        <v>1.0197490512478</v>
      </c>
      <c r="L239" s="49"/>
      <c r="M239" s="60">
        <f>'Raw Data'!L237</f>
        <v>0</v>
      </c>
      <c r="N239" s="49">
        <f>'Raw Data'!M237</f>
        <v>0</v>
      </c>
      <c r="O239" s="49">
        <f>'Raw Data'!N237</f>
        <v>0</v>
      </c>
      <c r="P239" s="49">
        <f>'Raw Data'!O237</f>
        <v>0</v>
      </c>
      <c r="Q239" s="49">
        <f>'Raw Data'!P237</f>
        <v>0</v>
      </c>
      <c r="R239" s="49">
        <f>'Raw Data'!Q237</f>
        <v>0</v>
      </c>
      <c r="S239" s="49">
        <f>'Raw Data'!R237</f>
        <v>0</v>
      </c>
      <c r="T239" s="49">
        <f>'Raw Data'!S237</f>
        <v>0</v>
      </c>
      <c r="U239" s="49">
        <f>'Raw Data'!T237</f>
        <v>0</v>
      </c>
      <c r="V239" s="57">
        <f>'Raw Data'!U237</f>
        <v>0</v>
      </c>
      <c r="W239" s="49">
        <f>'Raw Data'!V237</f>
        <v>0</v>
      </c>
      <c r="X239" s="49">
        <f>'Raw Data'!W237</f>
        <v>0</v>
      </c>
      <c r="Y239" s="49">
        <f>'Raw Data'!X237</f>
        <v>0</v>
      </c>
      <c r="Z239" s="49">
        <f>'Raw Data'!Y237</f>
        <v>0</v>
      </c>
      <c r="AA239" s="49">
        <f>'Raw Data'!Z237</f>
        <v>0</v>
      </c>
      <c r="AB239" s="49">
        <f>'Raw Data'!AA237</f>
        <v>0</v>
      </c>
      <c r="AC239" s="49">
        <f>'Raw Data'!AB237</f>
        <v>0</v>
      </c>
      <c r="AD239" s="49">
        <f>'Raw Data'!AC237</f>
        <v>0</v>
      </c>
      <c r="AE239" s="49">
        <f>'Raw Data'!AD237</f>
        <v>0</v>
      </c>
      <c r="AF239" s="57">
        <f>'Raw Data'!AE237</f>
        <v>0</v>
      </c>
    </row>
    <row r="240" spans="1:32" x14ac:dyDescent="0.3">
      <c r="A240" s="55">
        <f>'Raw Data'!A238</f>
        <v>3.95</v>
      </c>
      <c r="B240" s="49">
        <f>'Raw Data'!B238</f>
        <v>1.7270656555866098E-2</v>
      </c>
      <c r="C240" s="49">
        <f>'Raw Data'!C238</f>
        <v>4.6108159310198099E-2</v>
      </c>
      <c r="D240" s="49">
        <f>'Raw Data'!D238</f>
        <v>0.18054711680134</v>
      </c>
      <c r="E240" s="49">
        <f>'Raw Data'!E238</f>
        <v>0.83562481028170599</v>
      </c>
      <c r="F240" s="49">
        <f>'Raw Data'!F238</f>
        <v>4.2458357918598999</v>
      </c>
      <c r="G240" s="49">
        <f>'Raw Data'!G238</f>
        <v>1.00294625770875</v>
      </c>
      <c r="H240" s="49">
        <f>'Raw Data'!H238</f>
        <v>0.139639293622046</v>
      </c>
      <c r="I240" s="49">
        <f>'Raw Data'!I238</f>
        <v>0.113893003270882</v>
      </c>
      <c r="J240" s="49">
        <f>'Raw Data'!J238</f>
        <v>0.85870848061272997</v>
      </c>
      <c r="K240" s="57">
        <f>'Raw Data'!K238</f>
        <v>1.0197504890004501</v>
      </c>
      <c r="L240" s="49"/>
      <c r="M240" s="60">
        <f>'Raw Data'!L238</f>
        <v>0</v>
      </c>
      <c r="N240" s="49">
        <f>'Raw Data'!M238</f>
        <v>0</v>
      </c>
      <c r="O240" s="49">
        <f>'Raw Data'!N238</f>
        <v>0</v>
      </c>
      <c r="P240" s="49">
        <f>'Raw Data'!O238</f>
        <v>0</v>
      </c>
      <c r="Q240" s="49">
        <f>'Raw Data'!P238</f>
        <v>0</v>
      </c>
      <c r="R240" s="49">
        <f>'Raw Data'!Q238</f>
        <v>0</v>
      </c>
      <c r="S240" s="49">
        <f>'Raw Data'!R238</f>
        <v>0</v>
      </c>
      <c r="T240" s="49">
        <f>'Raw Data'!S238</f>
        <v>0</v>
      </c>
      <c r="U240" s="49">
        <f>'Raw Data'!T238</f>
        <v>0</v>
      </c>
      <c r="V240" s="57">
        <f>'Raw Data'!U238</f>
        <v>0</v>
      </c>
      <c r="W240" s="49">
        <f>'Raw Data'!V238</f>
        <v>0</v>
      </c>
      <c r="X240" s="49">
        <f>'Raw Data'!W238</f>
        <v>0</v>
      </c>
      <c r="Y240" s="49">
        <f>'Raw Data'!X238</f>
        <v>0</v>
      </c>
      <c r="Z240" s="49">
        <f>'Raw Data'!Y238</f>
        <v>0</v>
      </c>
      <c r="AA240" s="49">
        <f>'Raw Data'!Z238</f>
        <v>0</v>
      </c>
      <c r="AB240" s="49">
        <f>'Raw Data'!AA238</f>
        <v>0</v>
      </c>
      <c r="AC240" s="49">
        <f>'Raw Data'!AB238</f>
        <v>0</v>
      </c>
      <c r="AD240" s="49">
        <f>'Raw Data'!AC238</f>
        <v>0</v>
      </c>
      <c r="AE240" s="49">
        <f>'Raw Data'!AD238</f>
        <v>0</v>
      </c>
      <c r="AF240" s="57">
        <f>'Raw Data'!AE238</f>
        <v>0</v>
      </c>
    </row>
    <row r="241" spans="1:32" x14ac:dyDescent="0.3">
      <c r="A241" s="55">
        <f>'Raw Data'!A239</f>
        <v>3.9666666666666699</v>
      </c>
      <c r="B241" s="49">
        <f>'Raw Data'!B239</f>
        <v>1.7270948250731302E-2</v>
      </c>
      <c r="C241" s="49">
        <f>'Raw Data'!C239</f>
        <v>4.6109729701093803E-2</v>
      </c>
      <c r="D241" s="49">
        <f>'Raw Data'!D239</f>
        <v>0.18055550228322201</v>
      </c>
      <c r="E241" s="49">
        <f>'Raw Data'!E239</f>
        <v>0.83567406493094398</v>
      </c>
      <c r="F241" s="49">
        <f>'Raw Data'!F239</f>
        <v>4.24613975579026</v>
      </c>
      <c r="G241" s="49">
        <f>'Raw Data'!G239</f>
        <v>1.00293794090323</v>
      </c>
      <c r="H241" s="49">
        <f>'Raw Data'!H239</f>
        <v>0.13964761042757101</v>
      </c>
      <c r="I241" s="49">
        <f>'Raw Data'!I239</f>
        <v>0.113884686465358</v>
      </c>
      <c r="J241" s="49">
        <f>'Raw Data'!J239</f>
        <v>0.85870848062025196</v>
      </c>
      <c r="K241" s="57">
        <f>'Raw Data'!K239</f>
        <v>1.01975191607107</v>
      </c>
      <c r="L241" s="49"/>
      <c r="M241" s="60">
        <f>'Raw Data'!L239</f>
        <v>0</v>
      </c>
      <c r="N241" s="49">
        <f>'Raw Data'!M239</f>
        <v>0</v>
      </c>
      <c r="O241" s="49">
        <f>'Raw Data'!N239</f>
        <v>0</v>
      </c>
      <c r="P241" s="49">
        <f>'Raw Data'!O239</f>
        <v>0</v>
      </c>
      <c r="Q241" s="49">
        <f>'Raw Data'!P239</f>
        <v>0</v>
      </c>
      <c r="R241" s="49">
        <f>'Raw Data'!Q239</f>
        <v>0</v>
      </c>
      <c r="S241" s="49">
        <f>'Raw Data'!R239</f>
        <v>0</v>
      </c>
      <c r="T241" s="49">
        <f>'Raw Data'!S239</f>
        <v>0</v>
      </c>
      <c r="U241" s="49">
        <f>'Raw Data'!T239</f>
        <v>0</v>
      </c>
      <c r="V241" s="57">
        <f>'Raw Data'!U239</f>
        <v>0</v>
      </c>
      <c r="W241" s="49">
        <f>'Raw Data'!V239</f>
        <v>0</v>
      </c>
      <c r="X241" s="49">
        <f>'Raw Data'!W239</f>
        <v>0</v>
      </c>
      <c r="Y241" s="49">
        <f>'Raw Data'!X239</f>
        <v>0</v>
      </c>
      <c r="Z241" s="49">
        <f>'Raw Data'!Y239</f>
        <v>0</v>
      </c>
      <c r="AA241" s="49">
        <f>'Raw Data'!Z239</f>
        <v>0</v>
      </c>
      <c r="AB241" s="49">
        <f>'Raw Data'!AA239</f>
        <v>0</v>
      </c>
      <c r="AC241" s="49">
        <f>'Raw Data'!AB239</f>
        <v>0</v>
      </c>
      <c r="AD241" s="49">
        <f>'Raw Data'!AC239</f>
        <v>0</v>
      </c>
      <c r="AE241" s="49">
        <f>'Raw Data'!AD239</f>
        <v>0</v>
      </c>
      <c r="AF241" s="57">
        <f>'Raw Data'!AE239</f>
        <v>0</v>
      </c>
    </row>
    <row r="242" spans="1:32" x14ac:dyDescent="0.3">
      <c r="A242" s="55">
        <f>'Raw Data'!A240</f>
        <v>3.9833333333333298</v>
      </c>
      <c r="B242" s="49">
        <f>'Raw Data'!B240</f>
        <v>1.72712376674212E-2</v>
      </c>
      <c r="C242" s="49">
        <f>'Raw Data'!C240</f>
        <v>4.6111288295688897E-2</v>
      </c>
      <c r="D242" s="49">
        <f>'Raw Data'!D240</f>
        <v>0.180563824843751</v>
      </c>
      <c r="E242" s="49">
        <f>'Raw Data'!E240</f>
        <v>0.835722950276793</v>
      </c>
      <c r="F242" s="49">
        <f>'Raw Data'!F240</f>
        <v>4.2464414424177503</v>
      </c>
      <c r="G242" s="49">
        <f>'Raw Data'!G240</f>
        <v>1.0029296864503201</v>
      </c>
      <c r="H242" s="49">
        <f>'Raw Data'!H240</f>
        <v>0.13965586488047699</v>
      </c>
      <c r="I242" s="49">
        <f>'Raw Data'!I240</f>
        <v>0.113876432012451</v>
      </c>
      <c r="J242" s="49">
        <f>'Raw Data'!J240</f>
        <v>0.85870848062749205</v>
      </c>
      <c r="K242" s="57">
        <f>'Raw Data'!K240</f>
        <v>1.0197533324596599</v>
      </c>
      <c r="L242" s="49"/>
      <c r="M242" s="60">
        <f>'Raw Data'!L240</f>
        <v>0</v>
      </c>
      <c r="N242" s="49">
        <f>'Raw Data'!M240</f>
        <v>0</v>
      </c>
      <c r="O242" s="49">
        <f>'Raw Data'!N240</f>
        <v>0</v>
      </c>
      <c r="P242" s="49">
        <f>'Raw Data'!O240</f>
        <v>0</v>
      </c>
      <c r="Q242" s="49">
        <f>'Raw Data'!P240</f>
        <v>0</v>
      </c>
      <c r="R242" s="49">
        <f>'Raw Data'!Q240</f>
        <v>0</v>
      </c>
      <c r="S242" s="49">
        <f>'Raw Data'!R240</f>
        <v>0</v>
      </c>
      <c r="T242" s="49">
        <f>'Raw Data'!S240</f>
        <v>0</v>
      </c>
      <c r="U242" s="49">
        <f>'Raw Data'!T240</f>
        <v>0</v>
      </c>
      <c r="V242" s="57">
        <f>'Raw Data'!U240</f>
        <v>0</v>
      </c>
      <c r="W242" s="49">
        <f>'Raw Data'!V240</f>
        <v>0</v>
      </c>
      <c r="X242" s="49">
        <f>'Raw Data'!W240</f>
        <v>0</v>
      </c>
      <c r="Y242" s="49">
        <f>'Raw Data'!X240</f>
        <v>0</v>
      </c>
      <c r="Z242" s="49">
        <f>'Raw Data'!Y240</f>
        <v>0</v>
      </c>
      <c r="AA242" s="49">
        <f>'Raw Data'!Z240</f>
        <v>0</v>
      </c>
      <c r="AB242" s="49">
        <f>'Raw Data'!AA240</f>
        <v>0</v>
      </c>
      <c r="AC242" s="49">
        <f>'Raw Data'!AB240</f>
        <v>0</v>
      </c>
      <c r="AD242" s="49">
        <f>'Raw Data'!AC240</f>
        <v>0</v>
      </c>
      <c r="AE242" s="49">
        <f>'Raw Data'!AD240</f>
        <v>0</v>
      </c>
      <c r="AF242" s="57">
        <f>'Raw Data'!AE240</f>
        <v>0</v>
      </c>
    </row>
    <row r="243" spans="1:32" x14ac:dyDescent="0.3">
      <c r="A243" s="55">
        <f>'Raw Data'!A241</f>
        <v>4</v>
      </c>
      <c r="B243" s="49">
        <f>'Raw Data'!B241</f>
        <v>1.72715248059357E-2</v>
      </c>
      <c r="C243" s="49">
        <f>'Raw Data'!C241</f>
        <v>4.6112835093983097E-2</v>
      </c>
      <c r="D243" s="49">
        <f>'Raw Data'!D241</f>
        <v>0.180572084482925</v>
      </c>
      <c r="E243" s="49">
        <f>'Raw Data'!E241</f>
        <v>0.83577146631925203</v>
      </c>
      <c r="F243" s="49">
        <f>'Raw Data'!F241</f>
        <v>4.2467408517423504</v>
      </c>
      <c r="G243" s="49">
        <f>'Raw Data'!G241</f>
        <v>1.00292149435003</v>
      </c>
      <c r="H243" s="49">
        <f>'Raw Data'!H241</f>
        <v>0.139664056980766</v>
      </c>
      <c r="I243" s="49">
        <f>'Raw Data'!I241</f>
        <v>0.11386823991216299</v>
      </c>
      <c r="J243" s="49">
        <f>'Raw Data'!J241</f>
        <v>0.85870848063445004</v>
      </c>
      <c r="K243" s="57">
        <f>'Raw Data'!K241</f>
        <v>1.0197547381662</v>
      </c>
      <c r="L243" s="49"/>
      <c r="M243" s="60">
        <f>'Raw Data'!L241</f>
        <v>0</v>
      </c>
      <c r="N243" s="49">
        <f>'Raw Data'!M241</f>
        <v>0</v>
      </c>
      <c r="O243" s="49">
        <f>'Raw Data'!N241</f>
        <v>0</v>
      </c>
      <c r="P243" s="49">
        <f>'Raw Data'!O241</f>
        <v>0</v>
      </c>
      <c r="Q243" s="49">
        <f>'Raw Data'!P241</f>
        <v>0</v>
      </c>
      <c r="R243" s="49">
        <f>'Raw Data'!Q241</f>
        <v>0</v>
      </c>
      <c r="S243" s="49">
        <f>'Raw Data'!R241</f>
        <v>0</v>
      </c>
      <c r="T243" s="49">
        <f>'Raw Data'!S241</f>
        <v>0</v>
      </c>
      <c r="U243" s="49">
        <f>'Raw Data'!T241</f>
        <v>0</v>
      </c>
      <c r="V243" s="57">
        <f>'Raw Data'!U241</f>
        <v>0</v>
      </c>
      <c r="W243" s="49">
        <f>'Raw Data'!V241</f>
        <v>0</v>
      </c>
      <c r="X243" s="49">
        <f>'Raw Data'!W241</f>
        <v>0</v>
      </c>
      <c r="Y243" s="49">
        <f>'Raw Data'!X241</f>
        <v>0</v>
      </c>
      <c r="Z243" s="49">
        <f>'Raw Data'!Y241</f>
        <v>0</v>
      </c>
      <c r="AA243" s="49">
        <f>'Raw Data'!Z241</f>
        <v>0</v>
      </c>
      <c r="AB243" s="49">
        <f>'Raw Data'!AA241</f>
        <v>0</v>
      </c>
      <c r="AC243" s="49">
        <f>'Raw Data'!AB241</f>
        <v>0</v>
      </c>
      <c r="AD243" s="49">
        <f>'Raw Data'!AC241</f>
        <v>0</v>
      </c>
      <c r="AE243" s="49">
        <f>'Raw Data'!AD241</f>
        <v>0</v>
      </c>
      <c r="AF243" s="57">
        <f>'Raw Data'!AE241</f>
        <v>0</v>
      </c>
    </row>
    <row r="244" spans="1:32" x14ac:dyDescent="0.3">
      <c r="A244" s="55">
        <f>'Raw Data'!A242</f>
        <v>4.0166666666666702</v>
      </c>
      <c r="B244" s="49">
        <f>'Raw Data'!B242</f>
        <v>1.7271809666275E-2</v>
      </c>
      <c r="C244" s="49">
        <f>'Raw Data'!C242</f>
        <v>4.6114370095976701E-2</v>
      </c>
      <c r="D244" s="49">
        <f>'Raw Data'!D242</f>
        <v>0.18058028120074601</v>
      </c>
      <c r="E244" s="49">
        <f>'Raw Data'!E242</f>
        <v>0.83581961305832098</v>
      </c>
      <c r="F244" s="49">
        <f>'Raw Data'!F242</f>
        <v>4.2470379837640699</v>
      </c>
      <c r="G244" s="49">
        <f>'Raw Data'!G242</f>
        <v>1.00291336460236</v>
      </c>
      <c r="H244" s="49">
        <f>'Raw Data'!H242</f>
        <v>0.13967218672843701</v>
      </c>
      <c r="I244" s="49">
        <f>'Raw Data'!I242</f>
        <v>0.113860110164492</v>
      </c>
      <c r="J244" s="49">
        <f>'Raw Data'!J242</f>
        <v>0.85870848064112704</v>
      </c>
      <c r="K244" s="57">
        <f>'Raw Data'!K242</f>
        <v>1.0197561331907099</v>
      </c>
      <c r="L244" s="49"/>
      <c r="M244" s="60">
        <f>'Raw Data'!L242</f>
        <v>0</v>
      </c>
      <c r="N244" s="49">
        <f>'Raw Data'!M242</f>
        <v>0</v>
      </c>
      <c r="O244" s="49">
        <f>'Raw Data'!N242</f>
        <v>0</v>
      </c>
      <c r="P244" s="49">
        <f>'Raw Data'!O242</f>
        <v>0</v>
      </c>
      <c r="Q244" s="49">
        <f>'Raw Data'!P242</f>
        <v>0</v>
      </c>
      <c r="R244" s="49">
        <f>'Raw Data'!Q242</f>
        <v>0</v>
      </c>
      <c r="S244" s="49">
        <f>'Raw Data'!R242</f>
        <v>0</v>
      </c>
      <c r="T244" s="49">
        <f>'Raw Data'!S242</f>
        <v>0</v>
      </c>
      <c r="U244" s="49">
        <f>'Raw Data'!T242</f>
        <v>0</v>
      </c>
      <c r="V244" s="57">
        <f>'Raw Data'!U242</f>
        <v>0</v>
      </c>
      <c r="W244" s="49">
        <f>'Raw Data'!V242</f>
        <v>0</v>
      </c>
      <c r="X244" s="49">
        <f>'Raw Data'!W242</f>
        <v>0</v>
      </c>
      <c r="Y244" s="49">
        <f>'Raw Data'!X242</f>
        <v>0</v>
      </c>
      <c r="Z244" s="49">
        <f>'Raw Data'!Y242</f>
        <v>0</v>
      </c>
      <c r="AA244" s="49">
        <f>'Raw Data'!Z242</f>
        <v>0</v>
      </c>
      <c r="AB244" s="49">
        <f>'Raw Data'!AA242</f>
        <v>0</v>
      </c>
      <c r="AC244" s="49">
        <f>'Raw Data'!AB242</f>
        <v>0</v>
      </c>
      <c r="AD244" s="49">
        <f>'Raw Data'!AC242</f>
        <v>0</v>
      </c>
      <c r="AE244" s="49">
        <f>'Raw Data'!AD242</f>
        <v>0</v>
      </c>
      <c r="AF244" s="57">
        <f>'Raw Data'!AE242</f>
        <v>0</v>
      </c>
    </row>
    <row r="245" spans="1:32" x14ac:dyDescent="0.3">
      <c r="A245" s="55">
        <f>'Raw Data'!A243</f>
        <v>4.0333333333333297</v>
      </c>
      <c r="B245" s="49">
        <f>'Raw Data'!B243</f>
        <v>1.7272092248439001E-2</v>
      </c>
      <c r="C245" s="49">
        <f>'Raw Data'!C243</f>
        <v>4.61158933016695E-2</v>
      </c>
      <c r="D245" s="49">
        <f>'Raw Data'!D243</f>
        <v>0.18058841499721301</v>
      </c>
      <c r="E245" s="49">
        <f>'Raw Data'!E243</f>
        <v>0.83586739049400005</v>
      </c>
      <c r="F245" s="49">
        <f>'Raw Data'!F243</f>
        <v>4.2473328384829099</v>
      </c>
      <c r="G245" s="49">
        <f>'Raw Data'!G243</f>
        <v>1.00290529720731</v>
      </c>
      <c r="H245" s="49">
        <f>'Raw Data'!H243</f>
        <v>0.13968025412349</v>
      </c>
      <c r="I245" s="49">
        <f>'Raw Data'!I243</f>
        <v>0.113852042769438</v>
      </c>
      <c r="J245" s="49">
        <f>'Raw Data'!J243</f>
        <v>0.85870848064752203</v>
      </c>
      <c r="K245" s="57">
        <f>'Raw Data'!K243</f>
        <v>1.0197575175331799</v>
      </c>
      <c r="L245" s="49"/>
      <c r="M245" s="60">
        <f>'Raw Data'!L243</f>
        <v>0</v>
      </c>
      <c r="N245" s="49">
        <f>'Raw Data'!M243</f>
        <v>0</v>
      </c>
      <c r="O245" s="49">
        <f>'Raw Data'!N243</f>
        <v>0</v>
      </c>
      <c r="P245" s="49">
        <f>'Raw Data'!O243</f>
        <v>0</v>
      </c>
      <c r="Q245" s="49">
        <f>'Raw Data'!P243</f>
        <v>0</v>
      </c>
      <c r="R245" s="49">
        <f>'Raw Data'!Q243</f>
        <v>0</v>
      </c>
      <c r="S245" s="49">
        <f>'Raw Data'!R243</f>
        <v>0</v>
      </c>
      <c r="T245" s="49">
        <f>'Raw Data'!S243</f>
        <v>0</v>
      </c>
      <c r="U245" s="49">
        <f>'Raw Data'!T243</f>
        <v>0</v>
      </c>
      <c r="V245" s="57">
        <f>'Raw Data'!U243</f>
        <v>0</v>
      </c>
      <c r="W245" s="49">
        <f>'Raw Data'!V243</f>
        <v>0</v>
      </c>
      <c r="X245" s="49">
        <f>'Raw Data'!W243</f>
        <v>0</v>
      </c>
      <c r="Y245" s="49">
        <f>'Raw Data'!X243</f>
        <v>0</v>
      </c>
      <c r="Z245" s="49">
        <f>'Raw Data'!Y243</f>
        <v>0</v>
      </c>
      <c r="AA245" s="49">
        <f>'Raw Data'!Z243</f>
        <v>0</v>
      </c>
      <c r="AB245" s="49">
        <f>'Raw Data'!AA243</f>
        <v>0</v>
      </c>
      <c r="AC245" s="49">
        <f>'Raw Data'!AB243</f>
        <v>0</v>
      </c>
      <c r="AD245" s="49">
        <f>'Raw Data'!AC243</f>
        <v>0</v>
      </c>
      <c r="AE245" s="49">
        <f>'Raw Data'!AD243</f>
        <v>0</v>
      </c>
      <c r="AF245" s="57">
        <f>'Raw Data'!AE243</f>
        <v>0</v>
      </c>
    </row>
    <row r="246" spans="1:32" x14ac:dyDescent="0.3">
      <c r="A246" s="55">
        <f>'Raw Data'!A244</f>
        <v>4.05</v>
      </c>
      <c r="B246" s="49">
        <f>'Raw Data'!B244</f>
        <v>1.7272372552427601E-2</v>
      </c>
      <c r="C246" s="49">
        <f>'Raw Data'!C244</f>
        <v>4.6117404711061502E-2</v>
      </c>
      <c r="D246" s="49">
        <f>'Raw Data'!D244</f>
        <v>0.18059648587232599</v>
      </c>
      <c r="E246" s="49">
        <f>'Raw Data'!E244</f>
        <v>0.83591479862628904</v>
      </c>
      <c r="F246" s="49">
        <f>'Raw Data'!F244</f>
        <v>4.2476254158988702</v>
      </c>
      <c r="G246" s="49">
        <f>'Raw Data'!G244</f>
        <v>1.00289729216487</v>
      </c>
      <c r="H246" s="49">
        <f>'Raw Data'!H244</f>
        <v>0.139688259165926</v>
      </c>
      <c r="I246" s="49">
        <f>'Raw Data'!I244</f>
        <v>0.11384403772700299</v>
      </c>
      <c r="J246" s="49">
        <f>'Raw Data'!J244</f>
        <v>0.85870848065363503</v>
      </c>
      <c r="K246" s="57">
        <f>'Raw Data'!K244</f>
        <v>1.01975889119362</v>
      </c>
      <c r="L246" s="49"/>
      <c r="M246" s="60">
        <f>'Raw Data'!L244</f>
        <v>0</v>
      </c>
      <c r="N246" s="49">
        <f>'Raw Data'!M244</f>
        <v>0</v>
      </c>
      <c r="O246" s="49">
        <f>'Raw Data'!N244</f>
        <v>0</v>
      </c>
      <c r="P246" s="49">
        <f>'Raw Data'!O244</f>
        <v>0</v>
      </c>
      <c r="Q246" s="49">
        <f>'Raw Data'!P244</f>
        <v>0</v>
      </c>
      <c r="R246" s="49">
        <f>'Raw Data'!Q244</f>
        <v>0</v>
      </c>
      <c r="S246" s="49">
        <f>'Raw Data'!R244</f>
        <v>0</v>
      </c>
      <c r="T246" s="49">
        <f>'Raw Data'!S244</f>
        <v>0</v>
      </c>
      <c r="U246" s="49">
        <f>'Raw Data'!T244</f>
        <v>0</v>
      </c>
      <c r="V246" s="57">
        <f>'Raw Data'!U244</f>
        <v>0</v>
      </c>
      <c r="W246" s="49">
        <f>'Raw Data'!V244</f>
        <v>0</v>
      </c>
      <c r="X246" s="49">
        <f>'Raw Data'!W244</f>
        <v>0</v>
      </c>
      <c r="Y246" s="49">
        <f>'Raw Data'!X244</f>
        <v>0</v>
      </c>
      <c r="Z246" s="49">
        <f>'Raw Data'!Y244</f>
        <v>0</v>
      </c>
      <c r="AA246" s="49">
        <f>'Raw Data'!Z244</f>
        <v>0</v>
      </c>
      <c r="AB246" s="49">
        <f>'Raw Data'!AA244</f>
        <v>0</v>
      </c>
      <c r="AC246" s="49">
        <f>'Raw Data'!AB244</f>
        <v>0</v>
      </c>
      <c r="AD246" s="49">
        <f>'Raw Data'!AC244</f>
        <v>0</v>
      </c>
      <c r="AE246" s="49">
        <f>'Raw Data'!AD244</f>
        <v>0</v>
      </c>
      <c r="AF246" s="57">
        <f>'Raw Data'!AE244</f>
        <v>0</v>
      </c>
    </row>
    <row r="247" spans="1:32" x14ac:dyDescent="0.3">
      <c r="A247" s="55">
        <f>'Raw Data'!A245</f>
        <v>4.06666666666667</v>
      </c>
      <c r="B247" s="49">
        <f>'Raw Data'!B245</f>
        <v>1.7272650578241001E-2</v>
      </c>
      <c r="C247" s="49">
        <f>'Raw Data'!C245</f>
        <v>4.6118904324152901E-2</v>
      </c>
      <c r="D247" s="49">
        <f>'Raw Data'!D245</f>
        <v>0.18060449382608501</v>
      </c>
      <c r="E247" s="49">
        <f>'Raw Data'!E245</f>
        <v>0.83596183745518804</v>
      </c>
      <c r="F247" s="49">
        <f>'Raw Data'!F245</f>
        <v>4.2479157160119501</v>
      </c>
      <c r="G247" s="49">
        <f>'Raw Data'!G245</f>
        <v>1.0028893494750499</v>
      </c>
      <c r="H247" s="49">
        <f>'Raw Data'!H245</f>
        <v>0.139696201855743</v>
      </c>
      <c r="I247" s="49">
        <f>'Raw Data'!I245</f>
        <v>0.113836095037185</v>
      </c>
      <c r="J247" s="49">
        <f>'Raw Data'!J245</f>
        <v>0.85870848065946603</v>
      </c>
      <c r="K247" s="57">
        <f>'Raw Data'!K245</f>
        <v>1.0197602541720101</v>
      </c>
      <c r="L247" s="49"/>
      <c r="M247" s="60">
        <f>'Raw Data'!L245</f>
        <v>0</v>
      </c>
      <c r="N247" s="49">
        <f>'Raw Data'!M245</f>
        <v>0</v>
      </c>
      <c r="O247" s="49">
        <f>'Raw Data'!N245</f>
        <v>0</v>
      </c>
      <c r="P247" s="49">
        <f>'Raw Data'!O245</f>
        <v>0</v>
      </c>
      <c r="Q247" s="49">
        <f>'Raw Data'!P245</f>
        <v>0</v>
      </c>
      <c r="R247" s="49">
        <f>'Raw Data'!Q245</f>
        <v>0</v>
      </c>
      <c r="S247" s="49">
        <f>'Raw Data'!R245</f>
        <v>0</v>
      </c>
      <c r="T247" s="49">
        <f>'Raw Data'!S245</f>
        <v>0</v>
      </c>
      <c r="U247" s="49">
        <f>'Raw Data'!T245</f>
        <v>0</v>
      </c>
      <c r="V247" s="57">
        <f>'Raw Data'!U245</f>
        <v>0</v>
      </c>
      <c r="W247" s="49">
        <f>'Raw Data'!V245</f>
        <v>0</v>
      </c>
      <c r="X247" s="49">
        <f>'Raw Data'!W245</f>
        <v>0</v>
      </c>
      <c r="Y247" s="49">
        <f>'Raw Data'!X245</f>
        <v>0</v>
      </c>
      <c r="Z247" s="49">
        <f>'Raw Data'!Y245</f>
        <v>0</v>
      </c>
      <c r="AA247" s="49">
        <f>'Raw Data'!Z245</f>
        <v>0</v>
      </c>
      <c r="AB247" s="49">
        <f>'Raw Data'!AA245</f>
        <v>0</v>
      </c>
      <c r="AC247" s="49">
        <f>'Raw Data'!AB245</f>
        <v>0</v>
      </c>
      <c r="AD247" s="49">
        <f>'Raw Data'!AC245</f>
        <v>0</v>
      </c>
      <c r="AE247" s="49">
        <f>'Raw Data'!AD245</f>
        <v>0</v>
      </c>
      <c r="AF247" s="57">
        <f>'Raw Data'!AE245</f>
        <v>0</v>
      </c>
    </row>
    <row r="248" spans="1:32" x14ac:dyDescent="0.3">
      <c r="A248" s="55">
        <f>'Raw Data'!A246</f>
        <v>4.0833333333333304</v>
      </c>
      <c r="B248" s="49">
        <f>'Raw Data'!B246</f>
        <v>1.7272926325878998E-2</v>
      </c>
      <c r="C248" s="49">
        <f>'Raw Data'!C246</f>
        <v>4.6120392140943503E-2</v>
      </c>
      <c r="D248" s="49">
        <f>'Raw Data'!D246</f>
        <v>0.18061243885849099</v>
      </c>
      <c r="E248" s="49">
        <f>'Raw Data'!E246</f>
        <v>0.83600850698069695</v>
      </c>
      <c r="F248" s="49">
        <f>'Raw Data'!F246</f>
        <v>4.2482037388221503</v>
      </c>
      <c r="G248" s="49">
        <f>'Raw Data'!G246</f>
        <v>1.00288146913786</v>
      </c>
      <c r="H248" s="49">
        <f>'Raw Data'!H246</f>
        <v>0.139704082192943</v>
      </c>
      <c r="I248" s="49">
        <f>'Raw Data'!I246</f>
        <v>0.113828214699985</v>
      </c>
      <c r="J248" s="49">
        <f>'Raw Data'!J246</f>
        <v>0.85870848066501604</v>
      </c>
      <c r="K248" s="57">
        <f>'Raw Data'!K246</f>
        <v>1.0197616064683701</v>
      </c>
      <c r="L248" s="49"/>
      <c r="M248" s="60">
        <f>'Raw Data'!L246</f>
        <v>0</v>
      </c>
      <c r="N248" s="49">
        <f>'Raw Data'!M246</f>
        <v>0</v>
      </c>
      <c r="O248" s="49">
        <f>'Raw Data'!N246</f>
        <v>0</v>
      </c>
      <c r="P248" s="49">
        <f>'Raw Data'!O246</f>
        <v>0</v>
      </c>
      <c r="Q248" s="49">
        <f>'Raw Data'!P246</f>
        <v>0</v>
      </c>
      <c r="R248" s="49">
        <f>'Raw Data'!Q246</f>
        <v>0</v>
      </c>
      <c r="S248" s="49">
        <f>'Raw Data'!R246</f>
        <v>0</v>
      </c>
      <c r="T248" s="49">
        <f>'Raw Data'!S246</f>
        <v>0</v>
      </c>
      <c r="U248" s="49">
        <f>'Raw Data'!T246</f>
        <v>0</v>
      </c>
      <c r="V248" s="57">
        <f>'Raw Data'!U246</f>
        <v>0</v>
      </c>
      <c r="W248" s="49">
        <f>'Raw Data'!V246</f>
        <v>0</v>
      </c>
      <c r="X248" s="49">
        <f>'Raw Data'!W246</f>
        <v>0</v>
      </c>
      <c r="Y248" s="49">
        <f>'Raw Data'!X246</f>
        <v>0</v>
      </c>
      <c r="Z248" s="49">
        <f>'Raw Data'!Y246</f>
        <v>0</v>
      </c>
      <c r="AA248" s="49">
        <f>'Raw Data'!Z246</f>
        <v>0</v>
      </c>
      <c r="AB248" s="49">
        <f>'Raw Data'!AA246</f>
        <v>0</v>
      </c>
      <c r="AC248" s="49">
        <f>'Raw Data'!AB246</f>
        <v>0</v>
      </c>
      <c r="AD248" s="49">
        <f>'Raw Data'!AC246</f>
        <v>0</v>
      </c>
      <c r="AE248" s="49">
        <f>'Raw Data'!AD246</f>
        <v>0</v>
      </c>
      <c r="AF248" s="57">
        <f>'Raw Data'!AE246</f>
        <v>0</v>
      </c>
    </row>
    <row r="249" spans="1:32" x14ac:dyDescent="0.3">
      <c r="A249" s="55">
        <f>'Raw Data'!A247</f>
        <v>4.0999999999999996</v>
      </c>
      <c r="B249" s="49">
        <f>'Raw Data'!B247</f>
        <v>1.7273199795341799E-2</v>
      </c>
      <c r="C249" s="49">
        <f>'Raw Data'!C247</f>
        <v>4.6121868161433301E-2</v>
      </c>
      <c r="D249" s="49">
        <f>'Raw Data'!D247</f>
        <v>0.180620320969543</v>
      </c>
      <c r="E249" s="49">
        <f>'Raw Data'!E247</f>
        <v>0.836054807202816</v>
      </c>
      <c r="F249" s="49">
        <f>'Raw Data'!F247</f>
        <v>4.24848948432947</v>
      </c>
      <c r="G249" s="49">
        <f>'Raw Data'!G247</f>
        <v>1.0028736511532701</v>
      </c>
      <c r="H249" s="49">
        <f>'Raw Data'!H247</f>
        <v>0.13971190017752599</v>
      </c>
      <c r="I249" s="49">
        <f>'Raw Data'!I247</f>
        <v>0.113820396715403</v>
      </c>
      <c r="J249" s="49">
        <f>'Raw Data'!J247</f>
        <v>0.85870848067028405</v>
      </c>
      <c r="K249" s="57">
        <f>'Raw Data'!K247</f>
        <v>1.01976294808269</v>
      </c>
      <c r="L249" s="49"/>
      <c r="M249" s="60">
        <f>'Raw Data'!L247</f>
        <v>0</v>
      </c>
      <c r="N249" s="49">
        <f>'Raw Data'!M247</f>
        <v>0</v>
      </c>
      <c r="O249" s="49">
        <f>'Raw Data'!N247</f>
        <v>0</v>
      </c>
      <c r="P249" s="49">
        <f>'Raw Data'!O247</f>
        <v>0</v>
      </c>
      <c r="Q249" s="49">
        <f>'Raw Data'!P247</f>
        <v>0</v>
      </c>
      <c r="R249" s="49">
        <f>'Raw Data'!Q247</f>
        <v>0</v>
      </c>
      <c r="S249" s="49">
        <f>'Raw Data'!R247</f>
        <v>0</v>
      </c>
      <c r="T249" s="49">
        <f>'Raw Data'!S247</f>
        <v>0</v>
      </c>
      <c r="U249" s="49">
        <f>'Raw Data'!T247</f>
        <v>0</v>
      </c>
      <c r="V249" s="57">
        <f>'Raw Data'!U247</f>
        <v>0</v>
      </c>
      <c r="W249" s="49">
        <f>'Raw Data'!V247</f>
        <v>0</v>
      </c>
      <c r="X249" s="49">
        <f>'Raw Data'!W247</f>
        <v>0</v>
      </c>
      <c r="Y249" s="49">
        <f>'Raw Data'!X247</f>
        <v>0</v>
      </c>
      <c r="Z249" s="49">
        <f>'Raw Data'!Y247</f>
        <v>0</v>
      </c>
      <c r="AA249" s="49">
        <f>'Raw Data'!Z247</f>
        <v>0</v>
      </c>
      <c r="AB249" s="49">
        <f>'Raw Data'!AA247</f>
        <v>0</v>
      </c>
      <c r="AC249" s="49">
        <f>'Raw Data'!AB247</f>
        <v>0</v>
      </c>
      <c r="AD249" s="49">
        <f>'Raw Data'!AC247</f>
        <v>0</v>
      </c>
      <c r="AE249" s="49">
        <f>'Raw Data'!AD247</f>
        <v>0</v>
      </c>
      <c r="AF249" s="57">
        <f>'Raw Data'!AE247</f>
        <v>0</v>
      </c>
    </row>
    <row r="250" spans="1:32" x14ac:dyDescent="0.3">
      <c r="A250" s="55">
        <f>'Raw Data'!A248</f>
        <v>4.1166666666666698</v>
      </c>
      <c r="B250" s="49">
        <f>'Raw Data'!B248</f>
        <v>1.7273470986629302E-2</v>
      </c>
      <c r="C250" s="49">
        <f>'Raw Data'!C248</f>
        <v>4.6123332385622398E-2</v>
      </c>
      <c r="D250" s="49">
        <f>'Raw Data'!D248</f>
        <v>0.180628140159241</v>
      </c>
      <c r="E250" s="49">
        <f>'Raw Data'!E248</f>
        <v>0.83610073812154495</v>
      </c>
      <c r="F250" s="49">
        <f>'Raw Data'!F248</f>
        <v>4.2487729525339004</v>
      </c>
      <c r="G250" s="49">
        <f>'Raw Data'!G248</f>
        <v>1.0028658955213099</v>
      </c>
      <c r="H250" s="49">
        <f>'Raw Data'!H248</f>
        <v>0.13971965580949</v>
      </c>
      <c r="I250" s="49">
        <f>'Raw Data'!I248</f>
        <v>0.113812641083438</v>
      </c>
      <c r="J250" s="49">
        <f>'Raw Data'!J248</f>
        <v>0.85870848067526895</v>
      </c>
      <c r="K250" s="57">
        <f>'Raw Data'!K248</f>
        <v>1.0197642790149699</v>
      </c>
      <c r="L250" s="49"/>
      <c r="M250" s="60">
        <f>'Raw Data'!L248</f>
        <v>0</v>
      </c>
      <c r="N250" s="49">
        <f>'Raw Data'!M248</f>
        <v>0</v>
      </c>
      <c r="O250" s="49">
        <f>'Raw Data'!N248</f>
        <v>0</v>
      </c>
      <c r="P250" s="49">
        <f>'Raw Data'!O248</f>
        <v>0</v>
      </c>
      <c r="Q250" s="49">
        <f>'Raw Data'!P248</f>
        <v>0</v>
      </c>
      <c r="R250" s="49">
        <f>'Raw Data'!Q248</f>
        <v>0</v>
      </c>
      <c r="S250" s="49">
        <f>'Raw Data'!R248</f>
        <v>0</v>
      </c>
      <c r="T250" s="49">
        <f>'Raw Data'!S248</f>
        <v>0</v>
      </c>
      <c r="U250" s="49">
        <f>'Raw Data'!T248</f>
        <v>0</v>
      </c>
      <c r="V250" s="57">
        <f>'Raw Data'!U248</f>
        <v>0</v>
      </c>
      <c r="W250" s="49">
        <f>'Raw Data'!V248</f>
        <v>0</v>
      </c>
      <c r="X250" s="49">
        <f>'Raw Data'!W248</f>
        <v>0</v>
      </c>
      <c r="Y250" s="49">
        <f>'Raw Data'!X248</f>
        <v>0</v>
      </c>
      <c r="Z250" s="49">
        <f>'Raw Data'!Y248</f>
        <v>0</v>
      </c>
      <c r="AA250" s="49">
        <f>'Raw Data'!Z248</f>
        <v>0</v>
      </c>
      <c r="AB250" s="49">
        <f>'Raw Data'!AA248</f>
        <v>0</v>
      </c>
      <c r="AC250" s="49">
        <f>'Raw Data'!AB248</f>
        <v>0</v>
      </c>
      <c r="AD250" s="49">
        <f>'Raw Data'!AC248</f>
        <v>0</v>
      </c>
      <c r="AE250" s="49">
        <f>'Raw Data'!AD248</f>
        <v>0</v>
      </c>
      <c r="AF250" s="57">
        <f>'Raw Data'!AE248</f>
        <v>0</v>
      </c>
    </row>
    <row r="251" spans="1:32" x14ac:dyDescent="0.3">
      <c r="A251" s="55">
        <f>'Raw Data'!A249</f>
        <v>4.1333333333333302</v>
      </c>
      <c r="B251" s="49">
        <f>'Raw Data'!B249</f>
        <v>1.7273739899741399E-2</v>
      </c>
      <c r="C251" s="49">
        <f>'Raw Data'!C249</f>
        <v>4.6124784813510802E-2</v>
      </c>
      <c r="D251" s="49">
        <f>'Raw Data'!D249</f>
        <v>0.18063589642758501</v>
      </c>
      <c r="E251" s="49">
        <f>'Raw Data'!E249</f>
        <v>0.83614629973688404</v>
      </c>
      <c r="F251" s="49">
        <f>'Raw Data'!F249</f>
        <v>4.2490541434354601</v>
      </c>
      <c r="G251" s="49">
        <f>'Raw Data'!G249</f>
        <v>1.0028582022419601</v>
      </c>
      <c r="H251" s="49">
        <f>'Raw Data'!H249</f>
        <v>0.13972734908883699</v>
      </c>
      <c r="I251" s="49">
        <f>'Raw Data'!I249</f>
        <v>0.11380494780409101</v>
      </c>
      <c r="J251" s="49">
        <f>'Raw Data'!J249</f>
        <v>0.85870848067997396</v>
      </c>
      <c r="K251" s="57">
        <f>'Raw Data'!K249</f>
        <v>1.0197655992652199</v>
      </c>
      <c r="L251" s="49"/>
      <c r="M251" s="60">
        <f>'Raw Data'!L249</f>
        <v>0</v>
      </c>
      <c r="N251" s="49">
        <f>'Raw Data'!M249</f>
        <v>0</v>
      </c>
      <c r="O251" s="49">
        <f>'Raw Data'!N249</f>
        <v>0</v>
      </c>
      <c r="P251" s="49">
        <f>'Raw Data'!O249</f>
        <v>0</v>
      </c>
      <c r="Q251" s="49">
        <f>'Raw Data'!P249</f>
        <v>0</v>
      </c>
      <c r="R251" s="49">
        <f>'Raw Data'!Q249</f>
        <v>0</v>
      </c>
      <c r="S251" s="49">
        <f>'Raw Data'!R249</f>
        <v>0</v>
      </c>
      <c r="T251" s="49">
        <f>'Raw Data'!S249</f>
        <v>0</v>
      </c>
      <c r="U251" s="49">
        <f>'Raw Data'!T249</f>
        <v>0</v>
      </c>
      <c r="V251" s="57">
        <f>'Raw Data'!U249</f>
        <v>0</v>
      </c>
      <c r="W251" s="49">
        <f>'Raw Data'!V249</f>
        <v>0</v>
      </c>
      <c r="X251" s="49">
        <f>'Raw Data'!W249</f>
        <v>0</v>
      </c>
      <c r="Y251" s="49">
        <f>'Raw Data'!X249</f>
        <v>0</v>
      </c>
      <c r="Z251" s="49">
        <f>'Raw Data'!Y249</f>
        <v>0</v>
      </c>
      <c r="AA251" s="49">
        <f>'Raw Data'!Z249</f>
        <v>0</v>
      </c>
      <c r="AB251" s="49">
        <f>'Raw Data'!AA249</f>
        <v>0</v>
      </c>
      <c r="AC251" s="49">
        <f>'Raw Data'!AB249</f>
        <v>0</v>
      </c>
      <c r="AD251" s="49">
        <f>'Raw Data'!AC249</f>
        <v>0</v>
      </c>
      <c r="AE251" s="49">
        <f>'Raw Data'!AD249</f>
        <v>0</v>
      </c>
      <c r="AF251" s="57">
        <f>'Raw Data'!AE249</f>
        <v>0</v>
      </c>
    </row>
    <row r="252" spans="1:32" x14ac:dyDescent="0.3">
      <c r="A252" s="55">
        <f>'Raw Data'!A250</f>
        <v>4.1500000000000004</v>
      </c>
      <c r="B252" s="49">
        <f>'Raw Data'!B250</f>
        <v>1.72740065346783E-2</v>
      </c>
      <c r="C252" s="49">
        <f>'Raw Data'!C250</f>
        <v>4.6126225445098402E-2</v>
      </c>
      <c r="D252" s="49">
        <f>'Raw Data'!D250</f>
        <v>0.18064358977457601</v>
      </c>
      <c r="E252" s="49">
        <f>'Raw Data'!E250</f>
        <v>0.83619149204883403</v>
      </c>
      <c r="F252" s="49">
        <f>'Raw Data'!F250</f>
        <v>4.2493330570341401</v>
      </c>
      <c r="G252" s="49">
        <f>'Raw Data'!G250</f>
        <v>1.00285057131523</v>
      </c>
      <c r="H252" s="49">
        <f>'Raw Data'!H250</f>
        <v>0.139734980015566</v>
      </c>
      <c r="I252" s="49">
        <f>'Raw Data'!I250</f>
        <v>0.113797316877362</v>
      </c>
      <c r="J252" s="49">
        <f>'Raw Data'!J250</f>
        <v>0.85870848068439598</v>
      </c>
      <c r="K252" s="57">
        <f>'Raw Data'!K250</f>
        <v>1.01976690883343</v>
      </c>
      <c r="L252" s="49"/>
      <c r="M252" s="60">
        <f>'Raw Data'!L250</f>
        <v>0</v>
      </c>
      <c r="N252" s="49">
        <f>'Raw Data'!M250</f>
        <v>0</v>
      </c>
      <c r="O252" s="49">
        <f>'Raw Data'!N250</f>
        <v>0</v>
      </c>
      <c r="P252" s="49">
        <f>'Raw Data'!O250</f>
        <v>0</v>
      </c>
      <c r="Q252" s="49">
        <f>'Raw Data'!P250</f>
        <v>0</v>
      </c>
      <c r="R252" s="49">
        <f>'Raw Data'!Q250</f>
        <v>0</v>
      </c>
      <c r="S252" s="49">
        <f>'Raw Data'!R250</f>
        <v>0</v>
      </c>
      <c r="T252" s="49">
        <f>'Raw Data'!S250</f>
        <v>0</v>
      </c>
      <c r="U252" s="49">
        <f>'Raw Data'!T250</f>
        <v>0</v>
      </c>
      <c r="V252" s="57">
        <f>'Raw Data'!U250</f>
        <v>0</v>
      </c>
      <c r="W252" s="49">
        <f>'Raw Data'!V250</f>
        <v>0</v>
      </c>
      <c r="X252" s="49">
        <f>'Raw Data'!W250</f>
        <v>0</v>
      </c>
      <c r="Y252" s="49">
        <f>'Raw Data'!X250</f>
        <v>0</v>
      </c>
      <c r="Z252" s="49">
        <f>'Raw Data'!Y250</f>
        <v>0</v>
      </c>
      <c r="AA252" s="49">
        <f>'Raw Data'!Z250</f>
        <v>0</v>
      </c>
      <c r="AB252" s="49">
        <f>'Raw Data'!AA250</f>
        <v>0</v>
      </c>
      <c r="AC252" s="49">
        <f>'Raw Data'!AB250</f>
        <v>0</v>
      </c>
      <c r="AD252" s="49">
        <f>'Raw Data'!AC250</f>
        <v>0</v>
      </c>
      <c r="AE252" s="49">
        <f>'Raw Data'!AD250</f>
        <v>0</v>
      </c>
      <c r="AF252" s="57">
        <f>'Raw Data'!AE250</f>
        <v>0</v>
      </c>
    </row>
    <row r="253" spans="1:32" x14ac:dyDescent="0.3">
      <c r="A253" s="55">
        <f>'Raw Data'!A251</f>
        <v>4.1666666666666696</v>
      </c>
      <c r="B253" s="49">
        <f>'Raw Data'!B251</f>
        <v>1.7274270891439899E-2</v>
      </c>
      <c r="C253" s="49">
        <f>'Raw Data'!C251</f>
        <v>4.6127654280385302E-2</v>
      </c>
      <c r="D253" s="49">
        <f>'Raw Data'!D251</f>
        <v>0.18065122020021299</v>
      </c>
      <c r="E253" s="49">
        <f>'Raw Data'!E251</f>
        <v>0.83623631505739304</v>
      </c>
      <c r="F253" s="49">
        <f>'Raw Data'!F251</f>
        <v>4.2496096933299299</v>
      </c>
      <c r="G253" s="49">
        <f>'Raw Data'!G251</f>
        <v>1.0028430027411199</v>
      </c>
      <c r="H253" s="49">
        <f>'Raw Data'!H251</f>
        <v>0.139742548589677</v>
      </c>
      <c r="I253" s="49">
        <f>'Raw Data'!I251</f>
        <v>0.113789748303251</v>
      </c>
      <c r="J253" s="49">
        <f>'Raw Data'!J251</f>
        <v>0.858708480688536</v>
      </c>
      <c r="K253" s="57">
        <f>'Raw Data'!K251</f>
        <v>1.0197682077196</v>
      </c>
      <c r="L253" s="49"/>
      <c r="M253" s="60">
        <f>'Raw Data'!L251</f>
        <v>0</v>
      </c>
      <c r="N253" s="49">
        <f>'Raw Data'!M251</f>
        <v>0</v>
      </c>
      <c r="O253" s="49">
        <f>'Raw Data'!N251</f>
        <v>0</v>
      </c>
      <c r="P253" s="49">
        <f>'Raw Data'!O251</f>
        <v>0</v>
      </c>
      <c r="Q253" s="49">
        <f>'Raw Data'!P251</f>
        <v>0</v>
      </c>
      <c r="R253" s="49">
        <f>'Raw Data'!Q251</f>
        <v>0</v>
      </c>
      <c r="S253" s="49">
        <f>'Raw Data'!R251</f>
        <v>0</v>
      </c>
      <c r="T253" s="49">
        <f>'Raw Data'!S251</f>
        <v>0</v>
      </c>
      <c r="U253" s="49">
        <f>'Raw Data'!T251</f>
        <v>0</v>
      </c>
      <c r="V253" s="57">
        <f>'Raw Data'!U251</f>
        <v>0</v>
      </c>
      <c r="W253" s="49">
        <f>'Raw Data'!V251</f>
        <v>0</v>
      </c>
      <c r="X253" s="49">
        <f>'Raw Data'!W251</f>
        <v>0</v>
      </c>
      <c r="Y253" s="49">
        <f>'Raw Data'!X251</f>
        <v>0</v>
      </c>
      <c r="Z253" s="49">
        <f>'Raw Data'!Y251</f>
        <v>0</v>
      </c>
      <c r="AA253" s="49">
        <f>'Raw Data'!Z251</f>
        <v>0</v>
      </c>
      <c r="AB253" s="49">
        <f>'Raw Data'!AA251</f>
        <v>0</v>
      </c>
      <c r="AC253" s="49">
        <f>'Raw Data'!AB251</f>
        <v>0</v>
      </c>
      <c r="AD253" s="49">
        <f>'Raw Data'!AC251</f>
        <v>0</v>
      </c>
      <c r="AE253" s="49">
        <f>'Raw Data'!AD251</f>
        <v>0</v>
      </c>
      <c r="AF253" s="57">
        <f>'Raw Data'!AE251</f>
        <v>0</v>
      </c>
    </row>
    <row r="254" spans="1:32" x14ac:dyDescent="0.3">
      <c r="A254" s="55">
        <f>'Raw Data'!A252</f>
        <v>4.18333333333333</v>
      </c>
      <c r="B254" s="49">
        <f>'Raw Data'!B252</f>
        <v>1.72745329700261E-2</v>
      </c>
      <c r="C254" s="49">
        <f>'Raw Data'!C252</f>
        <v>4.6129071319371502E-2</v>
      </c>
      <c r="D254" s="49">
        <f>'Raw Data'!D252</f>
        <v>0.180658787704496</v>
      </c>
      <c r="E254" s="49">
        <f>'Raw Data'!E252</f>
        <v>0.83628076876256197</v>
      </c>
      <c r="F254" s="49">
        <f>'Raw Data'!F252</f>
        <v>4.2498840523228401</v>
      </c>
      <c r="G254" s="49">
        <f>'Raw Data'!G252</f>
        <v>1.00283549651963</v>
      </c>
      <c r="H254" s="49">
        <f>'Raw Data'!H252</f>
        <v>0.139750054811171</v>
      </c>
      <c r="I254" s="49">
        <f>'Raw Data'!I252</f>
        <v>0.11378224208175799</v>
      </c>
      <c r="J254" s="49">
        <f>'Raw Data'!J252</f>
        <v>0.85870848069239503</v>
      </c>
      <c r="K254" s="57">
        <f>'Raw Data'!K252</f>
        <v>1.01976949592373</v>
      </c>
      <c r="L254" s="49"/>
      <c r="M254" s="60">
        <f>'Raw Data'!L252</f>
        <v>0</v>
      </c>
      <c r="N254" s="49">
        <f>'Raw Data'!M252</f>
        <v>0</v>
      </c>
      <c r="O254" s="49">
        <f>'Raw Data'!N252</f>
        <v>0</v>
      </c>
      <c r="P254" s="49">
        <f>'Raw Data'!O252</f>
        <v>0</v>
      </c>
      <c r="Q254" s="49">
        <f>'Raw Data'!P252</f>
        <v>0</v>
      </c>
      <c r="R254" s="49">
        <f>'Raw Data'!Q252</f>
        <v>0</v>
      </c>
      <c r="S254" s="49">
        <f>'Raw Data'!R252</f>
        <v>0</v>
      </c>
      <c r="T254" s="49">
        <f>'Raw Data'!S252</f>
        <v>0</v>
      </c>
      <c r="U254" s="49">
        <f>'Raw Data'!T252</f>
        <v>0</v>
      </c>
      <c r="V254" s="57">
        <f>'Raw Data'!U252</f>
        <v>0</v>
      </c>
      <c r="W254" s="49">
        <f>'Raw Data'!V252</f>
        <v>0</v>
      </c>
      <c r="X254" s="49">
        <f>'Raw Data'!W252</f>
        <v>0</v>
      </c>
      <c r="Y254" s="49">
        <f>'Raw Data'!X252</f>
        <v>0</v>
      </c>
      <c r="Z254" s="49">
        <f>'Raw Data'!Y252</f>
        <v>0</v>
      </c>
      <c r="AA254" s="49">
        <f>'Raw Data'!Z252</f>
        <v>0</v>
      </c>
      <c r="AB254" s="49">
        <f>'Raw Data'!AA252</f>
        <v>0</v>
      </c>
      <c r="AC254" s="49">
        <f>'Raw Data'!AB252</f>
        <v>0</v>
      </c>
      <c r="AD254" s="49">
        <f>'Raw Data'!AC252</f>
        <v>0</v>
      </c>
      <c r="AE254" s="49">
        <f>'Raw Data'!AD252</f>
        <v>0</v>
      </c>
      <c r="AF254" s="57">
        <f>'Raw Data'!AE252</f>
        <v>0</v>
      </c>
    </row>
    <row r="255" spans="1:32" x14ac:dyDescent="0.3">
      <c r="A255" s="55">
        <f>'Raw Data'!A253</f>
        <v>4.2</v>
      </c>
      <c r="B255" s="49">
        <f>'Raw Data'!B253</f>
        <v>1.72747927704371E-2</v>
      </c>
      <c r="C255" s="49">
        <f>'Raw Data'!C253</f>
        <v>4.6130476562056898E-2</v>
      </c>
      <c r="D255" s="49">
        <f>'Raw Data'!D253</f>
        <v>0.18066629228742501</v>
      </c>
      <c r="E255" s="49">
        <f>'Raw Data'!E253</f>
        <v>0.83632485316434102</v>
      </c>
      <c r="F255" s="49">
        <f>'Raw Data'!F253</f>
        <v>4.2501561340128697</v>
      </c>
      <c r="G255" s="49">
        <f>'Raw Data'!G253</f>
        <v>1.00282805265075</v>
      </c>
      <c r="H255" s="49">
        <f>'Raw Data'!H253</f>
        <v>0.139757498680047</v>
      </c>
      <c r="I255" s="49">
        <f>'Raw Data'!I253</f>
        <v>0.113774798212882</v>
      </c>
      <c r="J255" s="49">
        <f>'Raw Data'!J253</f>
        <v>0.85870848069597205</v>
      </c>
      <c r="K255" s="57">
        <f>'Raw Data'!K253</f>
        <v>1.0197707734458299</v>
      </c>
      <c r="L255" s="49"/>
      <c r="M255" s="60">
        <f>'Raw Data'!L253</f>
        <v>0</v>
      </c>
      <c r="N255" s="49">
        <f>'Raw Data'!M253</f>
        <v>0</v>
      </c>
      <c r="O255" s="49">
        <f>'Raw Data'!N253</f>
        <v>0</v>
      </c>
      <c r="P255" s="49">
        <f>'Raw Data'!O253</f>
        <v>0</v>
      </c>
      <c r="Q255" s="49">
        <f>'Raw Data'!P253</f>
        <v>0</v>
      </c>
      <c r="R255" s="49">
        <f>'Raw Data'!Q253</f>
        <v>0</v>
      </c>
      <c r="S255" s="49">
        <f>'Raw Data'!R253</f>
        <v>0</v>
      </c>
      <c r="T255" s="49">
        <f>'Raw Data'!S253</f>
        <v>0</v>
      </c>
      <c r="U255" s="49">
        <f>'Raw Data'!T253</f>
        <v>0</v>
      </c>
      <c r="V255" s="57">
        <f>'Raw Data'!U253</f>
        <v>0</v>
      </c>
      <c r="W255" s="49">
        <f>'Raw Data'!V253</f>
        <v>0</v>
      </c>
      <c r="X255" s="49">
        <f>'Raw Data'!W253</f>
        <v>0</v>
      </c>
      <c r="Y255" s="49">
        <f>'Raw Data'!X253</f>
        <v>0</v>
      </c>
      <c r="Z255" s="49">
        <f>'Raw Data'!Y253</f>
        <v>0</v>
      </c>
      <c r="AA255" s="49">
        <f>'Raw Data'!Z253</f>
        <v>0</v>
      </c>
      <c r="AB255" s="49">
        <f>'Raw Data'!AA253</f>
        <v>0</v>
      </c>
      <c r="AC255" s="49">
        <f>'Raw Data'!AB253</f>
        <v>0</v>
      </c>
      <c r="AD255" s="49">
        <f>'Raw Data'!AC253</f>
        <v>0</v>
      </c>
      <c r="AE255" s="49">
        <f>'Raw Data'!AD253</f>
        <v>0</v>
      </c>
      <c r="AF255" s="57">
        <f>'Raw Data'!AE253</f>
        <v>0</v>
      </c>
    </row>
    <row r="256" spans="1:32" x14ac:dyDescent="0.3">
      <c r="A256" s="55">
        <f>'Raw Data'!A254</f>
        <v>4.2166666666666703</v>
      </c>
      <c r="B256" s="49">
        <f>'Raw Data'!B254</f>
        <v>1.7275050292672699E-2</v>
      </c>
      <c r="C256" s="49">
        <f>'Raw Data'!C254</f>
        <v>4.61318700084416E-2</v>
      </c>
      <c r="D256" s="49">
        <f>'Raw Data'!D254</f>
        <v>0.18067373394899999</v>
      </c>
      <c r="E256" s="49">
        <f>'Raw Data'!E254</f>
        <v>0.83636856826273098</v>
      </c>
      <c r="F256" s="49">
        <f>'Raw Data'!F254</f>
        <v>4.2504259384000198</v>
      </c>
      <c r="G256" s="49">
        <f>'Raw Data'!G254</f>
        <v>1.00282067113449</v>
      </c>
      <c r="H256" s="49">
        <f>'Raw Data'!H254</f>
        <v>0.13976488019630501</v>
      </c>
      <c r="I256" s="49">
        <f>'Raw Data'!I254</f>
        <v>0.113767416696624</v>
      </c>
      <c r="J256" s="49">
        <f>'Raw Data'!J254</f>
        <v>0.85870848069926697</v>
      </c>
      <c r="K256" s="57">
        <f>'Raw Data'!K254</f>
        <v>1.0197720402858801</v>
      </c>
      <c r="L256" s="49"/>
      <c r="M256" s="60">
        <f>'Raw Data'!L254</f>
        <v>0</v>
      </c>
      <c r="N256" s="49">
        <f>'Raw Data'!M254</f>
        <v>0</v>
      </c>
      <c r="O256" s="49">
        <f>'Raw Data'!N254</f>
        <v>0</v>
      </c>
      <c r="P256" s="49">
        <f>'Raw Data'!O254</f>
        <v>0</v>
      </c>
      <c r="Q256" s="49">
        <f>'Raw Data'!P254</f>
        <v>0</v>
      </c>
      <c r="R256" s="49">
        <f>'Raw Data'!Q254</f>
        <v>0</v>
      </c>
      <c r="S256" s="49">
        <f>'Raw Data'!R254</f>
        <v>0</v>
      </c>
      <c r="T256" s="49">
        <f>'Raw Data'!S254</f>
        <v>0</v>
      </c>
      <c r="U256" s="49">
        <f>'Raw Data'!T254</f>
        <v>0</v>
      </c>
      <c r="V256" s="57">
        <f>'Raw Data'!U254</f>
        <v>0</v>
      </c>
      <c r="W256" s="49">
        <f>'Raw Data'!V254</f>
        <v>0</v>
      </c>
      <c r="X256" s="49">
        <f>'Raw Data'!W254</f>
        <v>0</v>
      </c>
      <c r="Y256" s="49">
        <f>'Raw Data'!X254</f>
        <v>0</v>
      </c>
      <c r="Z256" s="49">
        <f>'Raw Data'!Y254</f>
        <v>0</v>
      </c>
      <c r="AA256" s="49">
        <f>'Raw Data'!Z254</f>
        <v>0</v>
      </c>
      <c r="AB256" s="49">
        <f>'Raw Data'!AA254</f>
        <v>0</v>
      </c>
      <c r="AC256" s="49">
        <f>'Raw Data'!AB254</f>
        <v>0</v>
      </c>
      <c r="AD256" s="49">
        <f>'Raw Data'!AC254</f>
        <v>0</v>
      </c>
      <c r="AE256" s="49">
        <f>'Raw Data'!AD254</f>
        <v>0</v>
      </c>
      <c r="AF256" s="57">
        <f>'Raw Data'!AE254</f>
        <v>0</v>
      </c>
    </row>
    <row r="257" spans="1:32" x14ac:dyDescent="0.3">
      <c r="A257" s="55">
        <f>'Raw Data'!A255</f>
        <v>4.2333333333333298</v>
      </c>
      <c r="B257" s="49">
        <f>'Raw Data'!B255</f>
        <v>1.72753055367331E-2</v>
      </c>
      <c r="C257" s="49">
        <f>'Raw Data'!C255</f>
        <v>4.6133251658525498E-2</v>
      </c>
      <c r="D257" s="49">
        <f>'Raw Data'!D255</f>
        <v>0.18068111268922199</v>
      </c>
      <c r="E257" s="49">
        <f>'Raw Data'!E255</f>
        <v>0.83641191405772997</v>
      </c>
      <c r="F257" s="49">
        <f>'Raw Data'!F255</f>
        <v>4.2506934654843</v>
      </c>
      <c r="G257" s="49">
        <f>'Raw Data'!G255</f>
        <v>1.00281335197085</v>
      </c>
      <c r="H257" s="49">
        <f>'Raw Data'!H255</f>
        <v>0.139772199359945</v>
      </c>
      <c r="I257" s="49">
        <f>'Raw Data'!I255</f>
        <v>0.113760097532983</v>
      </c>
      <c r="J257" s="49">
        <f>'Raw Data'!J255</f>
        <v>0.85870848070228101</v>
      </c>
      <c r="K257" s="57">
        <f>'Raw Data'!K255</f>
        <v>1.0197732964439099</v>
      </c>
      <c r="L257" s="49"/>
      <c r="M257" s="60">
        <f>'Raw Data'!L255</f>
        <v>0</v>
      </c>
      <c r="N257" s="49">
        <f>'Raw Data'!M255</f>
        <v>0</v>
      </c>
      <c r="O257" s="49">
        <f>'Raw Data'!N255</f>
        <v>0</v>
      </c>
      <c r="P257" s="49">
        <f>'Raw Data'!O255</f>
        <v>0</v>
      </c>
      <c r="Q257" s="49">
        <f>'Raw Data'!P255</f>
        <v>0</v>
      </c>
      <c r="R257" s="49">
        <f>'Raw Data'!Q255</f>
        <v>0</v>
      </c>
      <c r="S257" s="49">
        <f>'Raw Data'!R255</f>
        <v>0</v>
      </c>
      <c r="T257" s="49">
        <f>'Raw Data'!S255</f>
        <v>0</v>
      </c>
      <c r="U257" s="49">
        <f>'Raw Data'!T255</f>
        <v>0</v>
      </c>
      <c r="V257" s="57">
        <f>'Raw Data'!U255</f>
        <v>0</v>
      </c>
      <c r="W257" s="49">
        <f>'Raw Data'!V255</f>
        <v>0</v>
      </c>
      <c r="X257" s="49">
        <f>'Raw Data'!W255</f>
        <v>0</v>
      </c>
      <c r="Y257" s="49">
        <f>'Raw Data'!X255</f>
        <v>0</v>
      </c>
      <c r="Z257" s="49">
        <f>'Raw Data'!Y255</f>
        <v>0</v>
      </c>
      <c r="AA257" s="49">
        <f>'Raw Data'!Z255</f>
        <v>0</v>
      </c>
      <c r="AB257" s="49">
        <f>'Raw Data'!AA255</f>
        <v>0</v>
      </c>
      <c r="AC257" s="49">
        <f>'Raw Data'!AB255</f>
        <v>0</v>
      </c>
      <c r="AD257" s="49">
        <f>'Raw Data'!AC255</f>
        <v>0</v>
      </c>
      <c r="AE257" s="49">
        <f>'Raw Data'!AD255</f>
        <v>0</v>
      </c>
      <c r="AF257" s="57">
        <f>'Raw Data'!AE255</f>
        <v>0</v>
      </c>
    </row>
    <row r="258" spans="1:32" x14ac:dyDescent="0.3">
      <c r="A258" s="55">
        <f>'Raw Data'!A256</f>
        <v>4.25</v>
      </c>
      <c r="B258" s="49">
        <f>'Raw Data'!B256</f>
        <v>1.72755585026182E-2</v>
      </c>
      <c r="C258" s="49">
        <f>'Raw Data'!C256</f>
        <v>4.6134621512308703E-2</v>
      </c>
      <c r="D258" s="49">
        <f>'Raw Data'!D256</f>
        <v>0.18068842850809</v>
      </c>
      <c r="E258" s="49">
        <f>'Raw Data'!E256</f>
        <v>0.83645489054933897</v>
      </c>
      <c r="F258" s="49">
        <f>'Raw Data'!F256</f>
        <v>4.2509587152656803</v>
      </c>
      <c r="G258" s="49">
        <f>'Raw Data'!G256</f>
        <v>1.0028060951598301</v>
      </c>
      <c r="H258" s="49">
        <f>'Raw Data'!H256</f>
        <v>0.13977945617096799</v>
      </c>
      <c r="I258" s="49">
        <f>'Raw Data'!I256</f>
        <v>0.113752840721961</v>
      </c>
      <c r="J258" s="49">
        <f>'Raw Data'!J256</f>
        <v>0.85870848070501304</v>
      </c>
      <c r="K258" s="57">
        <f>'Raw Data'!K256</f>
        <v>1.01977454191989</v>
      </c>
      <c r="L258" s="49"/>
      <c r="M258" s="60">
        <f>'Raw Data'!L256</f>
        <v>0</v>
      </c>
      <c r="N258" s="49">
        <f>'Raw Data'!M256</f>
        <v>0</v>
      </c>
      <c r="O258" s="49">
        <f>'Raw Data'!N256</f>
        <v>0</v>
      </c>
      <c r="P258" s="49">
        <f>'Raw Data'!O256</f>
        <v>0</v>
      </c>
      <c r="Q258" s="49">
        <f>'Raw Data'!P256</f>
        <v>0</v>
      </c>
      <c r="R258" s="49">
        <f>'Raw Data'!Q256</f>
        <v>0</v>
      </c>
      <c r="S258" s="49">
        <f>'Raw Data'!R256</f>
        <v>0</v>
      </c>
      <c r="T258" s="49">
        <f>'Raw Data'!S256</f>
        <v>0</v>
      </c>
      <c r="U258" s="49">
        <f>'Raw Data'!T256</f>
        <v>0</v>
      </c>
      <c r="V258" s="57">
        <f>'Raw Data'!U256</f>
        <v>0</v>
      </c>
      <c r="W258" s="49">
        <f>'Raw Data'!V256</f>
        <v>0</v>
      </c>
      <c r="X258" s="49">
        <f>'Raw Data'!W256</f>
        <v>0</v>
      </c>
      <c r="Y258" s="49">
        <f>'Raw Data'!X256</f>
        <v>0</v>
      </c>
      <c r="Z258" s="49">
        <f>'Raw Data'!Y256</f>
        <v>0</v>
      </c>
      <c r="AA258" s="49">
        <f>'Raw Data'!Z256</f>
        <v>0</v>
      </c>
      <c r="AB258" s="49">
        <f>'Raw Data'!AA256</f>
        <v>0</v>
      </c>
      <c r="AC258" s="49">
        <f>'Raw Data'!AB256</f>
        <v>0</v>
      </c>
      <c r="AD258" s="49">
        <f>'Raw Data'!AC256</f>
        <v>0</v>
      </c>
      <c r="AE258" s="49">
        <f>'Raw Data'!AD256</f>
        <v>0</v>
      </c>
      <c r="AF258" s="57">
        <f>'Raw Data'!AE256</f>
        <v>0</v>
      </c>
    </row>
    <row r="259" spans="1:32" x14ac:dyDescent="0.3">
      <c r="A259" s="55">
        <f>'Raw Data'!A257</f>
        <v>4.2666666666666702</v>
      </c>
      <c r="B259" s="49">
        <f>'Raw Data'!B257</f>
        <v>1.7275809190327899E-2</v>
      </c>
      <c r="C259" s="49">
        <f>'Raw Data'!C257</f>
        <v>4.6135979569791201E-2</v>
      </c>
      <c r="D259" s="49">
        <f>'Raw Data'!D257</f>
        <v>0.18069568140560399</v>
      </c>
      <c r="E259" s="49">
        <f>'Raw Data'!E257</f>
        <v>0.83649749773755899</v>
      </c>
      <c r="F259" s="49">
        <f>'Raw Data'!F257</f>
        <v>4.2512216877441897</v>
      </c>
      <c r="G259" s="49">
        <f>'Raw Data'!G257</f>
        <v>1.00279890070143</v>
      </c>
      <c r="H259" s="49">
        <f>'Raw Data'!H257</f>
        <v>0.13978665062937201</v>
      </c>
      <c r="I259" s="49">
        <f>'Raw Data'!I257</f>
        <v>0.113745646263556</v>
      </c>
      <c r="J259" s="49">
        <f>'Raw Data'!J257</f>
        <v>0.85870848070746197</v>
      </c>
      <c r="K259" s="57">
        <f>'Raw Data'!K257</f>
        <v>1.01977577671383</v>
      </c>
      <c r="L259" s="49"/>
      <c r="M259" s="60">
        <f>'Raw Data'!L257</f>
        <v>0</v>
      </c>
      <c r="N259" s="49">
        <f>'Raw Data'!M257</f>
        <v>0</v>
      </c>
      <c r="O259" s="49">
        <f>'Raw Data'!N257</f>
        <v>0</v>
      </c>
      <c r="P259" s="49">
        <f>'Raw Data'!O257</f>
        <v>0</v>
      </c>
      <c r="Q259" s="49">
        <f>'Raw Data'!P257</f>
        <v>0</v>
      </c>
      <c r="R259" s="49">
        <f>'Raw Data'!Q257</f>
        <v>0</v>
      </c>
      <c r="S259" s="49">
        <f>'Raw Data'!R257</f>
        <v>0</v>
      </c>
      <c r="T259" s="49">
        <f>'Raw Data'!S257</f>
        <v>0</v>
      </c>
      <c r="U259" s="49">
        <f>'Raw Data'!T257</f>
        <v>0</v>
      </c>
      <c r="V259" s="57">
        <f>'Raw Data'!U257</f>
        <v>0</v>
      </c>
      <c r="W259" s="49">
        <f>'Raw Data'!V257</f>
        <v>0</v>
      </c>
      <c r="X259" s="49">
        <f>'Raw Data'!W257</f>
        <v>0</v>
      </c>
      <c r="Y259" s="49">
        <f>'Raw Data'!X257</f>
        <v>0</v>
      </c>
      <c r="Z259" s="49">
        <f>'Raw Data'!Y257</f>
        <v>0</v>
      </c>
      <c r="AA259" s="49">
        <f>'Raw Data'!Z257</f>
        <v>0</v>
      </c>
      <c r="AB259" s="49">
        <f>'Raw Data'!AA257</f>
        <v>0</v>
      </c>
      <c r="AC259" s="49">
        <f>'Raw Data'!AB257</f>
        <v>0</v>
      </c>
      <c r="AD259" s="49">
        <f>'Raw Data'!AC257</f>
        <v>0</v>
      </c>
      <c r="AE259" s="49">
        <f>'Raw Data'!AD257</f>
        <v>0</v>
      </c>
      <c r="AF259" s="57">
        <f>'Raw Data'!AE257</f>
        <v>0</v>
      </c>
    </row>
    <row r="260" spans="1:32" x14ac:dyDescent="0.3">
      <c r="A260" s="55">
        <f>'Raw Data'!A258</f>
        <v>4.2833333333333297</v>
      </c>
      <c r="B260" s="49">
        <f>'Raw Data'!B258</f>
        <v>1.72760575998624E-2</v>
      </c>
      <c r="C260" s="49">
        <f>'Raw Data'!C258</f>
        <v>4.6137325830972901E-2</v>
      </c>
      <c r="D260" s="49">
        <f>'Raw Data'!D258</f>
        <v>0.180702871381764</v>
      </c>
      <c r="E260" s="49">
        <f>'Raw Data'!E258</f>
        <v>0.83653973562238804</v>
      </c>
      <c r="F260" s="49">
        <f>'Raw Data'!F258</f>
        <v>4.2514823829198196</v>
      </c>
      <c r="G260" s="49">
        <f>'Raw Data'!G258</f>
        <v>1.00279176859564</v>
      </c>
      <c r="H260" s="49">
        <f>'Raw Data'!H258</f>
        <v>0.13979378273515899</v>
      </c>
      <c r="I260" s="49">
        <f>'Raw Data'!I258</f>
        <v>0.11373851415776901</v>
      </c>
      <c r="J260" s="49">
        <f>'Raw Data'!J258</f>
        <v>0.85870848070963002</v>
      </c>
      <c r="K260" s="57">
        <f>'Raw Data'!K258</f>
        <v>1.0197770008257401</v>
      </c>
      <c r="L260" s="49"/>
      <c r="M260" s="60">
        <f>'Raw Data'!L258</f>
        <v>0</v>
      </c>
      <c r="N260" s="49">
        <f>'Raw Data'!M258</f>
        <v>0</v>
      </c>
      <c r="O260" s="49">
        <f>'Raw Data'!N258</f>
        <v>0</v>
      </c>
      <c r="P260" s="49">
        <f>'Raw Data'!O258</f>
        <v>0</v>
      </c>
      <c r="Q260" s="49">
        <f>'Raw Data'!P258</f>
        <v>0</v>
      </c>
      <c r="R260" s="49">
        <f>'Raw Data'!Q258</f>
        <v>0</v>
      </c>
      <c r="S260" s="49">
        <f>'Raw Data'!R258</f>
        <v>0</v>
      </c>
      <c r="T260" s="49">
        <f>'Raw Data'!S258</f>
        <v>0</v>
      </c>
      <c r="U260" s="49">
        <f>'Raw Data'!T258</f>
        <v>0</v>
      </c>
      <c r="V260" s="57">
        <f>'Raw Data'!U258</f>
        <v>0</v>
      </c>
      <c r="W260" s="49">
        <f>'Raw Data'!V258</f>
        <v>0</v>
      </c>
      <c r="X260" s="49">
        <f>'Raw Data'!W258</f>
        <v>0</v>
      </c>
      <c r="Y260" s="49">
        <f>'Raw Data'!X258</f>
        <v>0</v>
      </c>
      <c r="Z260" s="49">
        <f>'Raw Data'!Y258</f>
        <v>0</v>
      </c>
      <c r="AA260" s="49">
        <f>'Raw Data'!Z258</f>
        <v>0</v>
      </c>
      <c r="AB260" s="49">
        <f>'Raw Data'!AA258</f>
        <v>0</v>
      </c>
      <c r="AC260" s="49">
        <f>'Raw Data'!AB258</f>
        <v>0</v>
      </c>
      <c r="AD260" s="49">
        <f>'Raw Data'!AC258</f>
        <v>0</v>
      </c>
      <c r="AE260" s="49">
        <f>'Raw Data'!AD258</f>
        <v>0</v>
      </c>
      <c r="AF260" s="57">
        <f>'Raw Data'!AE258</f>
        <v>0</v>
      </c>
    </row>
    <row r="261" spans="1:32" x14ac:dyDescent="0.3">
      <c r="A261" s="55">
        <f>'Raw Data'!A259</f>
        <v>4.3</v>
      </c>
      <c r="B261" s="49">
        <f>'Raw Data'!B259</f>
        <v>1.72763037312216E-2</v>
      </c>
      <c r="C261" s="49">
        <f>'Raw Data'!C259</f>
        <v>4.6138660295853902E-2</v>
      </c>
      <c r="D261" s="49">
        <f>'Raw Data'!D259</f>
        <v>0.18070999843657101</v>
      </c>
      <c r="E261" s="49">
        <f>'Raw Data'!E259</f>
        <v>0.83658160420382799</v>
      </c>
      <c r="F261" s="49">
        <f>'Raw Data'!F259</f>
        <v>4.2517408007925699</v>
      </c>
      <c r="G261" s="49">
        <f>'Raw Data'!G259</f>
        <v>1.00278469884247</v>
      </c>
      <c r="H261" s="49">
        <f>'Raw Data'!H259</f>
        <v>0.13980085248832899</v>
      </c>
      <c r="I261" s="49">
        <f>'Raw Data'!I259</f>
        <v>0.11373144440459999</v>
      </c>
      <c r="J261" s="49">
        <f>'Raw Data'!J259</f>
        <v>0.85870848071151695</v>
      </c>
      <c r="K261" s="57">
        <f>'Raw Data'!K259</f>
        <v>1.01977821425561</v>
      </c>
      <c r="L261" s="49"/>
      <c r="M261" s="60">
        <f>'Raw Data'!L259</f>
        <v>0</v>
      </c>
      <c r="N261" s="49">
        <f>'Raw Data'!M259</f>
        <v>0</v>
      </c>
      <c r="O261" s="49">
        <f>'Raw Data'!N259</f>
        <v>0</v>
      </c>
      <c r="P261" s="49">
        <f>'Raw Data'!O259</f>
        <v>0</v>
      </c>
      <c r="Q261" s="49">
        <f>'Raw Data'!P259</f>
        <v>0</v>
      </c>
      <c r="R261" s="49">
        <f>'Raw Data'!Q259</f>
        <v>0</v>
      </c>
      <c r="S261" s="49">
        <f>'Raw Data'!R259</f>
        <v>0</v>
      </c>
      <c r="T261" s="49">
        <f>'Raw Data'!S259</f>
        <v>0</v>
      </c>
      <c r="U261" s="49">
        <f>'Raw Data'!T259</f>
        <v>0</v>
      </c>
      <c r="V261" s="57">
        <f>'Raw Data'!U259</f>
        <v>0</v>
      </c>
      <c r="W261" s="49">
        <f>'Raw Data'!V259</f>
        <v>0</v>
      </c>
      <c r="X261" s="49">
        <f>'Raw Data'!W259</f>
        <v>0</v>
      </c>
      <c r="Y261" s="49">
        <f>'Raw Data'!X259</f>
        <v>0</v>
      </c>
      <c r="Z261" s="49">
        <f>'Raw Data'!Y259</f>
        <v>0</v>
      </c>
      <c r="AA261" s="49">
        <f>'Raw Data'!Z259</f>
        <v>0</v>
      </c>
      <c r="AB261" s="49">
        <f>'Raw Data'!AA259</f>
        <v>0</v>
      </c>
      <c r="AC261" s="49">
        <f>'Raw Data'!AB259</f>
        <v>0</v>
      </c>
      <c r="AD261" s="49">
        <f>'Raw Data'!AC259</f>
        <v>0</v>
      </c>
      <c r="AE261" s="49">
        <f>'Raw Data'!AD259</f>
        <v>0</v>
      </c>
      <c r="AF261" s="57">
        <f>'Raw Data'!AE259</f>
        <v>0</v>
      </c>
    </row>
    <row r="262" spans="1:32" x14ac:dyDescent="0.3">
      <c r="A262" s="55">
        <f>'Raw Data'!A260</f>
        <v>4.31666666666667</v>
      </c>
      <c r="B262" s="49">
        <f>'Raw Data'!B260</f>
        <v>1.7276547584405399E-2</v>
      </c>
      <c r="C262" s="49">
        <f>'Raw Data'!C260</f>
        <v>4.6139982964434202E-2</v>
      </c>
      <c r="D262" s="49">
        <f>'Raw Data'!D260</f>
        <v>0.18071706257002401</v>
      </c>
      <c r="E262" s="49">
        <f>'Raw Data'!E260</f>
        <v>0.83662310348187696</v>
      </c>
      <c r="F262" s="49">
        <f>'Raw Data'!F260</f>
        <v>4.2519969413624299</v>
      </c>
      <c r="G262" s="49">
        <f>'Raw Data'!G260</f>
        <v>1.00277769144192</v>
      </c>
      <c r="H262" s="49">
        <f>'Raw Data'!H260</f>
        <v>0.13980785988888</v>
      </c>
      <c r="I262" s="49">
        <f>'Raw Data'!I260</f>
        <v>0.113724437004048</v>
      </c>
      <c r="J262" s="49">
        <f>'Raw Data'!J260</f>
        <v>0.858708480713121</v>
      </c>
      <c r="K262" s="57">
        <f>'Raw Data'!K260</f>
        <v>1.01977941700345</v>
      </c>
      <c r="L262" s="49"/>
      <c r="M262" s="60">
        <f>'Raw Data'!L260</f>
        <v>0</v>
      </c>
      <c r="N262" s="49">
        <f>'Raw Data'!M260</f>
        <v>0</v>
      </c>
      <c r="O262" s="49">
        <f>'Raw Data'!N260</f>
        <v>0</v>
      </c>
      <c r="P262" s="49">
        <f>'Raw Data'!O260</f>
        <v>0</v>
      </c>
      <c r="Q262" s="49">
        <f>'Raw Data'!P260</f>
        <v>0</v>
      </c>
      <c r="R262" s="49">
        <f>'Raw Data'!Q260</f>
        <v>0</v>
      </c>
      <c r="S262" s="49">
        <f>'Raw Data'!R260</f>
        <v>0</v>
      </c>
      <c r="T262" s="49">
        <f>'Raw Data'!S260</f>
        <v>0</v>
      </c>
      <c r="U262" s="49">
        <f>'Raw Data'!T260</f>
        <v>0</v>
      </c>
      <c r="V262" s="57">
        <f>'Raw Data'!U260</f>
        <v>0</v>
      </c>
      <c r="W262" s="49">
        <f>'Raw Data'!V260</f>
        <v>0</v>
      </c>
      <c r="X262" s="49">
        <f>'Raw Data'!W260</f>
        <v>0</v>
      </c>
      <c r="Y262" s="49">
        <f>'Raw Data'!X260</f>
        <v>0</v>
      </c>
      <c r="Z262" s="49">
        <f>'Raw Data'!Y260</f>
        <v>0</v>
      </c>
      <c r="AA262" s="49">
        <f>'Raw Data'!Z260</f>
        <v>0</v>
      </c>
      <c r="AB262" s="49">
        <f>'Raw Data'!AA260</f>
        <v>0</v>
      </c>
      <c r="AC262" s="49">
        <f>'Raw Data'!AB260</f>
        <v>0</v>
      </c>
      <c r="AD262" s="49">
        <f>'Raw Data'!AC260</f>
        <v>0</v>
      </c>
      <c r="AE262" s="49">
        <f>'Raw Data'!AD260</f>
        <v>0</v>
      </c>
      <c r="AF262" s="57">
        <f>'Raw Data'!AE260</f>
        <v>0</v>
      </c>
    </row>
    <row r="263" spans="1:32" x14ac:dyDescent="0.3">
      <c r="A263" s="55">
        <f>'Raw Data'!A261</f>
        <v>4.3333333333333304</v>
      </c>
      <c r="B263" s="49">
        <f>'Raw Data'!B261</f>
        <v>1.7276789159414E-2</v>
      </c>
      <c r="C263" s="49">
        <f>'Raw Data'!C261</f>
        <v>4.6141293836713698E-2</v>
      </c>
      <c r="D263" s="49">
        <f>'Raw Data'!D261</f>
        <v>0.180724063782123</v>
      </c>
      <c r="E263" s="49">
        <f>'Raw Data'!E261</f>
        <v>0.83666423345653695</v>
      </c>
      <c r="F263" s="49">
        <f>'Raw Data'!F261</f>
        <v>4.2522508046294201</v>
      </c>
      <c r="G263" s="49">
        <f>'Raw Data'!G261</f>
        <v>1.0027707463939799</v>
      </c>
      <c r="H263" s="49">
        <f>'Raw Data'!H261</f>
        <v>0.139814804936814</v>
      </c>
      <c r="I263" s="49">
        <f>'Raw Data'!I261</f>
        <v>0.113717491956114</v>
      </c>
      <c r="J263" s="49">
        <f>'Raw Data'!J261</f>
        <v>0.85870848071444394</v>
      </c>
      <c r="K263" s="57">
        <f>'Raw Data'!K261</f>
        <v>1.0197806090692401</v>
      </c>
      <c r="L263" s="49"/>
      <c r="M263" s="60">
        <f>'Raw Data'!L261</f>
        <v>0</v>
      </c>
      <c r="N263" s="49">
        <f>'Raw Data'!M261</f>
        <v>0</v>
      </c>
      <c r="O263" s="49">
        <f>'Raw Data'!N261</f>
        <v>0</v>
      </c>
      <c r="P263" s="49">
        <f>'Raw Data'!O261</f>
        <v>0</v>
      </c>
      <c r="Q263" s="49">
        <f>'Raw Data'!P261</f>
        <v>0</v>
      </c>
      <c r="R263" s="49">
        <f>'Raw Data'!Q261</f>
        <v>0</v>
      </c>
      <c r="S263" s="49">
        <f>'Raw Data'!R261</f>
        <v>0</v>
      </c>
      <c r="T263" s="49">
        <f>'Raw Data'!S261</f>
        <v>0</v>
      </c>
      <c r="U263" s="49">
        <f>'Raw Data'!T261</f>
        <v>0</v>
      </c>
      <c r="V263" s="57">
        <f>'Raw Data'!U261</f>
        <v>0</v>
      </c>
      <c r="W263" s="49">
        <f>'Raw Data'!V261</f>
        <v>0</v>
      </c>
      <c r="X263" s="49">
        <f>'Raw Data'!W261</f>
        <v>0</v>
      </c>
      <c r="Y263" s="49">
        <f>'Raw Data'!X261</f>
        <v>0</v>
      </c>
      <c r="Z263" s="49">
        <f>'Raw Data'!Y261</f>
        <v>0</v>
      </c>
      <c r="AA263" s="49">
        <f>'Raw Data'!Z261</f>
        <v>0</v>
      </c>
      <c r="AB263" s="49">
        <f>'Raw Data'!AA261</f>
        <v>0</v>
      </c>
      <c r="AC263" s="49">
        <f>'Raw Data'!AB261</f>
        <v>0</v>
      </c>
      <c r="AD263" s="49">
        <f>'Raw Data'!AC261</f>
        <v>0</v>
      </c>
      <c r="AE263" s="49">
        <f>'Raw Data'!AD261</f>
        <v>0</v>
      </c>
      <c r="AF263" s="57">
        <f>'Raw Data'!AE261</f>
        <v>0</v>
      </c>
    </row>
    <row r="264" spans="1:32" x14ac:dyDescent="0.3">
      <c r="A264" s="55">
        <f>'Raw Data'!A262</f>
        <v>4.3499999999999996</v>
      </c>
      <c r="B264" s="49">
        <f>'Raw Data'!B262</f>
        <v>1.72770284562472E-2</v>
      </c>
      <c r="C264" s="49">
        <f>'Raw Data'!C262</f>
        <v>4.6142592912692397E-2</v>
      </c>
      <c r="D264" s="49">
        <f>'Raw Data'!D262</f>
        <v>0.18073100207286799</v>
      </c>
      <c r="E264" s="49">
        <f>'Raw Data'!E262</f>
        <v>0.83670499412780597</v>
      </c>
      <c r="F264" s="49">
        <f>'Raw Data'!F262</f>
        <v>4.25250239059352</v>
      </c>
      <c r="G264" s="49">
        <f>'Raw Data'!G262</f>
        <v>1.00276386369867</v>
      </c>
      <c r="H264" s="49">
        <f>'Raw Data'!H262</f>
        <v>0.13982168763212999</v>
      </c>
      <c r="I264" s="49">
        <f>'Raw Data'!I262</f>
        <v>0.113710609260798</v>
      </c>
      <c r="J264" s="49">
        <f>'Raw Data'!J262</f>
        <v>0.858708480715485</v>
      </c>
      <c r="K264" s="57">
        <f>'Raw Data'!K262</f>
        <v>1.019781790453</v>
      </c>
      <c r="L264" s="49"/>
      <c r="M264" s="60">
        <f>'Raw Data'!L262</f>
        <v>0</v>
      </c>
      <c r="N264" s="49">
        <f>'Raw Data'!M262</f>
        <v>0</v>
      </c>
      <c r="O264" s="49">
        <f>'Raw Data'!N262</f>
        <v>0</v>
      </c>
      <c r="P264" s="49">
        <f>'Raw Data'!O262</f>
        <v>0</v>
      </c>
      <c r="Q264" s="49">
        <f>'Raw Data'!P262</f>
        <v>0</v>
      </c>
      <c r="R264" s="49">
        <f>'Raw Data'!Q262</f>
        <v>0</v>
      </c>
      <c r="S264" s="49">
        <f>'Raw Data'!R262</f>
        <v>0</v>
      </c>
      <c r="T264" s="49">
        <f>'Raw Data'!S262</f>
        <v>0</v>
      </c>
      <c r="U264" s="49">
        <f>'Raw Data'!T262</f>
        <v>0</v>
      </c>
      <c r="V264" s="57">
        <f>'Raw Data'!U262</f>
        <v>0</v>
      </c>
      <c r="W264" s="49">
        <f>'Raw Data'!V262</f>
        <v>0</v>
      </c>
      <c r="X264" s="49">
        <f>'Raw Data'!W262</f>
        <v>0</v>
      </c>
      <c r="Y264" s="49">
        <f>'Raw Data'!X262</f>
        <v>0</v>
      </c>
      <c r="Z264" s="49">
        <f>'Raw Data'!Y262</f>
        <v>0</v>
      </c>
      <c r="AA264" s="49">
        <f>'Raw Data'!Z262</f>
        <v>0</v>
      </c>
      <c r="AB264" s="49">
        <f>'Raw Data'!AA262</f>
        <v>0</v>
      </c>
      <c r="AC264" s="49">
        <f>'Raw Data'!AB262</f>
        <v>0</v>
      </c>
      <c r="AD264" s="49">
        <f>'Raw Data'!AC262</f>
        <v>0</v>
      </c>
      <c r="AE264" s="49">
        <f>'Raw Data'!AD262</f>
        <v>0</v>
      </c>
      <c r="AF264" s="57">
        <f>'Raw Data'!AE262</f>
        <v>0</v>
      </c>
    </row>
    <row r="265" spans="1:32" x14ac:dyDescent="0.3">
      <c r="A265" s="55">
        <f>'Raw Data'!A263</f>
        <v>4.3666666666666698</v>
      </c>
      <c r="B265" s="49">
        <f>'Raw Data'!B263</f>
        <v>1.7277265474905198E-2</v>
      </c>
      <c r="C265" s="49">
        <f>'Raw Data'!C263</f>
        <v>4.61438801923705E-2</v>
      </c>
      <c r="D265" s="49">
        <f>'Raw Data'!D263</f>
        <v>0.180737877442259</v>
      </c>
      <c r="E265" s="49">
        <f>'Raw Data'!E263</f>
        <v>0.836745385495686</v>
      </c>
      <c r="F265" s="49">
        <f>'Raw Data'!F263</f>
        <v>4.2527516992547403</v>
      </c>
      <c r="G265" s="49">
        <f>'Raw Data'!G263</f>
        <v>1.00275704335597</v>
      </c>
      <c r="H265" s="49">
        <f>'Raw Data'!H263</f>
        <v>0.13982850797482901</v>
      </c>
      <c r="I265" s="49">
        <f>'Raw Data'!I263</f>
        <v>0.1137037889181</v>
      </c>
      <c r="J265" s="49">
        <f>'Raw Data'!J263</f>
        <v>0.85870848071624395</v>
      </c>
      <c r="K265" s="57">
        <f>'Raw Data'!K263</f>
        <v>1.01978296115472</v>
      </c>
      <c r="L265" s="49"/>
      <c r="M265" s="60">
        <f>'Raw Data'!L263</f>
        <v>0</v>
      </c>
      <c r="N265" s="49">
        <f>'Raw Data'!M263</f>
        <v>0</v>
      </c>
      <c r="O265" s="49">
        <f>'Raw Data'!N263</f>
        <v>0</v>
      </c>
      <c r="P265" s="49">
        <f>'Raw Data'!O263</f>
        <v>0</v>
      </c>
      <c r="Q265" s="49">
        <f>'Raw Data'!P263</f>
        <v>0</v>
      </c>
      <c r="R265" s="49">
        <f>'Raw Data'!Q263</f>
        <v>0</v>
      </c>
      <c r="S265" s="49">
        <f>'Raw Data'!R263</f>
        <v>0</v>
      </c>
      <c r="T265" s="49">
        <f>'Raw Data'!S263</f>
        <v>0</v>
      </c>
      <c r="U265" s="49">
        <f>'Raw Data'!T263</f>
        <v>0</v>
      </c>
      <c r="V265" s="57">
        <f>'Raw Data'!U263</f>
        <v>0</v>
      </c>
      <c r="W265" s="49">
        <f>'Raw Data'!V263</f>
        <v>0</v>
      </c>
      <c r="X265" s="49">
        <f>'Raw Data'!W263</f>
        <v>0</v>
      </c>
      <c r="Y265" s="49">
        <f>'Raw Data'!X263</f>
        <v>0</v>
      </c>
      <c r="Z265" s="49">
        <f>'Raw Data'!Y263</f>
        <v>0</v>
      </c>
      <c r="AA265" s="49">
        <f>'Raw Data'!Z263</f>
        <v>0</v>
      </c>
      <c r="AB265" s="49">
        <f>'Raw Data'!AA263</f>
        <v>0</v>
      </c>
      <c r="AC265" s="49">
        <f>'Raw Data'!AB263</f>
        <v>0</v>
      </c>
      <c r="AD265" s="49">
        <f>'Raw Data'!AC263</f>
        <v>0</v>
      </c>
      <c r="AE265" s="49">
        <f>'Raw Data'!AD263</f>
        <v>0</v>
      </c>
      <c r="AF265" s="57">
        <f>'Raw Data'!AE263</f>
        <v>0</v>
      </c>
    </row>
    <row r="266" spans="1:32" x14ac:dyDescent="0.3">
      <c r="A266" s="55">
        <f>'Raw Data'!A264</f>
        <v>4.3833333333333302</v>
      </c>
      <c r="B266" s="49">
        <f>'Raw Data'!B264</f>
        <v>1.72775002153879E-2</v>
      </c>
      <c r="C266" s="49">
        <f>'Raw Data'!C264</f>
        <v>4.6145155675747798E-2</v>
      </c>
      <c r="D266" s="49">
        <f>'Raw Data'!D264</f>
        <v>0.18074468989029699</v>
      </c>
      <c r="E266" s="49">
        <f>'Raw Data'!E264</f>
        <v>0.83678540756017605</v>
      </c>
      <c r="F266" s="49">
        <f>'Raw Data'!F264</f>
        <v>4.2529987306130899</v>
      </c>
      <c r="G266" s="49">
        <f>'Raw Data'!G264</f>
        <v>1.0027502853658901</v>
      </c>
      <c r="H266" s="49">
        <f>'Raw Data'!H264</f>
        <v>0.139835265964909</v>
      </c>
      <c r="I266" s="49">
        <f>'Raw Data'!I264</f>
        <v>0.113697030928019</v>
      </c>
      <c r="J266" s="49">
        <f>'Raw Data'!J264</f>
        <v>0.85870848071672101</v>
      </c>
      <c r="K266" s="57">
        <f>'Raw Data'!K264</f>
        <v>1.0197841211744001</v>
      </c>
      <c r="L266" s="49"/>
      <c r="M266" s="60">
        <f>'Raw Data'!L264</f>
        <v>0</v>
      </c>
      <c r="N266" s="49">
        <f>'Raw Data'!M264</f>
        <v>0</v>
      </c>
      <c r="O266" s="49">
        <f>'Raw Data'!N264</f>
        <v>0</v>
      </c>
      <c r="P266" s="49">
        <f>'Raw Data'!O264</f>
        <v>0</v>
      </c>
      <c r="Q266" s="49">
        <f>'Raw Data'!P264</f>
        <v>0</v>
      </c>
      <c r="R266" s="49">
        <f>'Raw Data'!Q264</f>
        <v>0</v>
      </c>
      <c r="S266" s="49">
        <f>'Raw Data'!R264</f>
        <v>0</v>
      </c>
      <c r="T266" s="49">
        <f>'Raw Data'!S264</f>
        <v>0</v>
      </c>
      <c r="U266" s="49">
        <f>'Raw Data'!T264</f>
        <v>0</v>
      </c>
      <c r="V266" s="57">
        <f>'Raw Data'!U264</f>
        <v>0</v>
      </c>
      <c r="W266" s="49">
        <f>'Raw Data'!V264</f>
        <v>0</v>
      </c>
      <c r="X266" s="49">
        <f>'Raw Data'!W264</f>
        <v>0</v>
      </c>
      <c r="Y266" s="49">
        <f>'Raw Data'!X264</f>
        <v>0</v>
      </c>
      <c r="Z266" s="49">
        <f>'Raw Data'!Y264</f>
        <v>0</v>
      </c>
      <c r="AA266" s="49">
        <f>'Raw Data'!Z264</f>
        <v>0</v>
      </c>
      <c r="AB266" s="49">
        <f>'Raw Data'!AA264</f>
        <v>0</v>
      </c>
      <c r="AC266" s="49">
        <f>'Raw Data'!AB264</f>
        <v>0</v>
      </c>
      <c r="AD266" s="49">
        <f>'Raw Data'!AC264</f>
        <v>0</v>
      </c>
      <c r="AE266" s="49">
        <f>'Raw Data'!AD264</f>
        <v>0</v>
      </c>
      <c r="AF266" s="57">
        <f>'Raw Data'!AE264</f>
        <v>0</v>
      </c>
    </row>
    <row r="267" spans="1:32" x14ac:dyDescent="0.3">
      <c r="A267" s="55">
        <f>'Raw Data'!A265</f>
        <v>4.4000000000000004</v>
      </c>
      <c r="B267" s="49">
        <f>'Raw Data'!B265</f>
        <v>1.7277732677695199E-2</v>
      </c>
      <c r="C267" s="49">
        <f>'Raw Data'!C265</f>
        <v>4.6146419362824299E-2</v>
      </c>
      <c r="D267" s="49">
        <f>'Raw Data'!D265</f>
        <v>0.18075143941698099</v>
      </c>
      <c r="E267" s="49">
        <f>'Raw Data'!E265</f>
        <v>0.83682506032127502</v>
      </c>
      <c r="F267" s="49">
        <f>'Raw Data'!F265</f>
        <v>4.2532434846685501</v>
      </c>
      <c r="G267" s="49">
        <f>'Raw Data'!G265</f>
        <v>1.00274358972843</v>
      </c>
      <c r="H267" s="49">
        <f>'Raw Data'!H265</f>
        <v>0.139841961602372</v>
      </c>
      <c r="I267" s="49">
        <f>'Raw Data'!I265</f>
        <v>0.113690335290557</v>
      </c>
      <c r="J267" s="49">
        <f>'Raw Data'!J265</f>
        <v>0.85870848071691597</v>
      </c>
      <c r="K267" s="57">
        <f>'Raw Data'!K265</f>
        <v>1.01978527051205</v>
      </c>
      <c r="L267" s="49"/>
      <c r="M267" s="60">
        <f>'Raw Data'!L265</f>
        <v>0</v>
      </c>
      <c r="N267" s="49">
        <f>'Raw Data'!M265</f>
        <v>0</v>
      </c>
      <c r="O267" s="49">
        <f>'Raw Data'!N265</f>
        <v>0</v>
      </c>
      <c r="P267" s="49">
        <f>'Raw Data'!O265</f>
        <v>0</v>
      </c>
      <c r="Q267" s="49">
        <f>'Raw Data'!P265</f>
        <v>0</v>
      </c>
      <c r="R267" s="49">
        <f>'Raw Data'!Q265</f>
        <v>0</v>
      </c>
      <c r="S267" s="49">
        <f>'Raw Data'!R265</f>
        <v>0</v>
      </c>
      <c r="T267" s="49">
        <f>'Raw Data'!S265</f>
        <v>0</v>
      </c>
      <c r="U267" s="49">
        <f>'Raw Data'!T265</f>
        <v>0</v>
      </c>
      <c r="V267" s="57">
        <f>'Raw Data'!U265</f>
        <v>0</v>
      </c>
      <c r="W267" s="49">
        <f>'Raw Data'!V265</f>
        <v>0</v>
      </c>
      <c r="X267" s="49">
        <f>'Raw Data'!W265</f>
        <v>0</v>
      </c>
      <c r="Y267" s="49">
        <f>'Raw Data'!X265</f>
        <v>0</v>
      </c>
      <c r="Z267" s="49">
        <f>'Raw Data'!Y265</f>
        <v>0</v>
      </c>
      <c r="AA267" s="49">
        <f>'Raw Data'!Z265</f>
        <v>0</v>
      </c>
      <c r="AB267" s="49">
        <f>'Raw Data'!AA265</f>
        <v>0</v>
      </c>
      <c r="AC267" s="49">
        <f>'Raw Data'!AB265</f>
        <v>0</v>
      </c>
      <c r="AD267" s="49">
        <f>'Raw Data'!AC265</f>
        <v>0</v>
      </c>
      <c r="AE267" s="49">
        <f>'Raw Data'!AD265</f>
        <v>0</v>
      </c>
      <c r="AF267" s="57">
        <f>'Raw Data'!AE265</f>
        <v>0</v>
      </c>
    </row>
    <row r="268" spans="1:32" x14ac:dyDescent="0.3">
      <c r="A268" s="55">
        <f>'Raw Data'!A266</f>
        <v>4.4166666666666696</v>
      </c>
      <c r="B268" s="49">
        <f>'Raw Data'!B266</f>
        <v>1.7277962861827301E-2</v>
      </c>
      <c r="C268" s="49">
        <f>'Raw Data'!C266</f>
        <v>4.6147671253600198E-2</v>
      </c>
      <c r="D268" s="49">
        <f>'Raw Data'!D266</f>
        <v>0.18075812602231101</v>
      </c>
      <c r="E268" s="49">
        <f>'Raw Data'!E266</f>
        <v>0.836864343778985</v>
      </c>
      <c r="F268" s="49">
        <f>'Raw Data'!F266</f>
        <v>4.2534859614211298</v>
      </c>
      <c r="G268" s="49">
        <f>'Raw Data'!G266</f>
        <v>1.00273695644358</v>
      </c>
      <c r="H268" s="49">
        <f>'Raw Data'!H266</f>
        <v>0.13984859488721699</v>
      </c>
      <c r="I268" s="49">
        <f>'Raw Data'!I266</f>
        <v>0.113683702005711</v>
      </c>
      <c r="J268" s="49">
        <f>'Raw Data'!J266</f>
        <v>0.85870848071683004</v>
      </c>
      <c r="K268" s="57">
        <f>'Raw Data'!K266</f>
        <v>1.0197864091676601</v>
      </c>
      <c r="L268" s="49"/>
      <c r="M268" s="60">
        <f>'Raw Data'!L266</f>
        <v>0</v>
      </c>
      <c r="N268" s="49">
        <f>'Raw Data'!M266</f>
        <v>0</v>
      </c>
      <c r="O268" s="49">
        <f>'Raw Data'!N266</f>
        <v>0</v>
      </c>
      <c r="P268" s="49">
        <f>'Raw Data'!O266</f>
        <v>0</v>
      </c>
      <c r="Q268" s="49">
        <f>'Raw Data'!P266</f>
        <v>0</v>
      </c>
      <c r="R268" s="49">
        <f>'Raw Data'!Q266</f>
        <v>0</v>
      </c>
      <c r="S268" s="49">
        <f>'Raw Data'!R266</f>
        <v>0</v>
      </c>
      <c r="T268" s="49">
        <f>'Raw Data'!S266</f>
        <v>0</v>
      </c>
      <c r="U268" s="49">
        <f>'Raw Data'!T266</f>
        <v>0</v>
      </c>
      <c r="V268" s="57">
        <f>'Raw Data'!U266</f>
        <v>0</v>
      </c>
      <c r="W268" s="49">
        <f>'Raw Data'!V266</f>
        <v>0</v>
      </c>
      <c r="X268" s="49">
        <f>'Raw Data'!W266</f>
        <v>0</v>
      </c>
      <c r="Y268" s="49">
        <f>'Raw Data'!X266</f>
        <v>0</v>
      </c>
      <c r="Z268" s="49">
        <f>'Raw Data'!Y266</f>
        <v>0</v>
      </c>
      <c r="AA268" s="49">
        <f>'Raw Data'!Z266</f>
        <v>0</v>
      </c>
      <c r="AB268" s="49">
        <f>'Raw Data'!AA266</f>
        <v>0</v>
      </c>
      <c r="AC268" s="49">
        <f>'Raw Data'!AB266</f>
        <v>0</v>
      </c>
      <c r="AD268" s="49">
        <f>'Raw Data'!AC266</f>
        <v>0</v>
      </c>
      <c r="AE268" s="49">
        <f>'Raw Data'!AD266</f>
        <v>0</v>
      </c>
      <c r="AF268" s="57">
        <f>'Raw Data'!AE266</f>
        <v>0</v>
      </c>
    </row>
    <row r="269" spans="1:32" x14ac:dyDescent="0.3">
      <c r="A269" s="55">
        <f>'Raw Data'!A267</f>
        <v>4.43333333333333</v>
      </c>
      <c r="B269" s="49">
        <f>'Raw Data'!B267</f>
        <v>1.7278190767783998E-2</v>
      </c>
      <c r="C269" s="49">
        <f>'Raw Data'!C267</f>
        <v>4.6148911348075201E-2</v>
      </c>
      <c r="D269" s="49">
        <f>'Raw Data'!D267</f>
        <v>0.180764749706288</v>
      </c>
      <c r="E269" s="49">
        <f>'Raw Data'!E267</f>
        <v>0.836903257933305</v>
      </c>
      <c r="F269" s="49">
        <f>'Raw Data'!F267</f>
        <v>4.2537261608708299</v>
      </c>
      <c r="G269" s="49">
        <f>'Raw Data'!G267</f>
        <v>1.0027303855113501</v>
      </c>
      <c r="H269" s="49">
        <f>'Raw Data'!H267</f>
        <v>0.13985516581944399</v>
      </c>
      <c r="I269" s="49">
        <f>'Raw Data'!I267</f>
        <v>0.113677131073484</v>
      </c>
      <c r="J269" s="49">
        <f>'Raw Data'!J267</f>
        <v>0.858708480716462</v>
      </c>
      <c r="K269" s="57">
        <f>'Raw Data'!K267</f>
        <v>1.0197875371412299</v>
      </c>
      <c r="L269" s="49"/>
      <c r="M269" s="60">
        <f>'Raw Data'!L267</f>
        <v>0</v>
      </c>
      <c r="N269" s="49">
        <f>'Raw Data'!M267</f>
        <v>0</v>
      </c>
      <c r="O269" s="49">
        <f>'Raw Data'!N267</f>
        <v>0</v>
      </c>
      <c r="P269" s="49">
        <f>'Raw Data'!O267</f>
        <v>0</v>
      </c>
      <c r="Q269" s="49">
        <f>'Raw Data'!P267</f>
        <v>0</v>
      </c>
      <c r="R269" s="49">
        <f>'Raw Data'!Q267</f>
        <v>0</v>
      </c>
      <c r="S269" s="49">
        <f>'Raw Data'!R267</f>
        <v>0</v>
      </c>
      <c r="T269" s="49">
        <f>'Raw Data'!S267</f>
        <v>0</v>
      </c>
      <c r="U269" s="49">
        <f>'Raw Data'!T267</f>
        <v>0</v>
      </c>
      <c r="V269" s="57">
        <f>'Raw Data'!U267</f>
        <v>0</v>
      </c>
      <c r="W269" s="49">
        <f>'Raw Data'!V267</f>
        <v>0</v>
      </c>
      <c r="X269" s="49">
        <f>'Raw Data'!W267</f>
        <v>0</v>
      </c>
      <c r="Y269" s="49">
        <f>'Raw Data'!X267</f>
        <v>0</v>
      </c>
      <c r="Z269" s="49">
        <f>'Raw Data'!Y267</f>
        <v>0</v>
      </c>
      <c r="AA269" s="49">
        <f>'Raw Data'!Z267</f>
        <v>0</v>
      </c>
      <c r="AB269" s="49">
        <f>'Raw Data'!AA267</f>
        <v>0</v>
      </c>
      <c r="AC269" s="49">
        <f>'Raw Data'!AB267</f>
        <v>0</v>
      </c>
      <c r="AD269" s="49">
        <f>'Raw Data'!AC267</f>
        <v>0</v>
      </c>
      <c r="AE269" s="49">
        <f>'Raw Data'!AD267</f>
        <v>0</v>
      </c>
      <c r="AF269" s="57">
        <f>'Raw Data'!AE267</f>
        <v>0</v>
      </c>
    </row>
    <row r="270" spans="1:32" x14ac:dyDescent="0.3">
      <c r="A270" s="55">
        <f>'Raw Data'!A268</f>
        <v>4.45</v>
      </c>
      <c r="B270" s="49">
        <f>'Raw Data'!B268</f>
        <v>1.7278416395565498E-2</v>
      </c>
      <c r="C270" s="49">
        <f>'Raw Data'!C268</f>
        <v>4.6150139646249602E-2</v>
      </c>
      <c r="D270" s="49">
        <f>'Raw Data'!D268</f>
        <v>0.18077131046891001</v>
      </c>
      <c r="E270" s="49">
        <f>'Raw Data'!E268</f>
        <v>0.83694180278423502</v>
      </c>
      <c r="F270" s="49">
        <f>'Raw Data'!F268</f>
        <v>4.2539640830176397</v>
      </c>
      <c r="G270" s="49">
        <f>'Raw Data'!G268</f>
        <v>1.0027238769317399</v>
      </c>
      <c r="H270" s="49">
        <f>'Raw Data'!H268</f>
        <v>0.139861674399054</v>
      </c>
      <c r="I270" s="49">
        <f>'Raw Data'!I268</f>
        <v>0.113670622493875</v>
      </c>
      <c r="J270" s="49">
        <f>'Raw Data'!J268</f>
        <v>0.85870848071581196</v>
      </c>
      <c r="K270" s="57">
        <f>'Raw Data'!K268</f>
        <v>1.0197886544327599</v>
      </c>
      <c r="L270" s="49"/>
      <c r="M270" s="60">
        <f>'Raw Data'!L268</f>
        <v>0</v>
      </c>
      <c r="N270" s="49">
        <f>'Raw Data'!M268</f>
        <v>0</v>
      </c>
      <c r="O270" s="49">
        <f>'Raw Data'!N268</f>
        <v>0</v>
      </c>
      <c r="P270" s="49">
        <f>'Raw Data'!O268</f>
        <v>0</v>
      </c>
      <c r="Q270" s="49">
        <f>'Raw Data'!P268</f>
        <v>0</v>
      </c>
      <c r="R270" s="49">
        <f>'Raw Data'!Q268</f>
        <v>0</v>
      </c>
      <c r="S270" s="49">
        <f>'Raw Data'!R268</f>
        <v>0</v>
      </c>
      <c r="T270" s="49">
        <f>'Raw Data'!S268</f>
        <v>0</v>
      </c>
      <c r="U270" s="49">
        <f>'Raw Data'!T268</f>
        <v>0</v>
      </c>
      <c r="V270" s="57">
        <f>'Raw Data'!U268</f>
        <v>0</v>
      </c>
      <c r="W270" s="49">
        <f>'Raw Data'!V268</f>
        <v>0</v>
      </c>
      <c r="X270" s="49">
        <f>'Raw Data'!W268</f>
        <v>0</v>
      </c>
      <c r="Y270" s="49">
        <f>'Raw Data'!X268</f>
        <v>0</v>
      </c>
      <c r="Z270" s="49">
        <f>'Raw Data'!Y268</f>
        <v>0</v>
      </c>
      <c r="AA270" s="49">
        <f>'Raw Data'!Z268</f>
        <v>0</v>
      </c>
      <c r="AB270" s="49">
        <f>'Raw Data'!AA268</f>
        <v>0</v>
      </c>
      <c r="AC270" s="49">
        <f>'Raw Data'!AB268</f>
        <v>0</v>
      </c>
      <c r="AD270" s="49">
        <f>'Raw Data'!AC268</f>
        <v>0</v>
      </c>
      <c r="AE270" s="49">
        <f>'Raw Data'!AD268</f>
        <v>0</v>
      </c>
      <c r="AF270" s="57">
        <f>'Raw Data'!AE268</f>
        <v>0</v>
      </c>
    </row>
    <row r="271" spans="1:32" x14ac:dyDescent="0.3">
      <c r="A271" s="55">
        <f>'Raw Data'!A269</f>
        <v>4.4666666666666703</v>
      </c>
      <c r="B271" s="49">
        <f>'Raw Data'!B269</f>
        <v>1.7278639745171701E-2</v>
      </c>
      <c r="C271" s="49">
        <f>'Raw Data'!C269</f>
        <v>4.6151356148123199E-2</v>
      </c>
      <c r="D271" s="49">
        <f>'Raw Data'!D269</f>
        <v>0.18077780831017901</v>
      </c>
      <c r="E271" s="49">
        <f>'Raw Data'!E269</f>
        <v>0.83697997833177395</v>
      </c>
      <c r="F271" s="49">
        <f>'Raw Data'!F269</f>
        <v>4.2541997278615797</v>
      </c>
      <c r="G271" s="49">
        <f>'Raw Data'!G269</f>
        <v>1.0027174307047499</v>
      </c>
      <c r="H271" s="49">
        <f>'Raw Data'!H269</f>
        <v>0.13986812062604601</v>
      </c>
      <c r="I271" s="49">
        <f>'Raw Data'!I269</f>
        <v>0.11366417626688299</v>
      </c>
      <c r="J271" s="49">
        <f>'Raw Data'!J269</f>
        <v>0.85870848071488104</v>
      </c>
      <c r="K271" s="57">
        <f>'Raw Data'!K269</f>
        <v>1.0197897610422499</v>
      </c>
      <c r="L271" s="49"/>
      <c r="M271" s="60">
        <f>'Raw Data'!L269</f>
        <v>0</v>
      </c>
      <c r="N271" s="49">
        <f>'Raw Data'!M269</f>
        <v>0</v>
      </c>
      <c r="O271" s="49">
        <f>'Raw Data'!N269</f>
        <v>0</v>
      </c>
      <c r="P271" s="49">
        <f>'Raw Data'!O269</f>
        <v>0</v>
      </c>
      <c r="Q271" s="49">
        <f>'Raw Data'!P269</f>
        <v>0</v>
      </c>
      <c r="R271" s="49">
        <f>'Raw Data'!Q269</f>
        <v>0</v>
      </c>
      <c r="S271" s="49">
        <f>'Raw Data'!R269</f>
        <v>0</v>
      </c>
      <c r="T271" s="49">
        <f>'Raw Data'!S269</f>
        <v>0</v>
      </c>
      <c r="U271" s="49">
        <f>'Raw Data'!T269</f>
        <v>0</v>
      </c>
      <c r="V271" s="57">
        <f>'Raw Data'!U269</f>
        <v>0</v>
      </c>
      <c r="W271" s="49">
        <f>'Raw Data'!V269</f>
        <v>0</v>
      </c>
      <c r="X271" s="49">
        <f>'Raw Data'!W269</f>
        <v>0</v>
      </c>
      <c r="Y271" s="49">
        <f>'Raw Data'!X269</f>
        <v>0</v>
      </c>
      <c r="Z271" s="49">
        <f>'Raw Data'!Y269</f>
        <v>0</v>
      </c>
      <c r="AA271" s="49">
        <f>'Raw Data'!Z269</f>
        <v>0</v>
      </c>
      <c r="AB271" s="49">
        <f>'Raw Data'!AA269</f>
        <v>0</v>
      </c>
      <c r="AC271" s="49">
        <f>'Raw Data'!AB269</f>
        <v>0</v>
      </c>
      <c r="AD271" s="49">
        <f>'Raw Data'!AC269</f>
        <v>0</v>
      </c>
      <c r="AE271" s="49">
        <f>'Raw Data'!AD269</f>
        <v>0</v>
      </c>
      <c r="AF271" s="57">
        <f>'Raw Data'!AE269</f>
        <v>0</v>
      </c>
    </row>
    <row r="272" spans="1:32" x14ac:dyDescent="0.3">
      <c r="A272" s="55">
        <f>'Raw Data'!A270</f>
        <v>4.4833333333333298</v>
      </c>
      <c r="B272" s="49">
        <f>'Raw Data'!B270</f>
        <v>1.7278860816602501E-2</v>
      </c>
      <c r="C272" s="49">
        <f>'Raw Data'!C270</f>
        <v>4.6152560853696102E-2</v>
      </c>
      <c r="D272" s="49">
        <f>'Raw Data'!D270</f>
        <v>0.18078424323009401</v>
      </c>
      <c r="E272" s="49">
        <f>'Raw Data'!E270</f>
        <v>0.83701778457592402</v>
      </c>
      <c r="F272" s="49">
        <f>'Raw Data'!F270</f>
        <v>4.2544330954026401</v>
      </c>
      <c r="G272" s="49">
        <f>'Raw Data'!G270</f>
        <v>1.0027110468303799</v>
      </c>
      <c r="H272" s="49">
        <f>'Raw Data'!H270</f>
        <v>0.13987450450041999</v>
      </c>
      <c r="I272" s="49">
        <f>'Raw Data'!I270</f>
        <v>0.11365779239250901</v>
      </c>
      <c r="J272" s="49">
        <f>'Raw Data'!J270</f>
        <v>0.85870848071366701</v>
      </c>
      <c r="K272" s="57">
        <f>'Raw Data'!K270</f>
        <v>1.0197908569697101</v>
      </c>
      <c r="L272" s="49"/>
      <c r="M272" s="60">
        <f>'Raw Data'!L270</f>
        <v>0</v>
      </c>
      <c r="N272" s="49">
        <f>'Raw Data'!M270</f>
        <v>0</v>
      </c>
      <c r="O272" s="49">
        <f>'Raw Data'!N270</f>
        <v>0</v>
      </c>
      <c r="P272" s="49">
        <f>'Raw Data'!O270</f>
        <v>0</v>
      </c>
      <c r="Q272" s="49">
        <f>'Raw Data'!P270</f>
        <v>0</v>
      </c>
      <c r="R272" s="49">
        <f>'Raw Data'!Q270</f>
        <v>0</v>
      </c>
      <c r="S272" s="49">
        <f>'Raw Data'!R270</f>
        <v>0</v>
      </c>
      <c r="T272" s="49">
        <f>'Raw Data'!S270</f>
        <v>0</v>
      </c>
      <c r="U272" s="49">
        <f>'Raw Data'!T270</f>
        <v>0</v>
      </c>
      <c r="V272" s="57">
        <f>'Raw Data'!U270</f>
        <v>0</v>
      </c>
      <c r="W272" s="49">
        <f>'Raw Data'!V270</f>
        <v>0</v>
      </c>
      <c r="X272" s="49">
        <f>'Raw Data'!W270</f>
        <v>0</v>
      </c>
      <c r="Y272" s="49">
        <f>'Raw Data'!X270</f>
        <v>0</v>
      </c>
      <c r="Z272" s="49">
        <f>'Raw Data'!Y270</f>
        <v>0</v>
      </c>
      <c r="AA272" s="49">
        <f>'Raw Data'!Z270</f>
        <v>0</v>
      </c>
      <c r="AB272" s="49">
        <f>'Raw Data'!AA270</f>
        <v>0</v>
      </c>
      <c r="AC272" s="49">
        <f>'Raw Data'!AB270</f>
        <v>0</v>
      </c>
      <c r="AD272" s="49">
        <f>'Raw Data'!AC270</f>
        <v>0</v>
      </c>
      <c r="AE272" s="49">
        <f>'Raw Data'!AD270</f>
        <v>0</v>
      </c>
      <c r="AF272" s="57">
        <f>'Raw Data'!AE270</f>
        <v>0</v>
      </c>
    </row>
    <row r="273" spans="1:32" x14ac:dyDescent="0.3">
      <c r="A273" s="55">
        <f>'Raw Data'!A271</f>
        <v>4.5</v>
      </c>
      <c r="B273" s="49">
        <f>'Raw Data'!B271</f>
        <v>1.7279079609858101E-2</v>
      </c>
      <c r="C273" s="49">
        <f>'Raw Data'!C271</f>
        <v>4.6153753762968201E-2</v>
      </c>
      <c r="D273" s="49">
        <f>'Raw Data'!D271</f>
        <v>0.180790615228655</v>
      </c>
      <c r="E273" s="49">
        <f>'Raw Data'!E271</f>
        <v>0.83705522151668399</v>
      </c>
      <c r="F273" s="49">
        <f>'Raw Data'!F271</f>
        <v>4.2546641856408103</v>
      </c>
      <c r="G273" s="49">
        <f>'Raw Data'!G271</f>
        <v>1.0027047253086201</v>
      </c>
      <c r="H273" s="49">
        <f>'Raw Data'!H271</f>
        <v>0.139880826022176</v>
      </c>
      <c r="I273" s="49">
        <f>'Raw Data'!I271</f>
        <v>0.113651470870752</v>
      </c>
      <c r="J273" s="49">
        <f>'Raw Data'!J271</f>
        <v>0.85870848071217198</v>
      </c>
      <c r="K273" s="57">
        <f>'Raw Data'!K271</f>
        <v>1.01979194221513</v>
      </c>
      <c r="L273" s="49"/>
      <c r="M273" s="60">
        <f>'Raw Data'!L271</f>
        <v>0</v>
      </c>
      <c r="N273" s="49">
        <f>'Raw Data'!M271</f>
        <v>0</v>
      </c>
      <c r="O273" s="49">
        <f>'Raw Data'!N271</f>
        <v>0</v>
      </c>
      <c r="P273" s="49">
        <f>'Raw Data'!O271</f>
        <v>0</v>
      </c>
      <c r="Q273" s="49">
        <f>'Raw Data'!P271</f>
        <v>0</v>
      </c>
      <c r="R273" s="49">
        <f>'Raw Data'!Q271</f>
        <v>0</v>
      </c>
      <c r="S273" s="49">
        <f>'Raw Data'!R271</f>
        <v>0</v>
      </c>
      <c r="T273" s="49">
        <f>'Raw Data'!S271</f>
        <v>0</v>
      </c>
      <c r="U273" s="49">
        <f>'Raw Data'!T271</f>
        <v>0</v>
      </c>
      <c r="V273" s="57">
        <f>'Raw Data'!U271</f>
        <v>0</v>
      </c>
      <c r="W273" s="49">
        <f>'Raw Data'!V271</f>
        <v>0</v>
      </c>
      <c r="X273" s="49">
        <f>'Raw Data'!W271</f>
        <v>0</v>
      </c>
      <c r="Y273" s="49">
        <f>'Raw Data'!X271</f>
        <v>0</v>
      </c>
      <c r="Z273" s="49">
        <f>'Raw Data'!Y271</f>
        <v>0</v>
      </c>
      <c r="AA273" s="49">
        <f>'Raw Data'!Z271</f>
        <v>0</v>
      </c>
      <c r="AB273" s="49">
        <f>'Raw Data'!AA271</f>
        <v>0</v>
      </c>
      <c r="AC273" s="49">
        <f>'Raw Data'!AB271</f>
        <v>0</v>
      </c>
      <c r="AD273" s="49">
        <f>'Raw Data'!AC271</f>
        <v>0</v>
      </c>
      <c r="AE273" s="49">
        <f>'Raw Data'!AD271</f>
        <v>0</v>
      </c>
      <c r="AF273" s="57">
        <f>'Raw Data'!AE271</f>
        <v>0</v>
      </c>
    </row>
    <row r="274" spans="1:32" x14ac:dyDescent="0.3">
      <c r="A274" s="55">
        <f>'Raw Data'!A272</f>
        <v>4.5166666666666702</v>
      </c>
      <c r="B274" s="49">
        <f>'Raw Data'!B272</f>
        <v>1.7279296124938399E-2</v>
      </c>
      <c r="C274" s="49">
        <f>'Raw Data'!C272</f>
        <v>4.61549348759396E-2</v>
      </c>
      <c r="D274" s="49">
        <f>'Raw Data'!D272</f>
        <v>0.180796924305863</v>
      </c>
      <c r="E274" s="49">
        <f>'Raw Data'!E272</f>
        <v>0.83709228915405398</v>
      </c>
      <c r="F274" s="49">
        <f>'Raw Data'!F272</f>
        <v>4.2548929985761097</v>
      </c>
      <c r="G274" s="49">
        <f>'Raw Data'!G272</f>
        <v>1.00269846613948</v>
      </c>
      <c r="H274" s="49">
        <f>'Raw Data'!H272</f>
        <v>0.13988708519131501</v>
      </c>
      <c r="I274" s="49">
        <f>'Raw Data'!I272</f>
        <v>0.113645211701614</v>
      </c>
      <c r="J274" s="49">
        <f>'Raw Data'!J272</f>
        <v>0.85870848071039496</v>
      </c>
      <c r="K274" s="57">
        <f>'Raw Data'!K272</f>
        <v>1.0197930167785201</v>
      </c>
      <c r="L274" s="49"/>
      <c r="M274" s="60">
        <f>'Raw Data'!L272</f>
        <v>0</v>
      </c>
      <c r="N274" s="49">
        <f>'Raw Data'!M272</f>
        <v>0</v>
      </c>
      <c r="O274" s="49">
        <f>'Raw Data'!N272</f>
        <v>0</v>
      </c>
      <c r="P274" s="49">
        <f>'Raw Data'!O272</f>
        <v>0</v>
      </c>
      <c r="Q274" s="49">
        <f>'Raw Data'!P272</f>
        <v>0</v>
      </c>
      <c r="R274" s="49">
        <f>'Raw Data'!Q272</f>
        <v>0</v>
      </c>
      <c r="S274" s="49">
        <f>'Raw Data'!R272</f>
        <v>0</v>
      </c>
      <c r="T274" s="49">
        <f>'Raw Data'!S272</f>
        <v>0</v>
      </c>
      <c r="U274" s="49">
        <f>'Raw Data'!T272</f>
        <v>0</v>
      </c>
      <c r="V274" s="57">
        <f>'Raw Data'!U272</f>
        <v>0</v>
      </c>
      <c r="W274" s="49">
        <f>'Raw Data'!V272</f>
        <v>0</v>
      </c>
      <c r="X274" s="49">
        <f>'Raw Data'!W272</f>
        <v>0</v>
      </c>
      <c r="Y274" s="49">
        <f>'Raw Data'!X272</f>
        <v>0</v>
      </c>
      <c r="Z274" s="49">
        <f>'Raw Data'!Y272</f>
        <v>0</v>
      </c>
      <c r="AA274" s="49">
        <f>'Raw Data'!Z272</f>
        <v>0</v>
      </c>
      <c r="AB274" s="49">
        <f>'Raw Data'!AA272</f>
        <v>0</v>
      </c>
      <c r="AC274" s="49">
        <f>'Raw Data'!AB272</f>
        <v>0</v>
      </c>
      <c r="AD274" s="49">
        <f>'Raw Data'!AC272</f>
        <v>0</v>
      </c>
      <c r="AE274" s="49">
        <f>'Raw Data'!AD272</f>
        <v>0</v>
      </c>
      <c r="AF274" s="57">
        <f>'Raw Data'!AE272</f>
        <v>0</v>
      </c>
    </row>
    <row r="275" spans="1:32" x14ac:dyDescent="0.3">
      <c r="A275" s="55">
        <f>'Raw Data'!A273</f>
        <v>4.5333333333333297</v>
      </c>
      <c r="B275" s="49">
        <f>'Raw Data'!B273</f>
        <v>1.72795103618433E-2</v>
      </c>
      <c r="C275" s="49">
        <f>'Raw Data'!C273</f>
        <v>4.6156104192610202E-2</v>
      </c>
      <c r="D275" s="49">
        <f>'Raw Data'!D273</f>
        <v>0.18080317046171601</v>
      </c>
      <c r="E275" s="49">
        <f>'Raw Data'!E273</f>
        <v>0.83712898748803399</v>
      </c>
      <c r="F275" s="49">
        <f>'Raw Data'!F273</f>
        <v>4.2551195342085197</v>
      </c>
      <c r="G275" s="49">
        <f>'Raw Data'!G273</f>
        <v>1.0026922693229601</v>
      </c>
      <c r="H275" s="49">
        <f>'Raw Data'!H273</f>
        <v>0.13989328200783599</v>
      </c>
      <c r="I275" s="49">
        <f>'Raw Data'!I273</f>
        <v>0.113639014885093</v>
      </c>
      <c r="J275" s="49">
        <f>'Raw Data'!J273</f>
        <v>0.85870848070833605</v>
      </c>
      <c r="K275" s="57">
        <f>'Raw Data'!K273</f>
        <v>1.01979408065986</v>
      </c>
      <c r="L275" s="49"/>
      <c r="M275" s="60">
        <f>'Raw Data'!L273</f>
        <v>0</v>
      </c>
      <c r="N275" s="49">
        <f>'Raw Data'!M273</f>
        <v>0</v>
      </c>
      <c r="O275" s="49">
        <f>'Raw Data'!N273</f>
        <v>0</v>
      </c>
      <c r="P275" s="49">
        <f>'Raw Data'!O273</f>
        <v>0</v>
      </c>
      <c r="Q275" s="49">
        <f>'Raw Data'!P273</f>
        <v>0</v>
      </c>
      <c r="R275" s="49">
        <f>'Raw Data'!Q273</f>
        <v>0</v>
      </c>
      <c r="S275" s="49">
        <f>'Raw Data'!R273</f>
        <v>0</v>
      </c>
      <c r="T275" s="49">
        <f>'Raw Data'!S273</f>
        <v>0</v>
      </c>
      <c r="U275" s="49">
        <f>'Raw Data'!T273</f>
        <v>0</v>
      </c>
      <c r="V275" s="57">
        <f>'Raw Data'!U273</f>
        <v>0</v>
      </c>
      <c r="W275" s="49">
        <f>'Raw Data'!V273</f>
        <v>0</v>
      </c>
      <c r="X275" s="49">
        <f>'Raw Data'!W273</f>
        <v>0</v>
      </c>
      <c r="Y275" s="49">
        <f>'Raw Data'!X273</f>
        <v>0</v>
      </c>
      <c r="Z275" s="49">
        <f>'Raw Data'!Y273</f>
        <v>0</v>
      </c>
      <c r="AA275" s="49">
        <f>'Raw Data'!Z273</f>
        <v>0</v>
      </c>
      <c r="AB275" s="49">
        <f>'Raw Data'!AA273</f>
        <v>0</v>
      </c>
      <c r="AC275" s="49">
        <f>'Raw Data'!AB273</f>
        <v>0</v>
      </c>
      <c r="AD275" s="49">
        <f>'Raw Data'!AC273</f>
        <v>0</v>
      </c>
      <c r="AE275" s="49">
        <f>'Raw Data'!AD273</f>
        <v>0</v>
      </c>
      <c r="AF275" s="57">
        <f>'Raw Data'!AE273</f>
        <v>0</v>
      </c>
    </row>
    <row r="276" spans="1:32" x14ac:dyDescent="0.3">
      <c r="A276" s="55">
        <f>'Raw Data'!A274</f>
        <v>4.55</v>
      </c>
      <c r="B276" s="49">
        <f>'Raw Data'!B274</f>
        <v>1.7279722320573E-2</v>
      </c>
      <c r="C276" s="49">
        <f>'Raw Data'!C274</f>
        <v>4.6157261712980097E-2</v>
      </c>
      <c r="D276" s="49">
        <f>'Raw Data'!D274</f>
        <v>0.18080935369621601</v>
      </c>
      <c r="E276" s="49">
        <f>'Raw Data'!E274</f>
        <v>0.83716531651862403</v>
      </c>
      <c r="F276" s="49">
        <f>'Raw Data'!F274</f>
        <v>4.2553437925380599</v>
      </c>
      <c r="G276" s="49">
        <f>'Raw Data'!G274</f>
        <v>1.0026861348590601</v>
      </c>
      <c r="H276" s="49">
        <f>'Raw Data'!H274</f>
        <v>0.13989941647173901</v>
      </c>
      <c r="I276" s="49">
        <f>'Raw Data'!I274</f>
        <v>0.11363288042119001</v>
      </c>
      <c r="J276" s="49">
        <f>'Raw Data'!J274</f>
        <v>0.85870848070599504</v>
      </c>
      <c r="K276" s="57">
        <f>'Raw Data'!K274</f>
        <v>1.01979513385917</v>
      </c>
      <c r="L276" s="49"/>
      <c r="M276" s="60">
        <f>'Raw Data'!L274</f>
        <v>0</v>
      </c>
      <c r="N276" s="49">
        <f>'Raw Data'!M274</f>
        <v>0</v>
      </c>
      <c r="O276" s="49">
        <f>'Raw Data'!N274</f>
        <v>0</v>
      </c>
      <c r="P276" s="49">
        <f>'Raw Data'!O274</f>
        <v>0</v>
      </c>
      <c r="Q276" s="49">
        <f>'Raw Data'!P274</f>
        <v>0</v>
      </c>
      <c r="R276" s="49">
        <f>'Raw Data'!Q274</f>
        <v>0</v>
      </c>
      <c r="S276" s="49">
        <f>'Raw Data'!R274</f>
        <v>0</v>
      </c>
      <c r="T276" s="49">
        <f>'Raw Data'!S274</f>
        <v>0</v>
      </c>
      <c r="U276" s="49">
        <f>'Raw Data'!T274</f>
        <v>0</v>
      </c>
      <c r="V276" s="57">
        <f>'Raw Data'!U274</f>
        <v>0</v>
      </c>
      <c r="W276" s="49">
        <f>'Raw Data'!V274</f>
        <v>0</v>
      </c>
      <c r="X276" s="49">
        <f>'Raw Data'!W274</f>
        <v>0</v>
      </c>
      <c r="Y276" s="49">
        <f>'Raw Data'!X274</f>
        <v>0</v>
      </c>
      <c r="Z276" s="49">
        <f>'Raw Data'!Y274</f>
        <v>0</v>
      </c>
      <c r="AA276" s="49">
        <f>'Raw Data'!Z274</f>
        <v>0</v>
      </c>
      <c r="AB276" s="49">
        <f>'Raw Data'!AA274</f>
        <v>0</v>
      </c>
      <c r="AC276" s="49">
        <f>'Raw Data'!AB274</f>
        <v>0</v>
      </c>
      <c r="AD276" s="49">
        <f>'Raw Data'!AC274</f>
        <v>0</v>
      </c>
      <c r="AE276" s="49">
        <f>'Raw Data'!AD274</f>
        <v>0</v>
      </c>
      <c r="AF276" s="57">
        <f>'Raw Data'!AE274</f>
        <v>0</v>
      </c>
    </row>
    <row r="277" spans="1:32" x14ac:dyDescent="0.3">
      <c r="A277" s="55">
        <f>'Raw Data'!A275</f>
        <v>4.56666666666667</v>
      </c>
      <c r="B277" s="49">
        <f>'Raw Data'!B275</f>
        <v>1.7279932001127301E-2</v>
      </c>
      <c r="C277" s="49">
        <f>'Raw Data'!C275</f>
        <v>4.6158407437049298E-2</v>
      </c>
      <c r="D277" s="49">
        <f>'Raw Data'!D275</f>
        <v>0.18081547400936299</v>
      </c>
      <c r="E277" s="49">
        <f>'Raw Data'!E275</f>
        <v>0.83720127624582397</v>
      </c>
      <c r="F277" s="49">
        <f>'Raw Data'!F275</f>
        <v>4.2555657735647099</v>
      </c>
      <c r="G277" s="49">
        <f>'Raw Data'!G275</f>
        <v>1.0026800627477701</v>
      </c>
      <c r="H277" s="49">
        <f>'Raw Data'!H275</f>
        <v>0.13990548858302401</v>
      </c>
      <c r="I277" s="49">
        <f>'Raw Data'!I275</f>
        <v>0.113626808309904</v>
      </c>
      <c r="J277" s="49">
        <f>'Raw Data'!J275</f>
        <v>0.85870848070337302</v>
      </c>
      <c r="K277" s="57">
        <f>'Raw Data'!K275</f>
        <v>1.01979617637644</v>
      </c>
      <c r="L277" s="49"/>
      <c r="M277" s="60">
        <f>'Raw Data'!L275</f>
        <v>0</v>
      </c>
      <c r="N277" s="49">
        <f>'Raw Data'!M275</f>
        <v>0</v>
      </c>
      <c r="O277" s="49">
        <f>'Raw Data'!N275</f>
        <v>0</v>
      </c>
      <c r="P277" s="49">
        <f>'Raw Data'!O275</f>
        <v>0</v>
      </c>
      <c r="Q277" s="49">
        <f>'Raw Data'!P275</f>
        <v>0</v>
      </c>
      <c r="R277" s="49">
        <f>'Raw Data'!Q275</f>
        <v>0</v>
      </c>
      <c r="S277" s="49">
        <f>'Raw Data'!R275</f>
        <v>0</v>
      </c>
      <c r="T277" s="49">
        <f>'Raw Data'!S275</f>
        <v>0</v>
      </c>
      <c r="U277" s="49">
        <f>'Raw Data'!T275</f>
        <v>0</v>
      </c>
      <c r="V277" s="57">
        <f>'Raw Data'!U275</f>
        <v>0</v>
      </c>
      <c r="W277" s="49">
        <f>'Raw Data'!V275</f>
        <v>0</v>
      </c>
      <c r="X277" s="49">
        <f>'Raw Data'!W275</f>
        <v>0</v>
      </c>
      <c r="Y277" s="49">
        <f>'Raw Data'!X275</f>
        <v>0</v>
      </c>
      <c r="Z277" s="49">
        <f>'Raw Data'!Y275</f>
        <v>0</v>
      </c>
      <c r="AA277" s="49">
        <f>'Raw Data'!Z275</f>
        <v>0</v>
      </c>
      <c r="AB277" s="49">
        <f>'Raw Data'!AA275</f>
        <v>0</v>
      </c>
      <c r="AC277" s="49">
        <f>'Raw Data'!AB275</f>
        <v>0</v>
      </c>
      <c r="AD277" s="49">
        <f>'Raw Data'!AC275</f>
        <v>0</v>
      </c>
      <c r="AE277" s="49">
        <f>'Raw Data'!AD275</f>
        <v>0</v>
      </c>
      <c r="AF277" s="57">
        <f>'Raw Data'!AE275</f>
        <v>0</v>
      </c>
    </row>
    <row r="278" spans="1:32" x14ac:dyDescent="0.3">
      <c r="A278" s="55">
        <f>'Raw Data'!A276</f>
        <v>4.5833333333333304</v>
      </c>
      <c r="B278" s="49">
        <f>'Raw Data'!B276</f>
        <v>1.7280139403506398E-2</v>
      </c>
      <c r="C278" s="49">
        <f>'Raw Data'!C276</f>
        <v>4.6159541364817702E-2</v>
      </c>
      <c r="D278" s="49">
        <f>'Raw Data'!D276</f>
        <v>0.18082153140115501</v>
      </c>
      <c r="E278" s="49">
        <f>'Raw Data'!E276</f>
        <v>0.83723686666963404</v>
      </c>
      <c r="F278" s="49">
        <f>'Raw Data'!F276</f>
        <v>4.2557854772884802</v>
      </c>
      <c r="G278" s="49">
        <f>'Raw Data'!G276</f>
        <v>1.0026740529891101</v>
      </c>
      <c r="H278" s="49">
        <f>'Raw Data'!H276</f>
        <v>0.139911498341692</v>
      </c>
      <c r="I278" s="49">
        <f>'Raw Data'!I276</f>
        <v>0.113620798551237</v>
      </c>
      <c r="J278" s="49">
        <f>'Raw Data'!J276</f>
        <v>0.85870848070046901</v>
      </c>
      <c r="K278" s="57">
        <f>'Raw Data'!K276</f>
        <v>1.01979720821167</v>
      </c>
      <c r="L278" s="49"/>
      <c r="M278" s="60">
        <f>'Raw Data'!L276</f>
        <v>0</v>
      </c>
      <c r="N278" s="49">
        <f>'Raw Data'!M276</f>
        <v>0</v>
      </c>
      <c r="O278" s="49">
        <f>'Raw Data'!N276</f>
        <v>0</v>
      </c>
      <c r="P278" s="49">
        <f>'Raw Data'!O276</f>
        <v>0</v>
      </c>
      <c r="Q278" s="49">
        <f>'Raw Data'!P276</f>
        <v>0</v>
      </c>
      <c r="R278" s="49">
        <f>'Raw Data'!Q276</f>
        <v>0</v>
      </c>
      <c r="S278" s="49">
        <f>'Raw Data'!R276</f>
        <v>0</v>
      </c>
      <c r="T278" s="49">
        <f>'Raw Data'!S276</f>
        <v>0</v>
      </c>
      <c r="U278" s="49">
        <f>'Raw Data'!T276</f>
        <v>0</v>
      </c>
      <c r="V278" s="57">
        <f>'Raw Data'!U276</f>
        <v>0</v>
      </c>
      <c r="W278" s="49">
        <f>'Raw Data'!V276</f>
        <v>0</v>
      </c>
      <c r="X278" s="49">
        <f>'Raw Data'!W276</f>
        <v>0</v>
      </c>
      <c r="Y278" s="49">
        <f>'Raw Data'!X276</f>
        <v>0</v>
      </c>
      <c r="Z278" s="49">
        <f>'Raw Data'!Y276</f>
        <v>0</v>
      </c>
      <c r="AA278" s="49">
        <f>'Raw Data'!Z276</f>
        <v>0</v>
      </c>
      <c r="AB278" s="49">
        <f>'Raw Data'!AA276</f>
        <v>0</v>
      </c>
      <c r="AC278" s="49">
        <f>'Raw Data'!AB276</f>
        <v>0</v>
      </c>
      <c r="AD278" s="49">
        <f>'Raw Data'!AC276</f>
        <v>0</v>
      </c>
      <c r="AE278" s="49">
        <f>'Raw Data'!AD276</f>
        <v>0</v>
      </c>
      <c r="AF278" s="57">
        <f>'Raw Data'!AE276</f>
        <v>0</v>
      </c>
    </row>
    <row r="279" spans="1:32" x14ac:dyDescent="0.3">
      <c r="A279" s="55">
        <f>'Raw Data'!A277</f>
        <v>4.5999999999999996</v>
      </c>
      <c r="B279" s="49">
        <f>'Raw Data'!B277</f>
        <v>1.7280344527710201E-2</v>
      </c>
      <c r="C279" s="49">
        <f>'Raw Data'!C277</f>
        <v>4.6160663496285399E-2</v>
      </c>
      <c r="D279" s="49">
        <f>'Raw Data'!D277</f>
        <v>0.18082752587159401</v>
      </c>
      <c r="E279" s="49">
        <f>'Raw Data'!E277</f>
        <v>0.83727208779005402</v>
      </c>
      <c r="F279" s="49">
        <f>'Raw Data'!F277</f>
        <v>4.2560029037093701</v>
      </c>
      <c r="G279" s="49">
        <f>'Raw Data'!G277</f>
        <v>1.00266810558306</v>
      </c>
      <c r="H279" s="49">
        <f>'Raw Data'!H277</f>
        <v>0.13991744574774201</v>
      </c>
      <c r="I279" s="49">
        <f>'Raw Data'!I277</f>
        <v>0.113614851145187</v>
      </c>
      <c r="J279" s="49">
        <f>'Raw Data'!J277</f>
        <v>0.85870848069728301</v>
      </c>
      <c r="K279" s="57">
        <f>'Raw Data'!K277</f>
        <v>1.01979822936487</v>
      </c>
      <c r="L279" s="49"/>
      <c r="M279" s="60">
        <f>'Raw Data'!L277</f>
        <v>0</v>
      </c>
      <c r="N279" s="49">
        <f>'Raw Data'!M277</f>
        <v>0</v>
      </c>
      <c r="O279" s="49">
        <f>'Raw Data'!N277</f>
        <v>0</v>
      </c>
      <c r="P279" s="49">
        <f>'Raw Data'!O277</f>
        <v>0</v>
      </c>
      <c r="Q279" s="49">
        <f>'Raw Data'!P277</f>
        <v>0</v>
      </c>
      <c r="R279" s="49">
        <f>'Raw Data'!Q277</f>
        <v>0</v>
      </c>
      <c r="S279" s="49">
        <f>'Raw Data'!R277</f>
        <v>0</v>
      </c>
      <c r="T279" s="49">
        <f>'Raw Data'!S277</f>
        <v>0</v>
      </c>
      <c r="U279" s="49">
        <f>'Raw Data'!T277</f>
        <v>0</v>
      </c>
      <c r="V279" s="57">
        <f>'Raw Data'!U277</f>
        <v>0</v>
      </c>
      <c r="W279" s="49">
        <f>'Raw Data'!V277</f>
        <v>0</v>
      </c>
      <c r="X279" s="49">
        <f>'Raw Data'!W277</f>
        <v>0</v>
      </c>
      <c r="Y279" s="49">
        <f>'Raw Data'!X277</f>
        <v>0</v>
      </c>
      <c r="Z279" s="49">
        <f>'Raw Data'!Y277</f>
        <v>0</v>
      </c>
      <c r="AA279" s="49">
        <f>'Raw Data'!Z277</f>
        <v>0</v>
      </c>
      <c r="AB279" s="49">
        <f>'Raw Data'!AA277</f>
        <v>0</v>
      </c>
      <c r="AC279" s="49">
        <f>'Raw Data'!AB277</f>
        <v>0</v>
      </c>
      <c r="AD279" s="49">
        <f>'Raw Data'!AC277</f>
        <v>0</v>
      </c>
      <c r="AE279" s="49">
        <f>'Raw Data'!AD277</f>
        <v>0</v>
      </c>
      <c r="AF279" s="57">
        <f>'Raw Data'!AE277</f>
        <v>0</v>
      </c>
    </row>
    <row r="280" spans="1:32" x14ac:dyDescent="0.3">
      <c r="A280" s="55">
        <f>'Raw Data'!A278</f>
        <v>4.6166666666666698</v>
      </c>
      <c r="B280" s="49">
        <f>'Raw Data'!B278</f>
        <v>1.7280547373738599E-2</v>
      </c>
      <c r="C280" s="49">
        <f>'Raw Data'!C278</f>
        <v>4.6161773831452403E-2</v>
      </c>
      <c r="D280" s="49">
        <f>'Raw Data'!D278</f>
        <v>0.180833457420678</v>
      </c>
      <c r="E280" s="49">
        <f>'Raw Data'!E278</f>
        <v>0.83730693960708402</v>
      </c>
      <c r="F280" s="49">
        <f>'Raw Data'!F278</f>
        <v>4.2562180528273803</v>
      </c>
      <c r="G280" s="49">
        <f>'Raw Data'!G278</f>
        <v>1.0026622205296201</v>
      </c>
      <c r="H280" s="49">
        <f>'Raw Data'!H278</f>
        <v>0.139923330801174</v>
      </c>
      <c r="I280" s="49">
        <f>'Raw Data'!I278</f>
        <v>0.113608966091755</v>
      </c>
      <c r="J280" s="49">
        <f>'Raw Data'!J278</f>
        <v>0.858708480693815</v>
      </c>
      <c r="K280" s="57">
        <f>'Raw Data'!K278</f>
        <v>1.01979923983603</v>
      </c>
      <c r="L280" s="49"/>
      <c r="M280" s="60">
        <f>'Raw Data'!L278</f>
        <v>0</v>
      </c>
      <c r="N280" s="49">
        <f>'Raw Data'!M278</f>
        <v>0</v>
      </c>
      <c r="O280" s="49">
        <f>'Raw Data'!N278</f>
        <v>0</v>
      </c>
      <c r="P280" s="49">
        <f>'Raw Data'!O278</f>
        <v>0</v>
      </c>
      <c r="Q280" s="49">
        <f>'Raw Data'!P278</f>
        <v>0</v>
      </c>
      <c r="R280" s="49">
        <f>'Raw Data'!Q278</f>
        <v>0</v>
      </c>
      <c r="S280" s="49">
        <f>'Raw Data'!R278</f>
        <v>0</v>
      </c>
      <c r="T280" s="49">
        <f>'Raw Data'!S278</f>
        <v>0</v>
      </c>
      <c r="U280" s="49">
        <f>'Raw Data'!T278</f>
        <v>0</v>
      </c>
      <c r="V280" s="57">
        <f>'Raw Data'!U278</f>
        <v>0</v>
      </c>
      <c r="W280" s="49">
        <f>'Raw Data'!V278</f>
        <v>0</v>
      </c>
      <c r="X280" s="49">
        <f>'Raw Data'!W278</f>
        <v>0</v>
      </c>
      <c r="Y280" s="49">
        <f>'Raw Data'!X278</f>
        <v>0</v>
      </c>
      <c r="Z280" s="49">
        <f>'Raw Data'!Y278</f>
        <v>0</v>
      </c>
      <c r="AA280" s="49">
        <f>'Raw Data'!Z278</f>
        <v>0</v>
      </c>
      <c r="AB280" s="49">
        <f>'Raw Data'!AA278</f>
        <v>0</v>
      </c>
      <c r="AC280" s="49">
        <f>'Raw Data'!AB278</f>
        <v>0</v>
      </c>
      <c r="AD280" s="49">
        <f>'Raw Data'!AC278</f>
        <v>0</v>
      </c>
      <c r="AE280" s="49">
        <f>'Raw Data'!AD278</f>
        <v>0</v>
      </c>
      <c r="AF280" s="57">
        <f>'Raw Data'!AE278</f>
        <v>0</v>
      </c>
    </row>
    <row r="281" spans="1:32" x14ac:dyDescent="0.3">
      <c r="A281" s="55">
        <f>'Raw Data'!A279</f>
        <v>4.6333333333333302</v>
      </c>
      <c r="B281" s="49">
        <f>'Raw Data'!B279</f>
        <v>1.72807479415918E-2</v>
      </c>
      <c r="C281" s="49">
        <f>'Raw Data'!C279</f>
        <v>4.6162872370318603E-2</v>
      </c>
      <c r="D281" s="49">
        <f>'Raw Data'!D279</f>
        <v>0.18083932604840899</v>
      </c>
      <c r="E281" s="49">
        <f>'Raw Data'!E279</f>
        <v>0.83734142212072504</v>
      </c>
      <c r="F281" s="49">
        <f>'Raw Data'!F279</f>
        <v>4.25643092464251</v>
      </c>
      <c r="G281" s="49">
        <f>'Raw Data'!G279</f>
        <v>1.0026563978288101</v>
      </c>
      <c r="H281" s="49">
        <f>'Raw Data'!H279</f>
        <v>0.13992915350198801</v>
      </c>
      <c r="I281" s="49">
        <f>'Raw Data'!I279</f>
        <v>0.11360314339094001</v>
      </c>
      <c r="J281" s="49">
        <f>'Raw Data'!J279</f>
        <v>0.858708480690066</v>
      </c>
      <c r="K281" s="57">
        <f>'Raw Data'!K279</f>
        <v>1.01980023962515</v>
      </c>
      <c r="L281" s="49"/>
      <c r="M281" s="60">
        <f>'Raw Data'!L279</f>
        <v>0</v>
      </c>
      <c r="N281" s="49">
        <f>'Raw Data'!M279</f>
        <v>0</v>
      </c>
      <c r="O281" s="49">
        <f>'Raw Data'!N279</f>
        <v>0</v>
      </c>
      <c r="P281" s="49">
        <f>'Raw Data'!O279</f>
        <v>0</v>
      </c>
      <c r="Q281" s="49">
        <f>'Raw Data'!P279</f>
        <v>0</v>
      </c>
      <c r="R281" s="49">
        <f>'Raw Data'!Q279</f>
        <v>0</v>
      </c>
      <c r="S281" s="49">
        <f>'Raw Data'!R279</f>
        <v>0</v>
      </c>
      <c r="T281" s="49">
        <f>'Raw Data'!S279</f>
        <v>0</v>
      </c>
      <c r="U281" s="49">
        <f>'Raw Data'!T279</f>
        <v>0</v>
      </c>
      <c r="V281" s="57">
        <f>'Raw Data'!U279</f>
        <v>0</v>
      </c>
      <c r="W281" s="49">
        <f>'Raw Data'!V279</f>
        <v>0</v>
      </c>
      <c r="X281" s="49">
        <f>'Raw Data'!W279</f>
        <v>0</v>
      </c>
      <c r="Y281" s="49">
        <f>'Raw Data'!X279</f>
        <v>0</v>
      </c>
      <c r="Z281" s="49">
        <f>'Raw Data'!Y279</f>
        <v>0</v>
      </c>
      <c r="AA281" s="49">
        <f>'Raw Data'!Z279</f>
        <v>0</v>
      </c>
      <c r="AB281" s="49">
        <f>'Raw Data'!AA279</f>
        <v>0</v>
      </c>
      <c r="AC281" s="49">
        <f>'Raw Data'!AB279</f>
        <v>0</v>
      </c>
      <c r="AD281" s="49">
        <f>'Raw Data'!AC279</f>
        <v>0</v>
      </c>
      <c r="AE281" s="49">
        <f>'Raw Data'!AD279</f>
        <v>0</v>
      </c>
      <c r="AF281" s="57">
        <f>'Raw Data'!AE279</f>
        <v>0</v>
      </c>
    </row>
    <row r="282" spans="1:32" x14ac:dyDescent="0.3">
      <c r="A282" s="55">
        <f>'Raw Data'!A280</f>
        <v>4.6500000000000004</v>
      </c>
      <c r="B282" s="49">
        <f>'Raw Data'!B280</f>
        <v>1.72809462312697E-2</v>
      </c>
      <c r="C282" s="49">
        <f>'Raw Data'!C280</f>
        <v>4.6163959112884102E-2</v>
      </c>
      <c r="D282" s="49">
        <f>'Raw Data'!D280</f>
        <v>0.180845131754787</v>
      </c>
      <c r="E282" s="49">
        <f>'Raw Data'!E280</f>
        <v>0.83737553533097497</v>
      </c>
      <c r="F282" s="49">
        <f>'Raw Data'!F280</f>
        <v>4.2566415191547504</v>
      </c>
      <c r="G282" s="49">
        <f>'Raw Data'!G280</f>
        <v>1.0026506374806099</v>
      </c>
      <c r="H282" s="49">
        <f>'Raw Data'!H280</f>
        <v>0.139934913850185</v>
      </c>
      <c r="I282" s="49">
        <f>'Raw Data'!I280</f>
        <v>0.113597383042744</v>
      </c>
      <c r="J282" s="49">
        <f>'Raw Data'!J280</f>
        <v>0.858708480686034</v>
      </c>
      <c r="K282" s="57">
        <f>'Raw Data'!K280</f>
        <v>1.01980122873223</v>
      </c>
      <c r="L282" s="49"/>
      <c r="M282" s="60">
        <f>'Raw Data'!L280</f>
        <v>0</v>
      </c>
      <c r="N282" s="49">
        <f>'Raw Data'!M280</f>
        <v>0</v>
      </c>
      <c r="O282" s="49">
        <f>'Raw Data'!N280</f>
        <v>0</v>
      </c>
      <c r="P282" s="49">
        <f>'Raw Data'!O280</f>
        <v>0</v>
      </c>
      <c r="Q282" s="49">
        <f>'Raw Data'!P280</f>
        <v>0</v>
      </c>
      <c r="R282" s="49">
        <f>'Raw Data'!Q280</f>
        <v>0</v>
      </c>
      <c r="S282" s="49">
        <f>'Raw Data'!R280</f>
        <v>0</v>
      </c>
      <c r="T282" s="49">
        <f>'Raw Data'!S280</f>
        <v>0</v>
      </c>
      <c r="U282" s="49">
        <f>'Raw Data'!T280</f>
        <v>0</v>
      </c>
      <c r="V282" s="57">
        <f>'Raw Data'!U280</f>
        <v>0</v>
      </c>
      <c r="W282" s="49">
        <f>'Raw Data'!V280</f>
        <v>0</v>
      </c>
      <c r="X282" s="49">
        <f>'Raw Data'!W280</f>
        <v>0</v>
      </c>
      <c r="Y282" s="49">
        <f>'Raw Data'!X280</f>
        <v>0</v>
      </c>
      <c r="Z282" s="49">
        <f>'Raw Data'!Y280</f>
        <v>0</v>
      </c>
      <c r="AA282" s="49">
        <f>'Raw Data'!Z280</f>
        <v>0</v>
      </c>
      <c r="AB282" s="49">
        <f>'Raw Data'!AA280</f>
        <v>0</v>
      </c>
      <c r="AC282" s="49">
        <f>'Raw Data'!AB280</f>
        <v>0</v>
      </c>
      <c r="AD282" s="49">
        <f>'Raw Data'!AC280</f>
        <v>0</v>
      </c>
      <c r="AE282" s="49">
        <f>'Raw Data'!AD280</f>
        <v>0</v>
      </c>
      <c r="AF282" s="57">
        <f>'Raw Data'!AE280</f>
        <v>0</v>
      </c>
    </row>
    <row r="283" spans="1:32" x14ac:dyDescent="0.3">
      <c r="A283" s="55">
        <f>'Raw Data'!A281</f>
        <v>4.6666666666666696</v>
      </c>
      <c r="B283" s="49">
        <f>'Raw Data'!B281</f>
        <v>1.7281142242772201E-2</v>
      </c>
      <c r="C283" s="49">
        <f>'Raw Data'!C281</f>
        <v>4.6165034059148798E-2</v>
      </c>
      <c r="D283" s="49">
        <f>'Raw Data'!D281</f>
        <v>0.18085087453981</v>
      </c>
      <c r="E283" s="49">
        <f>'Raw Data'!E281</f>
        <v>0.83740927923783504</v>
      </c>
      <c r="F283" s="49">
        <f>'Raw Data'!F281</f>
        <v>4.2568498363641201</v>
      </c>
      <c r="G283" s="49">
        <f>'Raw Data'!G281</f>
        <v>1.0026449394850301</v>
      </c>
      <c r="H283" s="49">
        <f>'Raw Data'!H281</f>
        <v>0.13994061184576301</v>
      </c>
      <c r="I283" s="49">
        <f>'Raw Data'!I281</f>
        <v>0.11359168504716501</v>
      </c>
      <c r="J283" s="49">
        <f>'Raw Data'!J281</f>
        <v>0.85870848068172101</v>
      </c>
      <c r="K283" s="57">
        <f>'Raw Data'!K281</f>
        <v>1.0198022071572701</v>
      </c>
      <c r="L283" s="49"/>
      <c r="M283" s="60">
        <f>'Raw Data'!L281</f>
        <v>0</v>
      </c>
      <c r="N283" s="49">
        <f>'Raw Data'!M281</f>
        <v>0</v>
      </c>
      <c r="O283" s="49">
        <f>'Raw Data'!N281</f>
        <v>0</v>
      </c>
      <c r="P283" s="49">
        <f>'Raw Data'!O281</f>
        <v>0</v>
      </c>
      <c r="Q283" s="49">
        <f>'Raw Data'!P281</f>
        <v>0</v>
      </c>
      <c r="R283" s="49">
        <f>'Raw Data'!Q281</f>
        <v>0</v>
      </c>
      <c r="S283" s="49">
        <f>'Raw Data'!R281</f>
        <v>0</v>
      </c>
      <c r="T283" s="49">
        <f>'Raw Data'!S281</f>
        <v>0</v>
      </c>
      <c r="U283" s="49">
        <f>'Raw Data'!T281</f>
        <v>0</v>
      </c>
      <c r="V283" s="57">
        <f>'Raw Data'!U281</f>
        <v>0</v>
      </c>
      <c r="W283" s="49">
        <f>'Raw Data'!V281</f>
        <v>0</v>
      </c>
      <c r="X283" s="49">
        <f>'Raw Data'!W281</f>
        <v>0</v>
      </c>
      <c r="Y283" s="49">
        <f>'Raw Data'!X281</f>
        <v>0</v>
      </c>
      <c r="Z283" s="49">
        <f>'Raw Data'!Y281</f>
        <v>0</v>
      </c>
      <c r="AA283" s="49">
        <f>'Raw Data'!Z281</f>
        <v>0</v>
      </c>
      <c r="AB283" s="49">
        <f>'Raw Data'!AA281</f>
        <v>0</v>
      </c>
      <c r="AC283" s="49">
        <f>'Raw Data'!AB281</f>
        <v>0</v>
      </c>
      <c r="AD283" s="49">
        <f>'Raw Data'!AC281</f>
        <v>0</v>
      </c>
      <c r="AE283" s="49">
        <f>'Raw Data'!AD281</f>
        <v>0</v>
      </c>
      <c r="AF283" s="57">
        <f>'Raw Data'!AE281</f>
        <v>0</v>
      </c>
    </row>
    <row r="284" spans="1:32" x14ac:dyDescent="0.3">
      <c r="A284" s="55">
        <f>'Raw Data'!A282</f>
        <v>4.68333333333333</v>
      </c>
      <c r="B284" s="49">
        <f>'Raw Data'!B282</f>
        <v>1.7281331636303701E-2</v>
      </c>
      <c r="C284" s="49">
        <f>'Raw Data'!C282</f>
        <v>4.6166076399326302E-2</v>
      </c>
      <c r="D284" s="49">
        <f>'Raw Data'!D282</f>
        <v>0.18085644385987501</v>
      </c>
      <c r="E284" s="49">
        <f>'Raw Data'!E282</f>
        <v>0.83744200697998505</v>
      </c>
      <c r="F284" s="49">
        <f>'Raw Data'!F282</f>
        <v>4.2570518995662097</v>
      </c>
      <c r="G284" s="49">
        <f>'Raw Data'!G282</f>
        <v>1.0026394130202201</v>
      </c>
      <c r="H284" s="49">
        <f>'Raw Data'!H282</f>
        <v>0.13994613831057401</v>
      </c>
      <c r="I284" s="49">
        <f>'Raw Data'!I282</f>
        <v>0.113586158582355</v>
      </c>
      <c r="J284" s="49">
        <f>'Raw Data'!J282</f>
        <v>0.85870848067806005</v>
      </c>
      <c r="K284" s="57">
        <f>'Raw Data'!K282</f>
        <v>1.0198031563107901</v>
      </c>
      <c r="L284" s="49"/>
      <c r="M284" s="60">
        <f>'Raw Data'!L282</f>
        <v>0</v>
      </c>
      <c r="N284" s="49">
        <f>'Raw Data'!M282</f>
        <v>0</v>
      </c>
      <c r="O284" s="49">
        <f>'Raw Data'!N282</f>
        <v>0</v>
      </c>
      <c r="P284" s="49">
        <f>'Raw Data'!O282</f>
        <v>0</v>
      </c>
      <c r="Q284" s="49">
        <f>'Raw Data'!P282</f>
        <v>0</v>
      </c>
      <c r="R284" s="49">
        <f>'Raw Data'!Q282</f>
        <v>0</v>
      </c>
      <c r="S284" s="49">
        <f>'Raw Data'!R282</f>
        <v>0</v>
      </c>
      <c r="T284" s="49">
        <f>'Raw Data'!S282</f>
        <v>0</v>
      </c>
      <c r="U284" s="49">
        <f>'Raw Data'!T282</f>
        <v>0</v>
      </c>
      <c r="V284" s="57">
        <f>'Raw Data'!U282</f>
        <v>0</v>
      </c>
      <c r="W284" s="49">
        <f>'Raw Data'!V282</f>
        <v>0</v>
      </c>
      <c r="X284" s="49">
        <f>'Raw Data'!W282</f>
        <v>0</v>
      </c>
      <c r="Y284" s="49">
        <f>'Raw Data'!X282</f>
        <v>0</v>
      </c>
      <c r="Z284" s="49">
        <f>'Raw Data'!Y282</f>
        <v>0</v>
      </c>
      <c r="AA284" s="49">
        <f>'Raw Data'!Z282</f>
        <v>0</v>
      </c>
      <c r="AB284" s="49">
        <f>'Raw Data'!AA282</f>
        <v>0</v>
      </c>
      <c r="AC284" s="49">
        <f>'Raw Data'!AB282</f>
        <v>0</v>
      </c>
      <c r="AD284" s="49">
        <f>'Raw Data'!AC282</f>
        <v>0</v>
      </c>
      <c r="AE284" s="49">
        <f>'Raw Data'!AD282</f>
        <v>0</v>
      </c>
      <c r="AF284" s="57">
        <f>'Raw Data'!AE282</f>
        <v>0</v>
      </c>
    </row>
    <row r="285" spans="1:32" x14ac:dyDescent="0.3">
      <c r="A285" s="55">
        <f>'Raw Data'!A283</f>
        <v>4.7</v>
      </c>
      <c r="B285" s="49">
        <f>'Raw Data'!B283</f>
        <v>1.7281517376252699E-2</v>
      </c>
      <c r="C285" s="49">
        <f>'Raw Data'!C283</f>
        <v>4.6167100607112398E-2</v>
      </c>
      <c r="D285" s="49">
        <f>'Raw Data'!D283</f>
        <v>0.18086191668649901</v>
      </c>
      <c r="E285" s="49">
        <f>'Raw Data'!E283</f>
        <v>0.83747416933590002</v>
      </c>
      <c r="F285" s="49">
        <f>'Raw Data'!F283</f>
        <v>4.2572504823140198</v>
      </c>
      <c r="G285" s="49">
        <f>'Raw Data'!G283</f>
        <v>1.00263398199618</v>
      </c>
      <c r="H285" s="49">
        <f>'Raw Data'!H283</f>
        <v>0.139951569334618</v>
      </c>
      <c r="I285" s="49">
        <f>'Raw Data'!I283</f>
        <v>0.113580727558311</v>
      </c>
      <c r="J285" s="49">
        <f>'Raw Data'!J283</f>
        <v>0.858708480674923</v>
      </c>
      <c r="K285" s="57">
        <f>'Raw Data'!K283</f>
        <v>1.0198040891700899</v>
      </c>
      <c r="L285" s="49"/>
      <c r="M285" s="60">
        <f>'Raw Data'!L283</f>
        <v>0</v>
      </c>
      <c r="N285" s="49">
        <f>'Raw Data'!M283</f>
        <v>0</v>
      </c>
      <c r="O285" s="49">
        <f>'Raw Data'!N283</f>
        <v>0</v>
      </c>
      <c r="P285" s="49">
        <f>'Raw Data'!O283</f>
        <v>0</v>
      </c>
      <c r="Q285" s="49">
        <f>'Raw Data'!P283</f>
        <v>0</v>
      </c>
      <c r="R285" s="49">
        <f>'Raw Data'!Q283</f>
        <v>0</v>
      </c>
      <c r="S285" s="49">
        <f>'Raw Data'!R283</f>
        <v>0</v>
      </c>
      <c r="T285" s="49">
        <f>'Raw Data'!S283</f>
        <v>0</v>
      </c>
      <c r="U285" s="49">
        <f>'Raw Data'!T283</f>
        <v>0</v>
      </c>
      <c r="V285" s="57">
        <f>'Raw Data'!U283</f>
        <v>0</v>
      </c>
      <c r="W285" s="49">
        <f>'Raw Data'!V283</f>
        <v>0</v>
      </c>
      <c r="X285" s="49">
        <f>'Raw Data'!W283</f>
        <v>0</v>
      </c>
      <c r="Y285" s="49">
        <f>'Raw Data'!X283</f>
        <v>0</v>
      </c>
      <c r="Z285" s="49">
        <f>'Raw Data'!Y283</f>
        <v>0</v>
      </c>
      <c r="AA285" s="49">
        <f>'Raw Data'!Z283</f>
        <v>0</v>
      </c>
      <c r="AB285" s="49">
        <f>'Raw Data'!AA283</f>
        <v>0</v>
      </c>
      <c r="AC285" s="49">
        <f>'Raw Data'!AB283</f>
        <v>0</v>
      </c>
      <c r="AD285" s="49">
        <f>'Raw Data'!AC283</f>
        <v>0</v>
      </c>
      <c r="AE285" s="49">
        <f>'Raw Data'!AD283</f>
        <v>0</v>
      </c>
      <c r="AF285" s="57">
        <f>'Raw Data'!AE283</f>
        <v>0</v>
      </c>
    </row>
    <row r="286" spans="1:32" x14ac:dyDescent="0.3">
      <c r="A286" s="55">
        <f>'Raw Data'!A284</f>
        <v>4.7166666666666703</v>
      </c>
      <c r="B286" s="49">
        <f>'Raw Data'!B284</f>
        <v>1.7281702024548901E-2</v>
      </c>
      <c r="C286" s="49">
        <f>'Raw Data'!C284</f>
        <v>4.6168119022510001E-2</v>
      </c>
      <c r="D286" s="49">
        <f>'Raw Data'!D284</f>
        <v>0.18086735858928299</v>
      </c>
      <c r="E286" s="49">
        <f>'Raw Data'!E284</f>
        <v>0.83750615007393203</v>
      </c>
      <c r="F286" s="49">
        <f>'Raw Data'!F284</f>
        <v>4.2574479443891002</v>
      </c>
      <c r="G286" s="49">
        <f>'Raw Data'!G284</f>
        <v>1.0026285816384599</v>
      </c>
      <c r="H286" s="49">
        <f>'Raw Data'!H284</f>
        <v>0.13995696969234001</v>
      </c>
      <c r="I286" s="49">
        <f>'Raw Data'!I284</f>
        <v>0.11357532720058899</v>
      </c>
      <c r="J286" s="49">
        <f>'Raw Data'!J284</f>
        <v>0.858708480671867</v>
      </c>
      <c r="K286" s="57">
        <f>'Raw Data'!K284</f>
        <v>1.01980501676876</v>
      </c>
      <c r="L286" s="49"/>
      <c r="M286" s="60">
        <f>'Raw Data'!L284</f>
        <v>0</v>
      </c>
      <c r="N286" s="49">
        <f>'Raw Data'!M284</f>
        <v>0</v>
      </c>
      <c r="O286" s="49">
        <f>'Raw Data'!N284</f>
        <v>0</v>
      </c>
      <c r="P286" s="49">
        <f>'Raw Data'!O284</f>
        <v>0</v>
      </c>
      <c r="Q286" s="49">
        <f>'Raw Data'!P284</f>
        <v>0</v>
      </c>
      <c r="R286" s="49">
        <f>'Raw Data'!Q284</f>
        <v>0</v>
      </c>
      <c r="S286" s="49">
        <f>'Raw Data'!R284</f>
        <v>0</v>
      </c>
      <c r="T286" s="49">
        <f>'Raw Data'!S284</f>
        <v>0</v>
      </c>
      <c r="U286" s="49">
        <f>'Raw Data'!T284</f>
        <v>0</v>
      </c>
      <c r="V286" s="57">
        <f>'Raw Data'!U284</f>
        <v>0</v>
      </c>
      <c r="W286" s="49">
        <f>'Raw Data'!V284</f>
        <v>0</v>
      </c>
      <c r="X286" s="49">
        <f>'Raw Data'!W284</f>
        <v>0</v>
      </c>
      <c r="Y286" s="49">
        <f>'Raw Data'!X284</f>
        <v>0</v>
      </c>
      <c r="Z286" s="49">
        <f>'Raw Data'!Y284</f>
        <v>0</v>
      </c>
      <c r="AA286" s="49">
        <f>'Raw Data'!Z284</f>
        <v>0</v>
      </c>
      <c r="AB286" s="49">
        <f>'Raw Data'!AA284</f>
        <v>0</v>
      </c>
      <c r="AC286" s="49">
        <f>'Raw Data'!AB284</f>
        <v>0</v>
      </c>
      <c r="AD286" s="49">
        <f>'Raw Data'!AC284</f>
        <v>0</v>
      </c>
      <c r="AE286" s="49">
        <f>'Raw Data'!AD284</f>
        <v>0</v>
      </c>
      <c r="AF286" s="57">
        <f>'Raw Data'!AE284</f>
        <v>0</v>
      </c>
    </row>
    <row r="287" spans="1:32" x14ac:dyDescent="0.3">
      <c r="A287" s="55">
        <f>'Raw Data'!A285</f>
        <v>4.7333333333333298</v>
      </c>
      <c r="B287" s="49">
        <f>'Raw Data'!B285</f>
        <v>1.7281885581192501E-2</v>
      </c>
      <c r="C287" s="49">
        <f>'Raw Data'!C285</f>
        <v>4.6169131645518897E-2</v>
      </c>
      <c r="D287" s="49">
        <f>'Raw Data'!D285</f>
        <v>0.18087276956822801</v>
      </c>
      <c r="E287" s="49">
        <f>'Raw Data'!E285</f>
        <v>0.83753794919407898</v>
      </c>
      <c r="F287" s="49">
        <f>'Raw Data'!F285</f>
        <v>4.2576442857914403</v>
      </c>
      <c r="G287" s="49">
        <f>'Raw Data'!G285</f>
        <v>1.0026232119470599</v>
      </c>
      <c r="H287" s="49">
        <f>'Raw Data'!H285</f>
        <v>0.13996233938374</v>
      </c>
      <c r="I287" s="49">
        <f>'Raw Data'!I285</f>
        <v>0.113569957509189</v>
      </c>
      <c r="J287" s="49">
        <f>'Raw Data'!J285</f>
        <v>0.85870848066889205</v>
      </c>
      <c r="K287" s="57">
        <f>'Raw Data'!K285</f>
        <v>1.0198059391068199</v>
      </c>
      <c r="L287" s="49"/>
      <c r="M287" s="60">
        <f>'Raw Data'!L285</f>
        <v>0</v>
      </c>
      <c r="N287" s="49">
        <f>'Raw Data'!M285</f>
        <v>0</v>
      </c>
      <c r="O287" s="49">
        <f>'Raw Data'!N285</f>
        <v>0</v>
      </c>
      <c r="P287" s="49">
        <f>'Raw Data'!O285</f>
        <v>0</v>
      </c>
      <c r="Q287" s="49">
        <f>'Raw Data'!P285</f>
        <v>0</v>
      </c>
      <c r="R287" s="49">
        <f>'Raw Data'!Q285</f>
        <v>0</v>
      </c>
      <c r="S287" s="49">
        <f>'Raw Data'!R285</f>
        <v>0</v>
      </c>
      <c r="T287" s="49">
        <f>'Raw Data'!S285</f>
        <v>0</v>
      </c>
      <c r="U287" s="49">
        <f>'Raw Data'!T285</f>
        <v>0</v>
      </c>
      <c r="V287" s="57">
        <f>'Raw Data'!U285</f>
        <v>0</v>
      </c>
      <c r="W287" s="49">
        <f>'Raw Data'!V285</f>
        <v>0</v>
      </c>
      <c r="X287" s="49">
        <f>'Raw Data'!W285</f>
        <v>0</v>
      </c>
      <c r="Y287" s="49">
        <f>'Raw Data'!X285</f>
        <v>0</v>
      </c>
      <c r="Z287" s="49">
        <f>'Raw Data'!Y285</f>
        <v>0</v>
      </c>
      <c r="AA287" s="49">
        <f>'Raw Data'!Z285</f>
        <v>0</v>
      </c>
      <c r="AB287" s="49">
        <f>'Raw Data'!AA285</f>
        <v>0</v>
      </c>
      <c r="AC287" s="49">
        <f>'Raw Data'!AB285</f>
        <v>0</v>
      </c>
      <c r="AD287" s="49">
        <f>'Raw Data'!AC285</f>
        <v>0</v>
      </c>
      <c r="AE287" s="49">
        <f>'Raw Data'!AD285</f>
        <v>0</v>
      </c>
      <c r="AF287" s="57">
        <f>'Raw Data'!AE285</f>
        <v>0</v>
      </c>
    </row>
    <row r="288" spans="1:32" x14ac:dyDescent="0.3">
      <c r="A288" s="55">
        <f>'Raw Data'!A286</f>
        <v>4.75</v>
      </c>
      <c r="B288" s="49">
        <f>'Raw Data'!B286</f>
        <v>1.7282068046183499E-2</v>
      </c>
      <c r="C288" s="49">
        <f>'Raw Data'!C286</f>
        <v>4.6170138476139197E-2</v>
      </c>
      <c r="D288" s="49">
        <f>'Raw Data'!D286</f>
        <v>0.18087814962333401</v>
      </c>
      <c r="E288" s="49">
        <f>'Raw Data'!E286</f>
        <v>0.83756956669634297</v>
      </c>
      <c r="F288" s="49">
        <f>'Raw Data'!F286</f>
        <v>4.2578395065210604</v>
      </c>
      <c r="G288" s="49">
        <f>'Raw Data'!G286</f>
        <v>1.0026178729219799</v>
      </c>
      <c r="H288" s="49">
        <f>'Raw Data'!H286</f>
        <v>0.13996767840881699</v>
      </c>
      <c r="I288" s="49">
        <f>'Raw Data'!I286</f>
        <v>0.11356461848411099</v>
      </c>
      <c r="J288" s="49">
        <f>'Raw Data'!J286</f>
        <v>0.85870848066599803</v>
      </c>
      <c r="K288" s="57">
        <f>'Raw Data'!K286</f>
        <v>1.0198068561842499</v>
      </c>
      <c r="L288" s="49"/>
      <c r="M288" s="60">
        <f>'Raw Data'!L286</f>
        <v>0</v>
      </c>
      <c r="N288" s="49">
        <f>'Raw Data'!M286</f>
        <v>0</v>
      </c>
      <c r="O288" s="49">
        <f>'Raw Data'!N286</f>
        <v>0</v>
      </c>
      <c r="P288" s="49">
        <f>'Raw Data'!O286</f>
        <v>0</v>
      </c>
      <c r="Q288" s="49">
        <f>'Raw Data'!P286</f>
        <v>0</v>
      </c>
      <c r="R288" s="49">
        <f>'Raw Data'!Q286</f>
        <v>0</v>
      </c>
      <c r="S288" s="49">
        <f>'Raw Data'!R286</f>
        <v>0</v>
      </c>
      <c r="T288" s="49">
        <f>'Raw Data'!S286</f>
        <v>0</v>
      </c>
      <c r="U288" s="49">
        <f>'Raw Data'!T286</f>
        <v>0</v>
      </c>
      <c r="V288" s="57">
        <f>'Raw Data'!U286</f>
        <v>0</v>
      </c>
      <c r="W288" s="49">
        <f>'Raw Data'!V286</f>
        <v>0</v>
      </c>
      <c r="X288" s="49">
        <f>'Raw Data'!W286</f>
        <v>0</v>
      </c>
      <c r="Y288" s="49">
        <f>'Raw Data'!X286</f>
        <v>0</v>
      </c>
      <c r="Z288" s="49">
        <f>'Raw Data'!Y286</f>
        <v>0</v>
      </c>
      <c r="AA288" s="49">
        <f>'Raw Data'!Z286</f>
        <v>0</v>
      </c>
      <c r="AB288" s="49">
        <f>'Raw Data'!AA286</f>
        <v>0</v>
      </c>
      <c r="AC288" s="49">
        <f>'Raw Data'!AB286</f>
        <v>0</v>
      </c>
      <c r="AD288" s="49">
        <f>'Raw Data'!AC286</f>
        <v>0</v>
      </c>
      <c r="AE288" s="49">
        <f>'Raw Data'!AD286</f>
        <v>0</v>
      </c>
      <c r="AF288" s="57">
        <f>'Raw Data'!AE286</f>
        <v>0</v>
      </c>
    </row>
    <row r="289" spans="1:32" x14ac:dyDescent="0.3">
      <c r="A289" s="55">
        <f>'Raw Data'!A287</f>
        <v>4.7666666666666702</v>
      </c>
      <c r="B289" s="49">
        <f>'Raw Data'!B287</f>
        <v>1.7282249419521702E-2</v>
      </c>
      <c r="C289" s="49">
        <f>'Raw Data'!C287</f>
        <v>4.61711395143709E-2</v>
      </c>
      <c r="D289" s="49">
        <f>'Raw Data'!D287</f>
        <v>0.1808834987546</v>
      </c>
      <c r="E289" s="49">
        <f>'Raw Data'!E287</f>
        <v>0.83760100258072301</v>
      </c>
      <c r="F289" s="49">
        <f>'Raw Data'!F287</f>
        <v>4.2580336065779401</v>
      </c>
      <c r="G289" s="49">
        <f>'Raw Data'!G287</f>
        <v>1.00261256456323</v>
      </c>
      <c r="H289" s="49">
        <f>'Raw Data'!H287</f>
        <v>0.139972986767573</v>
      </c>
      <c r="I289" s="49">
        <f>'Raw Data'!I287</f>
        <v>0.113559310125356</v>
      </c>
      <c r="J289" s="49">
        <f>'Raw Data'!J287</f>
        <v>0.85870848066318595</v>
      </c>
      <c r="K289" s="57">
        <f>'Raw Data'!K287</f>
        <v>1.01980776800106</v>
      </c>
      <c r="L289" s="49"/>
      <c r="M289" s="60">
        <f>'Raw Data'!L287</f>
        <v>0</v>
      </c>
      <c r="N289" s="49">
        <f>'Raw Data'!M287</f>
        <v>0</v>
      </c>
      <c r="O289" s="49">
        <f>'Raw Data'!N287</f>
        <v>0</v>
      </c>
      <c r="P289" s="49">
        <f>'Raw Data'!O287</f>
        <v>0</v>
      </c>
      <c r="Q289" s="49">
        <f>'Raw Data'!P287</f>
        <v>0</v>
      </c>
      <c r="R289" s="49">
        <f>'Raw Data'!Q287</f>
        <v>0</v>
      </c>
      <c r="S289" s="49">
        <f>'Raw Data'!R287</f>
        <v>0</v>
      </c>
      <c r="T289" s="49">
        <f>'Raw Data'!S287</f>
        <v>0</v>
      </c>
      <c r="U289" s="49">
        <f>'Raw Data'!T287</f>
        <v>0</v>
      </c>
      <c r="V289" s="57">
        <f>'Raw Data'!U287</f>
        <v>0</v>
      </c>
      <c r="W289" s="49">
        <f>'Raw Data'!V287</f>
        <v>0</v>
      </c>
      <c r="X289" s="49">
        <f>'Raw Data'!W287</f>
        <v>0</v>
      </c>
      <c r="Y289" s="49">
        <f>'Raw Data'!X287</f>
        <v>0</v>
      </c>
      <c r="Z289" s="49">
        <f>'Raw Data'!Y287</f>
        <v>0</v>
      </c>
      <c r="AA289" s="49">
        <f>'Raw Data'!Z287</f>
        <v>0</v>
      </c>
      <c r="AB289" s="49">
        <f>'Raw Data'!AA287</f>
        <v>0</v>
      </c>
      <c r="AC289" s="49">
        <f>'Raw Data'!AB287</f>
        <v>0</v>
      </c>
      <c r="AD289" s="49">
        <f>'Raw Data'!AC287</f>
        <v>0</v>
      </c>
      <c r="AE289" s="49">
        <f>'Raw Data'!AD287</f>
        <v>0</v>
      </c>
      <c r="AF289" s="57">
        <f>'Raw Data'!AE287</f>
        <v>0</v>
      </c>
    </row>
    <row r="290" spans="1:32" x14ac:dyDescent="0.3">
      <c r="A290" s="55">
        <f>'Raw Data'!A288</f>
        <v>4.7833333333333297</v>
      </c>
      <c r="B290" s="49">
        <f>'Raw Data'!B288</f>
        <v>1.7282429701207299E-2</v>
      </c>
      <c r="C290" s="49">
        <f>'Raw Data'!C288</f>
        <v>4.6172134760213902E-2</v>
      </c>
      <c r="D290" s="49">
        <f>'Raw Data'!D288</f>
        <v>0.18088881696202699</v>
      </c>
      <c r="E290" s="49">
        <f>'Raw Data'!E288</f>
        <v>0.83763225684721998</v>
      </c>
      <c r="F290" s="49">
        <f>'Raw Data'!F288</f>
        <v>4.25822658596209</v>
      </c>
      <c r="G290" s="49">
        <f>'Raw Data'!G288</f>
        <v>1.00260728687079</v>
      </c>
      <c r="H290" s="49">
        <f>'Raw Data'!H288</f>
        <v>0.139978264460007</v>
      </c>
      <c r="I290" s="49">
        <f>'Raw Data'!I288</f>
        <v>0.113554032432922</v>
      </c>
      <c r="J290" s="49">
        <f>'Raw Data'!J288</f>
        <v>0.85870848066045402</v>
      </c>
      <c r="K290" s="57">
        <f>'Raw Data'!K288</f>
        <v>1.0198086745572601</v>
      </c>
      <c r="L290" s="49"/>
      <c r="M290" s="60">
        <f>'Raw Data'!L288</f>
        <v>0</v>
      </c>
      <c r="N290" s="49">
        <f>'Raw Data'!M288</f>
        <v>0</v>
      </c>
      <c r="O290" s="49">
        <f>'Raw Data'!N288</f>
        <v>0</v>
      </c>
      <c r="P290" s="49">
        <f>'Raw Data'!O288</f>
        <v>0</v>
      </c>
      <c r="Q290" s="49">
        <f>'Raw Data'!P288</f>
        <v>0</v>
      </c>
      <c r="R290" s="49">
        <f>'Raw Data'!Q288</f>
        <v>0</v>
      </c>
      <c r="S290" s="49">
        <f>'Raw Data'!R288</f>
        <v>0</v>
      </c>
      <c r="T290" s="49">
        <f>'Raw Data'!S288</f>
        <v>0</v>
      </c>
      <c r="U290" s="49">
        <f>'Raw Data'!T288</f>
        <v>0</v>
      </c>
      <c r="V290" s="57">
        <f>'Raw Data'!U288</f>
        <v>0</v>
      </c>
      <c r="W290" s="49">
        <f>'Raw Data'!V288</f>
        <v>0</v>
      </c>
      <c r="X290" s="49">
        <f>'Raw Data'!W288</f>
        <v>0</v>
      </c>
      <c r="Y290" s="49">
        <f>'Raw Data'!X288</f>
        <v>0</v>
      </c>
      <c r="Z290" s="49">
        <f>'Raw Data'!Y288</f>
        <v>0</v>
      </c>
      <c r="AA290" s="49">
        <f>'Raw Data'!Z288</f>
        <v>0</v>
      </c>
      <c r="AB290" s="49">
        <f>'Raw Data'!AA288</f>
        <v>0</v>
      </c>
      <c r="AC290" s="49">
        <f>'Raw Data'!AB288</f>
        <v>0</v>
      </c>
      <c r="AD290" s="49">
        <f>'Raw Data'!AC288</f>
        <v>0</v>
      </c>
      <c r="AE290" s="49">
        <f>'Raw Data'!AD288</f>
        <v>0</v>
      </c>
      <c r="AF290" s="57">
        <f>'Raw Data'!AE288</f>
        <v>0</v>
      </c>
    </row>
    <row r="291" spans="1:32" x14ac:dyDescent="0.3">
      <c r="A291" s="55">
        <f>'Raw Data'!A289</f>
        <v>4.8</v>
      </c>
      <c r="B291" s="49">
        <f>'Raw Data'!B289</f>
        <v>1.7282608891240201E-2</v>
      </c>
      <c r="C291" s="49">
        <f>'Raw Data'!C289</f>
        <v>4.6173124213668398E-2</v>
      </c>
      <c r="D291" s="49">
        <f>'Raw Data'!D289</f>
        <v>0.180894104245614</v>
      </c>
      <c r="E291" s="49">
        <f>'Raw Data'!E289</f>
        <v>0.837663329495832</v>
      </c>
      <c r="F291" s="49">
        <f>'Raw Data'!F289</f>
        <v>4.2584184446735103</v>
      </c>
      <c r="G291" s="49">
        <f>'Raw Data'!G289</f>
        <v>1.00260203984468</v>
      </c>
      <c r="H291" s="49">
        <f>'Raw Data'!H289</f>
        <v>0.13998351148611801</v>
      </c>
      <c r="I291" s="49">
        <f>'Raw Data'!I289</f>
        <v>0.11354878540681</v>
      </c>
      <c r="J291" s="49">
        <f>'Raw Data'!J289</f>
        <v>0.85870848065780403</v>
      </c>
      <c r="K291" s="57">
        <f>'Raw Data'!K289</f>
        <v>1.0198095758528301</v>
      </c>
      <c r="L291" s="49"/>
      <c r="M291" s="60">
        <f>'Raw Data'!L289</f>
        <v>0</v>
      </c>
      <c r="N291" s="49">
        <f>'Raw Data'!M289</f>
        <v>0</v>
      </c>
      <c r="O291" s="49">
        <f>'Raw Data'!N289</f>
        <v>0</v>
      </c>
      <c r="P291" s="49">
        <f>'Raw Data'!O289</f>
        <v>0</v>
      </c>
      <c r="Q291" s="49">
        <f>'Raw Data'!P289</f>
        <v>0</v>
      </c>
      <c r="R291" s="49">
        <f>'Raw Data'!Q289</f>
        <v>0</v>
      </c>
      <c r="S291" s="49">
        <f>'Raw Data'!R289</f>
        <v>0</v>
      </c>
      <c r="T291" s="49">
        <f>'Raw Data'!S289</f>
        <v>0</v>
      </c>
      <c r="U291" s="49">
        <f>'Raw Data'!T289</f>
        <v>0</v>
      </c>
      <c r="V291" s="57">
        <f>'Raw Data'!U289</f>
        <v>0</v>
      </c>
      <c r="W291" s="49">
        <f>'Raw Data'!V289</f>
        <v>0</v>
      </c>
      <c r="X291" s="49">
        <f>'Raw Data'!W289</f>
        <v>0</v>
      </c>
      <c r="Y291" s="49">
        <f>'Raw Data'!X289</f>
        <v>0</v>
      </c>
      <c r="Z291" s="49">
        <f>'Raw Data'!Y289</f>
        <v>0</v>
      </c>
      <c r="AA291" s="49">
        <f>'Raw Data'!Z289</f>
        <v>0</v>
      </c>
      <c r="AB291" s="49">
        <f>'Raw Data'!AA289</f>
        <v>0</v>
      </c>
      <c r="AC291" s="49">
        <f>'Raw Data'!AB289</f>
        <v>0</v>
      </c>
      <c r="AD291" s="49">
        <f>'Raw Data'!AC289</f>
        <v>0</v>
      </c>
      <c r="AE291" s="49">
        <f>'Raw Data'!AD289</f>
        <v>0</v>
      </c>
      <c r="AF291" s="57">
        <f>'Raw Data'!AE289</f>
        <v>0</v>
      </c>
    </row>
    <row r="292" spans="1:32" x14ac:dyDescent="0.3">
      <c r="A292" s="55">
        <f>'Raw Data'!A290</f>
        <v>4.81666666666667</v>
      </c>
      <c r="B292" s="49">
        <f>'Raw Data'!B290</f>
        <v>1.7282786989620501E-2</v>
      </c>
      <c r="C292" s="49">
        <f>'Raw Data'!C290</f>
        <v>4.6174107874734201E-2</v>
      </c>
      <c r="D292" s="49">
        <f>'Raw Data'!D290</f>
        <v>0.18089936060536199</v>
      </c>
      <c r="E292" s="49">
        <f>'Raw Data'!E290</f>
        <v>0.83769422052656095</v>
      </c>
      <c r="F292" s="49">
        <f>'Raw Data'!F290</f>
        <v>4.2586091827121999</v>
      </c>
      <c r="G292" s="49">
        <f>'Raw Data'!G290</f>
        <v>1.0025968234848901</v>
      </c>
      <c r="H292" s="49">
        <f>'Raw Data'!H290</f>
        <v>0.13998872784590799</v>
      </c>
      <c r="I292" s="49">
        <f>'Raw Data'!I290</f>
        <v>0.113543569047021</v>
      </c>
      <c r="J292" s="49">
        <f>'Raw Data'!J290</f>
        <v>0.85870848065523497</v>
      </c>
      <c r="K292" s="57">
        <f>'Raw Data'!K290</f>
        <v>1.0198104718877801</v>
      </c>
      <c r="L292" s="49"/>
      <c r="M292" s="60">
        <f>'Raw Data'!L290</f>
        <v>0</v>
      </c>
      <c r="N292" s="49">
        <f>'Raw Data'!M290</f>
        <v>0</v>
      </c>
      <c r="O292" s="49">
        <f>'Raw Data'!N290</f>
        <v>0</v>
      </c>
      <c r="P292" s="49">
        <f>'Raw Data'!O290</f>
        <v>0</v>
      </c>
      <c r="Q292" s="49">
        <f>'Raw Data'!P290</f>
        <v>0</v>
      </c>
      <c r="R292" s="49">
        <f>'Raw Data'!Q290</f>
        <v>0</v>
      </c>
      <c r="S292" s="49">
        <f>'Raw Data'!R290</f>
        <v>0</v>
      </c>
      <c r="T292" s="49">
        <f>'Raw Data'!S290</f>
        <v>0</v>
      </c>
      <c r="U292" s="49">
        <f>'Raw Data'!T290</f>
        <v>0</v>
      </c>
      <c r="V292" s="57">
        <f>'Raw Data'!U290</f>
        <v>0</v>
      </c>
      <c r="W292" s="49">
        <f>'Raw Data'!V290</f>
        <v>0</v>
      </c>
      <c r="X292" s="49">
        <f>'Raw Data'!W290</f>
        <v>0</v>
      </c>
      <c r="Y292" s="49">
        <f>'Raw Data'!X290</f>
        <v>0</v>
      </c>
      <c r="Z292" s="49">
        <f>'Raw Data'!Y290</f>
        <v>0</v>
      </c>
      <c r="AA292" s="49">
        <f>'Raw Data'!Z290</f>
        <v>0</v>
      </c>
      <c r="AB292" s="49">
        <f>'Raw Data'!AA290</f>
        <v>0</v>
      </c>
      <c r="AC292" s="49">
        <f>'Raw Data'!AB290</f>
        <v>0</v>
      </c>
      <c r="AD292" s="49">
        <f>'Raw Data'!AC290</f>
        <v>0</v>
      </c>
      <c r="AE292" s="49">
        <f>'Raw Data'!AD290</f>
        <v>0</v>
      </c>
      <c r="AF292" s="57">
        <f>'Raw Data'!AE290</f>
        <v>0</v>
      </c>
    </row>
    <row r="293" spans="1:32" x14ac:dyDescent="0.3">
      <c r="A293" s="55">
        <f>'Raw Data'!A291</f>
        <v>4.8333333333333304</v>
      </c>
      <c r="B293" s="49">
        <f>'Raw Data'!B291</f>
        <v>1.72829639963481E-2</v>
      </c>
      <c r="C293" s="49">
        <f>'Raw Data'!C291</f>
        <v>4.61750857434114E-2</v>
      </c>
      <c r="D293" s="49">
        <f>'Raw Data'!D291</f>
        <v>0.18090458604127099</v>
      </c>
      <c r="E293" s="49">
        <f>'Raw Data'!E291</f>
        <v>0.83772492993940595</v>
      </c>
      <c r="F293" s="49">
        <f>'Raw Data'!F291</f>
        <v>4.2587988000781598</v>
      </c>
      <c r="G293" s="49">
        <f>'Raw Data'!G291</f>
        <v>1.0025916377914199</v>
      </c>
      <c r="H293" s="49">
        <f>'Raw Data'!H291</f>
        <v>0.13999391353937601</v>
      </c>
      <c r="I293" s="49">
        <f>'Raw Data'!I291</f>
        <v>0.113538383353553</v>
      </c>
      <c r="J293" s="49">
        <f>'Raw Data'!J291</f>
        <v>0.85870848065274696</v>
      </c>
      <c r="K293" s="57">
        <f>'Raw Data'!K291</f>
        <v>1.0198113626621099</v>
      </c>
      <c r="L293" s="49"/>
      <c r="M293" s="60">
        <f>'Raw Data'!L291</f>
        <v>0</v>
      </c>
      <c r="N293" s="49">
        <f>'Raw Data'!M291</f>
        <v>0</v>
      </c>
      <c r="O293" s="49">
        <f>'Raw Data'!N291</f>
        <v>0</v>
      </c>
      <c r="P293" s="49">
        <f>'Raw Data'!O291</f>
        <v>0</v>
      </c>
      <c r="Q293" s="49">
        <f>'Raw Data'!P291</f>
        <v>0</v>
      </c>
      <c r="R293" s="49">
        <f>'Raw Data'!Q291</f>
        <v>0</v>
      </c>
      <c r="S293" s="49">
        <f>'Raw Data'!R291</f>
        <v>0</v>
      </c>
      <c r="T293" s="49">
        <f>'Raw Data'!S291</f>
        <v>0</v>
      </c>
      <c r="U293" s="49">
        <f>'Raw Data'!T291</f>
        <v>0</v>
      </c>
      <c r="V293" s="57">
        <f>'Raw Data'!U291</f>
        <v>0</v>
      </c>
      <c r="W293" s="49">
        <f>'Raw Data'!V291</f>
        <v>0</v>
      </c>
      <c r="X293" s="49">
        <f>'Raw Data'!W291</f>
        <v>0</v>
      </c>
      <c r="Y293" s="49">
        <f>'Raw Data'!X291</f>
        <v>0</v>
      </c>
      <c r="Z293" s="49">
        <f>'Raw Data'!Y291</f>
        <v>0</v>
      </c>
      <c r="AA293" s="49">
        <f>'Raw Data'!Z291</f>
        <v>0</v>
      </c>
      <c r="AB293" s="49">
        <f>'Raw Data'!AA291</f>
        <v>0</v>
      </c>
      <c r="AC293" s="49">
        <f>'Raw Data'!AB291</f>
        <v>0</v>
      </c>
      <c r="AD293" s="49">
        <f>'Raw Data'!AC291</f>
        <v>0</v>
      </c>
      <c r="AE293" s="49">
        <f>'Raw Data'!AD291</f>
        <v>0</v>
      </c>
      <c r="AF293" s="57">
        <f>'Raw Data'!AE291</f>
        <v>0</v>
      </c>
    </row>
    <row r="294" spans="1:32" x14ac:dyDescent="0.3">
      <c r="A294" s="55">
        <f>'Raw Data'!A292</f>
        <v>4.8499999999999996</v>
      </c>
      <c r="B294" s="49">
        <f>'Raw Data'!B292</f>
        <v>1.7283139911422999E-2</v>
      </c>
      <c r="C294" s="49">
        <f>'Raw Data'!C292</f>
        <v>4.6176057819700002E-2</v>
      </c>
      <c r="D294" s="49">
        <f>'Raw Data'!D292</f>
        <v>0.18090978055334</v>
      </c>
      <c r="E294" s="49">
        <f>'Raw Data'!E292</f>
        <v>0.83775545773436699</v>
      </c>
      <c r="F294" s="49">
        <f>'Raw Data'!F292</f>
        <v>4.25898729677139</v>
      </c>
      <c r="G294" s="49">
        <f>'Raw Data'!G292</f>
        <v>1.0025864827642801</v>
      </c>
      <c r="H294" s="49">
        <f>'Raw Data'!H292</f>
        <v>0.139999068566521</v>
      </c>
      <c r="I294" s="49">
        <f>'Raw Data'!I292</f>
        <v>0.113533228326408</v>
      </c>
      <c r="J294" s="49">
        <f>'Raw Data'!J292</f>
        <v>0.858708480650341</v>
      </c>
      <c r="K294" s="57">
        <f>'Raw Data'!K292</f>
        <v>1.01981224817583</v>
      </c>
      <c r="L294" s="49"/>
      <c r="M294" s="60">
        <f>'Raw Data'!L292</f>
        <v>0</v>
      </c>
      <c r="N294" s="49">
        <f>'Raw Data'!M292</f>
        <v>0</v>
      </c>
      <c r="O294" s="49">
        <f>'Raw Data'!N292</f>
        <v>0</v>
      </c>
      <c r="P294" s="49">
        <f>'Raw Data'!O292</f>
        <v>0</v>
      </c>
      <c r="Q294" s="49">
        <f>'Raw Data'!P292</f>
        <v>0</v>
      </c>
      <c r="R294" s="49">
        <f>'Raw Data'!Q292</f>
        <v>0</v>
      </c>
      <c r="S294" s="49">
        <f>'Raw Data'!R292</f>
        <v>0</v>
      </c>
      <c r="T294" s="49">
        <f>'Raw Data'!S292</f>
        <v>0</v>
      </c>
      <c r="U294" s="49">
        <f>'Raw Data'!T292</f>
        <v>0</v>
      </c>
      <c r="V294" s="57">
        <f>'Raw Data'!U292</f>
        <v>0</v>
      </c>
      <c r="W294" s="49">
        <f>'Raw Data'!V292</f>
        <v>0</v>
      </c>
      <c r="X294" s="49">
        <f>'Raw Data'!W292</f>
        <v>0</v>
      </c>
      <c r="Y294" s="49">
        <f>'Raw Data'!X292</f>
        <v>0</v>
      </c>
      <c r="Z294" s="49">
        <f>'Raw Data'!Y292</f>
        <v>0</v>
      </c>
      <c r="AA294" s="49">
        <f>'Raw Data'!Z292</f>
        <v>0</v>
      </c>
      <c r="AB294" s="49">
        <f>'Raw Data'!AA292</f>
        <v>0</v>
      </c>
      <c r="AC294" s="49">
        <f>'Raw Data'!AB292</f>
        <v>0</v>
      </c>
      <c r="AD294" s="49">
        <f>'Raw Data'!AC292</f>
        <v>0</v>
      </c>
      <c r="AE294" s="49">
        <f>'Raw Data'!AD292</f>
        <v>0</v>
      </c>
      <c r="AF294" s="57">
        <f>'Raw Data'!AE292</f>
        <v>0</v>
      </c>
    </row>
    <row r="295" spans="1:32" x14ac:dyDescent="0.3">
      <c r="A295" s="55">
        <f>'Raw Data'!A293</f>
        <v>4.8666666666666698</v>
      </c>
      <c r="B295" s="49">
        <f>'Raw Data'!B293</f>
        <v>1.72833147348452E-2</v>
      </c>
      <c r="C295" s="49">
        <f>'Raw Data'!C293</f>
        <v>4.6177024103599897E-2</v>
      </c>
      <c r="D295" s="49">
        <f>'Raw Data'!D293</f>
        <v>0.18091494414157</v>
      </c>
      <c r="E295" s="49">
        <f>'Raw Data'!E293</f>
        <v>0.83778580391144497</v>
      </c>
      <c r="F295" s="49">
        <f>'Raw Data'!F293</f>
        <v>4.2591746727918904</v>
      </c>
      <c r="G295" s="49">
        <f>'Raw Data'!G293</f>
        <v>1.00258135840345</v>
      </c>
      <c r="H295" s="49">
        <f>'Raw Data'!H293</f>
        <v>0.14000419292734401</v>
      </c>
      <c r="I295" s="49">
        <f>'Raw Data'!I293</f>
        <v>0.11352810396558401</v>
      </c>
      <c r="J295" s="49">
        <f>'Raw Data'!J293</f>
        <v>0.85870848064801497</v>
      </c>
      <c r="K295" s="57">
        <f>'Raw Data'!K293</f>
        <v>1.01981312842892</v>
      </c>
      <c r="L295" s="49"/>
      <c r="M295" s="60">
        <f>'Raw Data'!L293</f>
        <v>0</v>
      </c>
      <c r="N295" s="49">
        <f>'Raw Data'!M293</f>
        <v>0</v>
      </c>
      <c r="O295" s="49">
        <f>'Raw Data'!N293</f>
        <v>0</v>
      </c>
      <c r="P295" s="49">
        <f>'Raw Data'!O293</f>
        <v>0</v>
      </c>
      <c r="Q295" s="49">
        <f>'Raw Data'!P293</f>
        <v>0</v>
      </c>
      <c r="R295" s="49">
        <f>'Raw Data'!Q293</f>
        <v>0</v>
      </c>
      <c r="S295" s="49">
        <f>'Raw Data'!R293</f>
        <v>0</v>
      </c>
      <c r="T295" s="49">
        <f>'Raw Data'!S293</f>
        <v>0</v>
      </c>
      <c r="U295" s="49">
        <f>'Raw Data'!T293</f>
        <v>0</v>
      </c>
      <c r="V295" s="57">
        <f>'Raw Data'!U293</f>
        <v>0</v>
      </c>
      <c r="W295" s="49">
        <f>'Raw Data'!V293</f>
        <v>0</v>
      </c>
      <c r="X295" s="49">
        <f>'Raw Data'!W293</f>
        <v>0</v>
      </c>
      <c r="Y295" s="49">
        <f>'Raw Data'!X293</f>
        <v>0</v>
      </c>
      <c r="Z295" s="49">
        <f>'Raw Data'!Y293</f>
        <v>0</v>
      </c>
      <c r="AA295" s="49">
        <f>'Raw Data'!Z293</f>
        <v>0</v>
      </c>
      <c r="AB295" s="49">
        <f>'Raw Data'!AA293</f>
        <v>0</v>
      </c>
      <c r="AC295" s="49">
        <f>'Raw Data'!AB293</f>
        <v>0</v>
      </c>
      <c r="AD295" s="49">
        <f>'Raw Data'!AC293</f>
        <v>0</v>
      </c>
      <c r="AE295" s="49">
        <f>'Raw Data'!AD293</f>
        <v>0</v>
      </c>
      <c r="AF295" s="57">
        <f>'Raw Data'!AE293</f>
        <v>0</v>
      </c>
    </row>
    <row r="296" spans="1:32" x14ac:dyDescent="0.3">
      <c r="A296" s="55">
        <f>'Raw Data'!A294</f>
        <v>4.8833333333333302</v>
      </c>
      <c r="B296" s="49">
        <f>'Raw Data'!B294</f>
        <v>1.7283488466614799E-2</v>
      </c>
      <c r="C296" s="49">
        <f>'Raw Data'!C294</f>
        <v>4.6177984595111299E-2</v>
      </c>
      <c r="D296" s="49">
        <f>'Raw Data'!D294</f>
        <v>0.18092007680596001</v>
      </c>
      <c r="E296" s="49">
        <f>'Raw Data'!E294</f>
        <v>0.837815968470638</v>
      </c>
      <c r="F296" s="49">
        <f>'Raw Data'!F294</f>
        <v>4.2593609281396496</v>
      </c>
      <c r="G296" s="49">
        <f>'Raw Data'!G294</f>
        <v>1.00257626470895</v>
      </c>
      <c r="H296" s="49">
        <f>'Raw Data'!H294</f>
        <v>0.140009286621846</v>
      </c>
      <c r="I296" s="49">
        <f>'Raw Data'!I294</f>
        <v>0.113523010271083</v>
      </c>
      <c r="J296" s="49">
        <f>'Raw Data'!J294</f>
        <v>0.85870848064577099</v>
      </c>
      <c r="K296" s="57">
        <f>'Raw Data'!K294</f>
        <v>1.0198140034213901</v>
      </c>
      <c r="L296" s="49"/>
      <c r="M296" s="60">
        <f>'Raw Data'!L294</f>
        <v>0</v>
      </c>
      <c r="N296" s="49">
        <f>'Raw Data'!M294</f>
        <v>0</v>
      </c>
      <c r="O296" s="49">
        <f>'Raw Data'!N294</f>
        <v>0</v>
      </c>
      <c r="P296" s="49">
        <f>'Raw Data'!O294</f>
        <v>0</v>
      </c>
      <c r="Q296" s="49">
        <f>'Raw Data'!P294</f>
        <v>0</v>
      </c>
      <c r="R296" s="49">
        <f>'Raw Data'!Q294</f>
        <v>0</v>
      </c>
      <c r="S296" s="49">
        <f>'Raw Data'!R294</f>
        <v>0</v>
      </c>
      <c r="T296" s="49">
        <f>'Raw Data'!S294</f>
        <v>0</v>
      </c>
      <c r="U296" s="49">
        <f>'Raw Data'!T294</f>
        <v>0</v>
      </c>
      <c r="V296" s="57">
        <f>'Raw Data'!U294</f>
        <v>0</v>
      </c>
      <c r="W296" s="49">
        <f>'Raw Data'!V294</f>
        <v>0</v>
      </c>
      <c r="X296" s="49">
        <f>'Raw Data'!W294</f>
        <v>0</v>
      </c>
      <c r="Y296" s="49">
        <f>'Raw Data'!X294</f>
        <v>0</v>
      </c>
      <c r="Z296" s="49">
        <f>'Raw Data'!Y294</f>
        <v>0</v>
      </c>
      <c r="AA296" s="49">
        <f>'Raw Data'!Z294</f>
        <v>0</v>
      </c>
      <c r="AB296" s="49">
        <f>'Raw Data'!AA294</f>
        <v>0</v>
      </c>
      <c r="AC296" s="49">
        <f>'Raw Data'!AB294</f>
        <v>0</v>
      </c>
      <c r="AD296" s="49">
        <f>'Raw Data'!AC294</f>
        <v>0</v>
      </c>
      <c r="AE296" s="49">
        <f>'Raw Data'!AD294</f>
        <v>0</v>
      </c>
      <c r="AF296" s="57">
        <f>'Raw Data'!AE294</f>
        <v>0</v>
      </c>
    </row>
    <row r="297" spans="1:32" x14ac:dyDescent="0.3">
      <c r="A297" s="55">
        <f>'Raw Data'!A295</f>
        <v>4.9000000000000004</v>
      </c>
      <c r="B297" s="49">
        <f>'Raw Data'!B295</f>
        <v>1.7283661106731601E-2</v>
      </c>
      <c r="C297" s="49">
        <f>'Raw Data'!C295</f>
        <v>4.6178939294234E-2</v>
      </c>
      <c r="D297" s="49">
        <f>'Raw Data'!D295</f>
        <v>0.180925178546511</v>
      </c>
      <c r="E297" s="49">
        <f>'Raw Data'!E295</f>
        <v>0.83784595141194895</v>
      </c>
      <c r="F297" s="49">
        <f>'Raw Data'!F295</f>
        <v>4.25954606281468</v>
      </c>
      <c r="G297" s="49">
        <f>'Raw Data'!G295</f>
        <v>1.00257120168077</v>
      </c>
      <c r="H297" s="49">
        <f>'Raw Data'!H295</f>
        <v>0.14001434965002499</v>
      </c>
      <c r="I297" s="49">
        <f>'Raw Data'!I295</f>
        <v>0.113517947242903</v>
      </c>
      <c r="J297" s="49">
        <f>'Raw Data'!J295</f>
        <v>0.85870848064360805</v>
      </c>
      <c r="K297" s="57">
        <f>'Raw Data'!K295</f>
        <v>1.0198148731532299</v>
      </c>
      <c r="L297" s="49"/>
      <c r="M297" s="60">
        <f>'Raw Data'!L295</f>
        <v>0</v>
      </c>
      <c r="N297" s="49">
        <f>'Raw Data'!M295</f>
        <v>0</v>
      </c>
      <c r="O297" s="49">
        <f>'Raw Data'!N295</f>
        <v>0</v>
      </c>
      <c r="P297" s="49">
        <f>'Raw Data'!O295</f>
        <v>0</v>
      </c>
      <c r="Q297" s="49">
        <f>'Raw Data'!P295</f>
        <v>0</v>
      </c>
      <c r="R297" s="49">
        <f>'Raw Data'!Q295</f>
        <v>0</v>
      </c>
      <c r="S297" s="49">
        <f>'Raw Data'!R295</f>
        <v>0</v>
      </c>
      <c r="T297" s="49">
        <f>'Raw Data'!S295</f>
        <v>0</v>
      </c>
      <c r="U297" s="49">
        <f>'Raw Data'!T295</f>
        <v>0</v>
      </c>
      <c r="V297" s="57">
        <f>'Raw Data'!U295</f>
        <v>0</v>
      </c>
      <c r="W297" s="49">
        <f>'Raw Data'!V295</f>
        <v>0</v>
      </c>
      <c r="X297" s="49">
        <f>'Raw Data'!W295</f>
        <v>0</v>
      </c>
      <c r="Y297" s="49">
        <f>'Raw Data'!X295</f>
        <v>0</v>
      </c>
      <c r="Z297" s="49">
        <f>'Raw Data'!Y295</f>
        <v>0</v>
      </c>
      <c r="AA297" s="49">
        <f>'Raw Data'!Z295</f>
        <v>0</v>
      </c>
      <c r="AB297" s="49">
        <f>'Raw Data'!AA295</f>
        <v>0</v>
      </c>
      <c r="AC297" s="49">
        <f>'Raw Data'!AB295</f>
        <v>0</v>
      </c>
      <c r="AD297" s="49">
        <f>'Raw Data'!AC295</f>
        <v>0</v>
      </c>
      <c r="AE297" s="49">
        <f>'Raw Data'!AD295</f>
        <v>0</v>
      </c>
      <c r="AF297" s="57">
        <f>'Raw Data'!AE295</f>
        <v>0</v>
      </c>
    </row>
    <row r="298" spans="1:32" x14ac:dyDescent="0.3">
      <c r="A298" s="55">
        <f>'Raw Data'!A296</f>
        <v>4.9166666666666696</v>
      </c>
      <c r="B298" s="49">
        <f>'Raw Data'!B296</f>
        <v>1.72838326551959E-2</v>
      </c>
      <c r="C298" s="49">
        <f>'Raw Data'!C296</f>
        <v>4.6179888200968099E-2</v>
      </c>
      <c r="D298" s="49">
        <f>'Raw Data'!D296</f>
        <v>0.18093024936322299</v>
      </c>
      <c r="E298" s="49">
        <f>'Raw Data'!E296</f>
        <v>0.83787575273537496</v>
      </c>
      <c r="F298" s="49">
        <f>'Raw Data'!F296</f>
        <v>4.2597300768169903</v>
      </c>
      <c r="G298" s="49">
        <f>'Raw Data'!G296</f>
        <v>1.0025661693189201</v>
      </c>
      <c r="H298" s="49">
        <f>'Raw Data'!H296</f>
        <v>0.14001938201188299</v>
      </c>
      <c r="I298" s="49">
        <f>'Raw Data'!I296</f>
        <v>0.11351291488104601</v>
      </c>
      <c r="J298" s="49">
        <f>'Raw Data'!J296</f>
        <v>0.85870848064152605</v>
      </c>
      <c r="K298" s="57">
        <f>'Raw Data'!K296</f>
        <v>1.0198157376244601</v>
      </c>
      <c r="L298" s="49"/>
      <c r="M298" s="60">
        <f>'Raw Data'!L296</f>
        <v>0</v>
      </c>
      <c r="N298" s="49">
        <f>'Raw Data'!M296</f>
        <v>0</v>
      </c>
      <c r="O298" s="49">
        <f>'Raw Data'!N296</f>
        <v>0</v>
      </c>
      <c r="P298" s="49">
        <f>'Raw Data'!O296</f>
        <v>0</v>
      </c>
      <c r="Q298" s="49">
        <f>'Raw Data'!P296</f>
        <v>0</v>
      </c>
      <c r="R298" s="49">
        <f>'Raw Data'!Q296</f>
        <v>0</v>
      </c>
      <c r="S298" s="49">
        <f>'Raw Data'!R296</f>
        <v>0</v>
      </c>
      <c r="T298" s="49">
        <f>'Raw Data'!S296</f>
        <v>0</v>
      </c>
      <c r="U298" s="49">
        <f>'Raw Data'!T296</f>
        <v>0</v>
      </c>
      <c r="V298" s="57">
        <f>'Raw Data'!U296</f>
        <v>0</v>
      </c>
      <c r="W298" s="49">
        <f>'Raw Data'!V296</f>
        <v>0</v>
      </c>
      <c r="X298" s="49">
        <f>'Raw Data'!W296</f>
        <v>0</v>
      </c>
      <c r="Y298" s="49">
        <f>'Raw Data'!X296</f>
        <v>0</v>
      </c>
      <c r="Z298" s="49">
        <f>'Raw Data'!Y296</f>
        <v>0</v>
      </c>
      <c r="AA298" s="49">
        <f>'Raw Data'!Z296</f>
        <v>0</v>
      </c>
      <c r="AB298" s="49">
        <f>'Raw Data'!AA296</f>
        <v>0</v>
      </c>
      <c r="AC298" s="49">
        <f>'Raw Data'!AB296</f>
        <v>0</v>
      </c>
      <c r="AD298" s="49">
        <f>'Raw Data'!AC296</f>
        <v>0</v>
      </c>
      <c r="AE298" s="49">
        <f>'Raw Data'!AD296</f>
        <v>0</v>
      </c>
      <c r="AF298" s="57">
        <f>'Raw Data'!AE296</f>
        <v>0</v>
      </c>
    </row>
    <row r="299" spans="1:32" x14ac:dyDescent="0.3">
      <c r="A299" s="55">
        <f>'Raw Data'!A297</f>
        <v>4.93333333333333</v>
      </c>
      <c r="B299" s="49">
        <f>'Raw Data'!B297</f>
        <v>1.7284003112007399E-2</v>
      </c>
      <c r="C299" s="49">
        <f>'Raw Data'!C297</f>
        <v>4.61808313153136E-2</v>
      </c>
      <c r="D299" s="49">
        <f>'Raw Data'!D297</f>
        <v>0.18093528925609501</v>
      </c>
      <c r="E299" s="49">
        <f>'Raw Data'!E297</f>
        <v>0.83790537244091701</v>
      </c>
      <c r="F299" s="49">
        <f>'Raw Data'!F297</f>
        <v>4.2599129701465603</v>
      </c>
      <c r="G299" s="49">
        <f>'Raw Data'!G297</f>
        <v>1.0025611676233801</v>
      </c>
      <c r="H299" s="49">
        <f>'Raw Data'!H297</f>
        <v>0.14002438370741799</v>
      </c>
      <c r="I299" s="49">
        <f>'Raw Data'!I297</f>
        <v>0.113507913185511</v>
      </c>
      <c r="J299" s="49">
        <f>'Raw Data'!J297</f>
        <v>0.85870848063952498</v>
      </c>
      <c r="K299" s="57">
        <f>'Raw Data'!K297</f>
        <v>1.0198165968350701</v>
      </c>
      <c r="L299" s="49"/>
      <c r="M299" s="60">
        <f>'Raw Data'!L297</f>
        <v>0</v>
      </c>
      <c r="N299" s="49">
        <f>'Raw Data'!M297</f>
        <v>0</v>
      </c>
      <c r="O299" s="49">
        <f>'Raw Data'!N297</f>
        <v>0</v>
      </c>
      <c r="P299" s="49">
        <f>'Raw Data'!O297</f>
        <v>0</v>
      </c>
      <c r="Q299" s="49">
        <f>'Raw Data'!P297</f>
        <v>0</v>
      </c>
      <c r="R299" s="49">
        <f>'Raw Data'!Q297</f>
        <v>0</v>
      </c>
      <c r="S299" s="49">
        <f>'Raw Data'!R297</f>
        <v>0</v>
      </c>
      <c r="T299" s="49">
        <f>'Raw Data'!S297</f>
        <v>0</v>
      </c>
      <c r="U299" s="49">
        <f>'Raw Data'!T297</f>
        <v>0</v>
      </c>
      <c r="V299" s="57">
        <f>'Raw Data'!U297</f>
        <v>0</v>
      </c>
      <c r="W299" s="49">
        <f>'Raw Data'!V297</f>
        <v>0</v>
      </c>
      <c r="X299" s="49">
        <f>'Raw Data'!W297</f>
        <v>0</v>
      </c>
      <c r="Y299" s="49">
        <f>'Raw Data'!X297</f>
        <v>0</v>
      </c>
      <c r="Z299" s="49">
        <f>'Raw Data'!Y297</f>
        <v>0</v>
      </c>
      <c r="AA299" s="49">
        <f>'Raw Data'!Z297</f>
        <v>0</v>
      </c>
      <c r="AB299" s="49">
        <f>'Raw Data'!AA297</f>
        <v>0</v>
      </c>
      <c r="AC299" s="49">
        <f>'Raw Data'!AB297</f>
        <v>0</v>
      </c>
      <c r="AD299" s="49">
        <f>'Raw Data'!AC297</f>
        <v>0</v>
      </c>
      <c r="AE299" s="49">
        <f>'Raw Data'!AD297</f>
        <v>0</v>
      </c>
      <c r="AF299" s="57">
        <f>'Raw Data'!AE297</f>
        <v>0</v>
      </c>
    </row>
    <row r="300" spans="1:32" x14ac:dyDescent="0.3">
      <c r="A300" s="55">
        <f>'Raw Data'!A298</f>
        <v>4.95</v>
      </c>
      <c r="B300" s="49">
        <f>'Raw Data'!B298</f>
        <v>1.72841724771663E-2</v>
      </c>
      <c r="C300" s="49">
        <f>'Raw Data'!C298</f>
        <v>4.6181768637270401E-2</v>
      </c>
      <c r="D300" s="49">
        <f>'Raw Data'!D298</f>
        <v>0.180940298225128</v>
      </c>
      <c r="E300" s="49">
        <f>'Raw Data'!E298</f>
        <v>0.83793481052857599</v>
      </c>
      <c r="F300" s="49">
        <f>'Raw Data'!F298</f>
        <v>4.2600947428033997</v>
      </c>
      <c r="G300" s="49">
        <f>'Raw Data'!G298</f>
        <v>1.0025561965941701</v>
      </c>
      <c r="H300" s="49">
        <f>'Raw Data'!H298</f>
        <v>0.140029354736631</v>
      </c>
      <c r="I300" s="49">
        <f>'Raw Data'!I298</f>
        <v>0.113502942156297</v>
      </c>
      <c r="J300" s="49">
        <f>'Raw Data'!J298</f>
        <v>0.85870848063760497</v>
      </c>
      <c r="K300" s="57">
        <f>'Raw Data'!K298</f>
        <v>1.0198174507850599</v>
      </c>
      <c r="L300" s="49"/>
      <c r="M300" s="60">
        <f>'Raw Data'!L298</f>
        <v>0</v>
      </c>
      <c r="N300" s="49">
        <f>'Raw Data'!M298</f>
        <v>0</v>
      </c>
      <c r="O300" s="49">
        <f>'Raw Data'!N298</f>
        <v>0</v>
      </c>
      <c r="P300" s="49">
        <f>'Raw Data'!O298</f>
        <v>0</v>
      </c>
      <c r="Q300" s="49">
        <f>'Raw Data'!P298</f>
        <v>0</v>
      </c>
      <c r="R300" s="49">
        <f>'Raw Data'!Q298</f>
        <v>0</v>
      </c>
      <c r="S300" s="49">
        <f>'Raw Data'!R298</f>
        <v>0</v>
      </c>
      <c r="T300" s="49">
        <f>'Raw Data'!S298</f>
        <v>0</v>
      </c>
      <c r="U300" s="49">
        <f>'Raw Data'!T298</f>
        <v>0</v>
      </c>
      <c r="V300" s="57">
        <f>'Raw Data'!U298</f>
        <v>0</v>
      </c>
      <c r="W300" s="49">
        <f>'Raw Data'!V298</f>
        <v>0</v>
      </c>
      <c r="X300" s="49">
        <f>'Raw Data'!W298</f>
        <v>0</v>
      </c>
      <c r="Y300" s="49">
        <f>'Raw Data'!X298</f>
        <v>0</v>
      </c>
      <c r="Z300" s="49">
        <f>'Raw Data'!Y298</f>
        <v>0</v>
      </c>
      <c r="AA300" s="49">
        <f>'Raw Data'!Z298</f>
        <v>0</v>
      </c>
      <c r="AB300" s="49">
        <f>'Raw Data'!AA298</f>
        <v>0</v>
      </c>
      <c r="AC300" s="49">
        <f>'Raw Data'!AB298</f>
        <v>0</v>
      </c>
      <c r="AD300" s="49">
        <f>'Raw Data'!AC298</f>
        <v>0</v>
      </c>
      <c r="AE300" s="49">
        <f>'Raw Data'!AD298</f>
        <v>0</v>
      </c>
      <c r="AF300" s="57">
        <f>'Raw Data'!AE298</f>
        <v>0</v>
      </c>
    </row>
    <row r="301" spans="1:32" x14ac:dyDescent="0.3">
      <c r="A301" s="55">
        <f>'Raw Data'!A299</f>
        <v>4.9666666666666703</v>
      </c>
      <c r="B301" s="49">
        <f>'Raw Data'!B299</f>
        <v>1.7284340750672499E-2</v>
      </c>
      <c r="C301" s="49">
        <f>'Raw Data'!C299</f>
        <v>4.6182700166838599E-2</v>
      </c>
      <c r="D301" s="49">
        <f>'Raw Data'!D299</f>
        <v>0.180945276270321</v>
      </c>
      <c r="E301" s="49">
        <f>'Raw Data'!E299</f>
        <v>0.83796406699835102</v>
      </c>
      <c r="F301" s="49">
        <f>'Raw Data'!F299</f>
        <v>4.2602753947875103</v>
      </c>
      <c r="G301" s="49">
        <f>'Raw Data'!G299</f>
        <v>1.0025512562312799</v>
      </c>
      <c r="H301" s="49">
        <f>'Raw Data'!H299</f>
        <v>0.140034295099523</v>
      </c>
      <c r="I301" s="49">
        <f>'Raw Data'!I299</f>
        <v>0.11349800179340599</v>
      </c>
      <c r="J301" s="49">
        <f>'Raw Data'!J299</f>
        <v>0.85870848063576699</v>
      </c>
      <c r="K301" s="57">
        <f>'Raw Data'!K299</f>
        <v>1.01981829947443</v>
      </c>
      <c r="L301" s="49"/>
      <c r="M301" s="60">
        <f>'Raw Data'!L299</f>
        <v>0</v>
      </c>
      <c r="N301" s="49">
        <f>'Raw Data'!M299</f>
        <v>0</v>
      </c>
      <c r="O301" s="49">
        <f>'Raw Data'!N299</f>
        <v>0</v>
      </c>
      <c r="P301" s="49">
        <f>'Raw Data'!O299</f>
        <v>0</v>
      </c>
      <c r="Q301" s="49">
        <f>'Raw Data'!P299</f>
        <v>0</v>
      </c>
      <c r="R301" s="49">
        <f>'Raw Data'!Q299</f>
        <v>0</v>
      </c>
      <c r="S301" s="49">
        <f>'Raw Data'!R299</f>
        <v>0</v>
      </c>
      <c r="T301" s="49">
        <f>'Raw Data'!S299</f>
        <v>0</v>
      </c>
      <c r="U301" s="49">
        <f>'Raw Data'!T299</f>
        <v>0</v>
      </c>
      <c r="V301" s="57">
        <f>'Raw Data'!U299</f>
        <v>0</v>
      </c>
      <c r="W301" s="49">
        <f>'Raw Data'!V299</f>
        <v>0</v>
      </c>
      <c r="X301" s="49">
        <f>'Raw Data'!W299</f>
        <v>0</v>
      </c>
      <c r="Y301" s="49">
        <f>'Raw Data'!X299</f>
        <v>0</v>
      </c>
      <c r="Z301" s="49">
        <f>'Raw Data'!Y299</f>
        <v>0</v>
      </c>
      <c r="AA301" s="49">
        <f>'Raw Data'!Z299</f>
        <v>0</v>
      </c>
      <c r="AB301" s="49">
        <f>'Raw Data'!AA299</f>
        <v>0</v>
      </c>
      <c r="AC301" s="49">
        <f>'Raw Data'!AB299</f>
        <v>0</v>
      </c>
      <c r="AD301" s="49">
        <f>'Raw Data'!AC299</f>
        <v>0</v>
      </c>
      <c r="AE301" s="49">
        <f>'Raw Data'!AD299</f>
        <v>0</v>
      </c>
      <c r="AF301" s="57">
        <f>'Raw Data'!AE299</f>
        <v>0</v>
      </c>
    </row>
    <row r="302" spans="1:32" x14ac:dyDescent="0.3">
      <c r="A302" s="55">
        <f>'Raw Data'!A300</f>
        <v>4.9833333333333298</v>
      </c>
      <c r="B302" s="49">
        <f>'Raw Data'!B300</f>
        <v>1.7284507932525998E-2</v>
      </c>
      <c r="C302" s="49">
        <f>'Raw Data'!C300</f>
        <v>4.6183625904018297E-2</v>
      </c>
      <c r="D302" s="49">
        <f>'Raw Data'!D300</f>
        <v>0.18095022339167499</v>
      </c>
      <c r="E302" s="49">
        <f>'Raw Data'!E300</f>
        <v>0.83799314185024198</v>
      </c>
      <c r="F302" s="49">
        <f>'Raw Data'!F300</f>
        <v>4.2604549260988902</v>
      </c>
      <c r="G302" s="49">
        <f>'Raw Data'!G300</f>
        <v>1.00254634653471</v>
      </c>
      <c r="H302" s="49">
        <f>'Raw Data'!H300</f>
        <v>0.140039204796092</v>
      </c>
      <c r="I302" s="49">
        <f>'Raw Data'!I300</f>
        <v>0.113493092096837</v>
      </c>
      <c r="J302" s="49">
        <f>'Raw Data'!J300</f>
        <v>0.85870848063400995</v>
      </c>
      <c r="K302" s="57">
        <f>'Raw Data'!K300</f>
        <v>1.01981914290317</v>
      </c>
      <c r="L302" s="49"/>
      <c r="M302" s="60">
        <f>'Raw Data'!L300</f>
        <v>0</v>
      </c>
      <c r="N302" s="49">
        <f>'Raw Data'!M300</f>
        <v>0</v>
      </c>
      <c r="O302" s="49">
        <f>'Raw Data'!N300</f>
        <v>0</v>
      </c>
      <c r="P302" s="49">
        <f>'Raw Data'!O300</f>
        <v>0</v>
      </c>
      <c r="Q302" s="49">
        <f>'Raw Data'!P300</f>
        <v>0</v>
      </c>
      <c r="R302" s="49">
        <f>'Raw Data'!Q300</f>
        <v>0</v>
      </c>
      <c r="S302" s="49">
        <f>'Raw Data'!R300</f>
        <v>0</v>
      </c>
      <c r="T302" s="49">
        <f>'Raw Data'!S300</f>
        <v>0</v>
      </c>
      <c r="U302" s="49">
        <f>'Raw Data'!T300</f>
        <v>0</v>
      </c>
      <c r="V302" s="57">
        <f>'Raw Data'!U300</f>
        <v>0</v>
      </c>
      <c r="W302" s="49">
        <f>'Raw Data'!V300</f>
        <v>0</v>
      </c>
      <c r="X302" s="49">
        <f>'Raw Data'!W300</f>
        <v>0</v>
      </c>
      <c r="Y302" s="49">
        <f>'Raw Data'!X300</f>
        <v>0</v>
      </c>
      <c r="Z302" s="49">
        <f>'Raw Data'!Y300</f>
        <v>0</v>
      </c>
      <c r="AA302" s="49">
        <f>'Raw Data'!Z300</f>
        <v>0</v>
      </c>
      <c r="AB302" s="49">
        <f>'Raw Data'!AA300</f>
        <v>0</v>
      </c>
      <c r="AC302" s="49">
        <f>'Raw Data'!AB300</f>
        <v>0</v>
      </c>
      <c r="AD302" s="49">
        <f>'Raw Data'!AC300</f>
        <v>0</v>
      </c>
      <c r="AE302" s="49">
        <f>'Raw Data'!AD300</f>
        <v>0</v>
      </c>
      <c r="AF302" s="57">
        <f>'Raw Data'!AE300</f>
        <v>0</v>
      </c>
    </row>
    <row r="303" spans="1:32" x14ac:dyDescent="0.3">
      <c r="A303" s="56">
        <f>'Raw Data'!A301</f>
        <v>5</v>
      </c>
      <c r="B303" s="58">
        <f>'Raw Data'!B301</f>
        <v>1.72846740227269E-2</v>
      </c>
      <c r="C303" s="58">
        <f>'Raw Data'!C301</f>
        <v>4.6184545848809197E-2</v>
      </c>
      <c r="D303" s="58">
        <f>'Raw Data'!D301</f>
        <v>0.18095513958918999</v>
      </c>
      <c r="E303" s="58">
        <f>'Raw Data'!E301</f>
        <v>0.83802203508424999</v>
      </c>
      <c r="F303" s="58">
        <f>'Raw Data'!F301</f>
        <v>4.2606333367375404</v>
      </c>
      <c r="G303" s="58">
        <f>'Raw Data'!G301</f>
        <v>1.0025414675044599</v>
      </c>
      <c r="H303" s="58">
        <f>'Raw Data'!H301</f>
        <v>0.14004408382633901</v>
      </c>
      <c r="I303" s="58">
        <f>'Raw Data'!I301</f>
        <v>0.11348821306659</v>
      </c>
      <c r="J303" s="58">
        <f>'Raw Data'!J301</f>
        <v>0.85870848063233296</v>
      </c>
      <c r="K303" s="59">
        <f>'Raw Data'!K301</f>
        <v>1.0198199810713</v>
      </c>
      <c r="L303" s="49"/>
      <c r="M303" s="61">
        <f>'Raw Data'!L301</f>
        <v>0</v>
      </c>
      <c r="N303" s="58">
        <f>'Raw Data'!M301</f>
        <v>0</v>
      </c>
      <c r="O303" s="58">
        <f>'Raw Data'!N301</f>
        <v>0</v>
      </c>
      <c r="P303" s="58">
        <f>'Raw Data'!O301</f>
        <v>0</v>
      </c>
      <c r="Q303" s="58">
        <f>'Raw Data'!P301</f>
        <v>0</v>
      </c>
      <c r="R303" s="58">
        <f>'Raw Data'!Q301</f>
        <v>0</v>
      </c>
      <c r="S303" s="58">
        <f>'Raw Data'!R301</f>
        <v>0</v>
      </c>
      <c r="T303" s="58">
        <f>'Raw Data'!S301</f>
        <v>0</v>
      </c>
      <c r="U303" s="58">
        <f>'Raw Data'!T301</f>
        <v>0</v>
      </c>
      <c r="V303" s="59">
        <f>'Raw Data'!U301</f>
        <v>0</v>
      </c>
      <c r="W303" s="58">
        <f>'Raw Data'!V301</f>
        <v>0</v>
      </c>
      <c r="X303" s="58">
        <f>'Raw Data'!W301</f>
        <v>0</v>
      </c>
      <c r="Y303" s="58">
        <f>'Raw Data'!X301</f>
        <v>0</v>
      </c>
      <c r="Z303" s="58">
        <f>'Raw Data'!Y301</f>
        <v>0</v>
      </c>
      <c r="AA303" s="58">
        <f>'Raw Data'!Z301</f>
        <v>0</v>
      </c>
      <c r="AB303" s="58">
        <f>'Raw Data'!AA301</f>
        <v>0</v>
      </c>
      <c r="AC303" s="58">
        <f>'Raw Data'!AB301</f>
        <v>0</v>
      </c>
      <c r="AD303" s="58">
        <f>'Raw Data'!AC301</f>
        <v>0</v>
      </c>
      <c r="AE303" s="58">
        <f>'Raw Data'!AD301</f>
        <v>0</v>
      </c>
      <c r="AF303" s="59">
        <f>'Raw Data'!AE301</f>
        <v>0</v>
      </c>
    </row>
  </sheetData>
  <mergeCells count="3">
    <mergeCell ref="B1:K1"/>
    <mergeCell ref="M1:V1"/>
    <mergeCell ref="W1:AF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D19" sqref="D19"/>
    </sheetView>
  </sheetViews>
  <sheetFormatPr defaultRowHeight="14.4" x14ac:dyDescent="0.3"/>
  <cols>
    <col min="1" max="1" width="9.109375" style="2"/>
    <col min="2" max="2" width="47.109375" bestFit="1" customWidth="1"/>
    <col min="3" max="3" width="18.44140625" customWidth="1"/>
    <col min="4" max="4" width="22" bestFit="1" customWidth="1"/>
    <col min="7" max="7" width="15.77734375" customWidth="1"/>
    <col min="8" max="8" width="32.109375" customWidth="1"/>
    <col min="10" max="10" width="11.5546875" bestFit="1" customWidth="1"/>
  </cols>
  <sheetData>
    <row r="1" spans="1:10" x14ac:dyDescent="0.3">
      <c r="A1" s="5" t="s">
        <v>13</v>
      </c>
      <c r="B1" s="5" t="s">
        <v>14</v>
      </c>
      <c r="C1" s="5" t="s">
        <v>22</v>
      </c>
      <c r="D1" s="5" t="s">
        <v>15</v>
      </c>
    </row>
    <row r="2" spans="1:10" x14ac:dyDescent="0.3">
      <c r="A2"/>
      <c r="B2" s="7" t="s">
        <v>36</v>
      </c>
      <c r="C2" s="104">
        <v>0.15620000000000001</v>
      </c>
      <c r="D2" s="8" t="s">
        <v>86</v>
      </c>
    </row>
    <row r="3" spans="1:10" ht="16.2" x14ac:dyDescent="0.3">
      <c r="A3"/>
      <c r="B3" s="7" t="s">
        <v>37</v>
      </c>
      <c r="C3" s="104">
        <v>5.7000000000000002E-3</v>
      </c>
      <c r="D3" s="8" t="s">
        <v>38</v>
      </c>
    </row>
    <row r="4" spans="1:10" ht="16.2" x14ac:dyDescent="0.3">
      <c r="A4" s="6"/>
      <c r="B4" s="7" t="s">
        <v>39</v>
      </c>
      <c r="C4" s="104">
        <v>90</v>
      </c>
      <c r="D4" s="8" t="s">
        <v>40</v>
      </c>
      <c r="J4" s="104">
        <v>90</v>
      </c>
    </row>
    <row r="5" spans="1:10" x14ac:dyDescent="0.3">
      <c r="A5" s="6"/>
      <c r="B5" s="7" t="s">
        <v>41</v>
      </c>
      <c r="C5" s="104">
        <v>40000000</v>
      </c>
      <c r="D5" s="8" t="s">
        <v>42</v>
      </c>
    </row>
    <row r="6" spans="1:10" x14ac:dyDescent="0.3">
      <c r="A6" s="6"/>
      <c r="B6" s="7" t="s">
        <v>43</v>
      </c>
      <c r="C6" s="104">
        <v>8314</v>
      </c>
      <c r="D6" s="8" t="s">
        <v>44</v>
      </c>
    </row>
    <row r="7" spans="1:10" x14ac:dyDescent="0.3">
      <c r="A7" s="6"/>
      <c r="B7" s="7" t="s">
        <v>45</v>
      </c>
      <c r="C7" s="104">
        <v>2</v>
      </c>
      <c r="D7" s="8" t="s">
        <v>5</v>
      </c>
    </row>
    <row r="8" spans="1:10" ht="16.2" x14ac:dyDescent="0.3">
      <c r="A8" s="6"/>
      <c r="B8" s="7" t="s">
        <v>46</v>
      </c>
      <c r="C8" s="104">
        <v>150000000</v>
      </c>
      <c r="D8" s="8" t="s">
        <v>47</v>
      </c>
      <c r="J8" s="104">
        <v>150000000</v>
      </c>
    </row>
    <row r="9" spans="1:10" x14ac:dyDescent="0.3">
      <c r="A9" s="6"/>
      <c r="B9" s="7" t="s">
        <v>48</v>
      </c>
      <c r="C9" s="104">
        <v>2</v>
      </c>
      <c r="D9" s="8" t="s">
        <v>5</v>
      </c>
    </row>
    <row r="10" spans="1:10" ht="16.2" x14ac:dyDescent="0.3">
      <c r="A10" s="6"/>
      <c r="B10" s="7" t="s">
        <v>49</v>
      </c>
      <c r="C10" s="105">
        <f>C8*G10</f>
        <v>15000000000</v>
      </c>
      <c r="D10" s="8" t="s">
        <v>50</v>
      </c>
      <c r="F10" t="s">
        <v>104</v>
      </c>
      <c r="G10" s="111">
        <v>100</v>
      </c>
      <c r="H10" t="s">
        <v>105</v>
      </c>
    </row>
    <row r="11" spans="1:10" x14ac:dyDescent="0.3">
      <c r="A11" s="6"/>
      <c r="B11" s="7" t="s">
        <v>51</v>
      </c>
      <c r="C11" s="104">
        <v>4.5</v>
      </c>
      <c r="D11" s="8" t="s">
        <v>5</v>
      </c>
    </row>
    <row r="12" spans="1:10" x14ac:dyDescent="0.3">
      <c r="A12" s="6"/>
      <c r="B12" s="7" t="s">
        <v>9</v>
      </c>
      <c r="C12" s="106">
        <v>0</v>
      </c>
      <c r="D12" s="8" t="s">
        <v>10</v>
      </c>
      <c r="F12" t="s">
        <v>174</v>
      </c>
    </row>
    <row r="13" spans="1:10" x14ac:dyDescent="0.3">
      <c r="A13" s="108" t="s">
        <v>171</v>
      </c>
      <c r="B13" s="20" t="s">
        <v>172</v>
      </c>
      <c r="C13" s="26">
        <v>0</v>
      </c>
      <c r="D13" s="13" t="s">
        <v>173</v>
      </c>
      <c r="F13" t="s">
        <v>177</v>
      </c>
      <c r="G13" s="112">
        <v>288.76285358301124</v>
      </c>
      <c r="H13" t="s">
        <v>8</v>
      </c>
    </row>
    <row r="14" spans="1:10" x14ac:dyDescent="0.3">
      <c r="A14" s="108"/>
      <c r="B14" s="20" t="s">
        <v>175</v>
      </c>
      <c r="C14" s="13">
        <f>IF('System Properties'!E5,'Crystallization Kinetics'!G13,('Crystallization Kinetics'!G13-'Crystallization Kinetics'!C13))</f>
        <v>288.76285358301124</v>
      </c>
      <c r="D14" s="21" t="s">
        <v>8</v>
      </c>
      <c r="F14" t="s">
        <v>176</v>
      </c>
      <c r="G14" s="109">
        <f>C2*EXP(C3*G13) - 'System Properties'!C32/'System Properties'!C34</f>
        <v>4.151774542515696E-5</v>
      </c>
      <c r="H14" s="8" t="s">
        <v>86</v>
      </c>
    </row>
    <row r="16" spans="1:10" ht="13.2" customHeight="1" x14ac:dyDescent="0.3"/>
    <row r="21" spans="2:4" x14ac:dyDescent="0.3">
      <c r="B21" t="s">
        <v>39</v>
      </c>
      <c r="C21">
        <v>90</v>
      </c>
      <c r="D21" t="s">
        <v>187</v>
      </c>
    </row>
    <row r="22" spans="2:4" x14ac:dyDescent="0.3">
      <c r="B22" t="s">
        <v>46</v>
      </c>
      <c r="C22">
        <v>150000000</v>
      </c>
      <c r="D22" t="s">
        <v>186</v>
      </c>
    </row>
    <row r="24" spans="2:4" x14ac:dyDescent="0.3">
      <c r="C24" t="s">
        <v>180</v>
      </c>
      <c r="D24" t="s">
        <v>171</v>
      </c>
    </row>
    <row r="25" spans="2:4" x14ac:dyDescent="0.3">
      <c r="C25" t="s">
        <v>179</v>
      </c>
      <c r="D25">
        <v>3.5</v>
      </c>
    </row>
    <row r="26" spans="2:4" x14ac:dyDescent="0.3">
      <c r="C26" t="s">
        <v>183</v>
      </c>
      <c r="D26">
        <v>4</v>
      </c>
    </row>
    <row r="27" spans="2:4" x14ac:dyDescent="0.3">
      <c r="C27" t="s">
        <v>182</v>
      </c>
      <c r="D27">
        <v>3.7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workbookViewId="0">
      <selection activeCell="D15" sqref="D15"/>
    </sheetView>
  </sheetViews>
  <sheetFormatPr defaultColWidth="9.109375" defaultRowHeight="14.4" x14ac:dyDescent="0.3"/>
  <cols>
    <col min="1" max="1" width="9.109375" style="86"/>
    <col min="2" max="2" width="44.44140625" style="77" bestFit="1" customWidth="1"/>
    <col min="3" max="3" width="16.109375" style="77" customWidth="1"/>
    <col min="4" max="16384" width="9.109375" style="77"/>
  </cols>
  <sheetData>
    <row r="1" spans="1:6" x14ac:dyDescent="0.3">
      <c r="A1" s="76" t="s">
        <v>13</v>
      </c>
      <c r="B1" s="76" t="s">
        <v>23</v>
      </c>
      <c r="C1" s="76" t="s">
        <v>22</v>
      </c>
      <c r="D1" s="76" t="s">
        <v>15</v>
      </c>
    </row>
    <row r="2" spans="1:6" x14ac:dyDescent="0.3">
      <c r="A2" s="77"/>
      <c r="B2" s="78" t="s">
        <v>55</v>
      </c>
      <c r="C2" s="79">
        <v>4180</v>
      </c>
      <c r="D2" s="80" t="s">
        <v>7</v>
      </c>
    </row>
    <row r="3" spans="1:6" x14ac:dyDescent="0.3">
      <c r="A3" s="81"/>
      <c r="B3" s="78" t="s">
        <v>90</v>
      </c>
      <c r="C3" s="79">
        <v>1265</v>
      </c>
      <c r="D3" s="80" t="s">
        <v>7</v>
      </c>
    </row>
    <row r="4" spans="1:6" x14ac:dyDescent="0.3">
      <c r="A4" s="81" t="s">
        <v>111</v>
      </c>
      <c r="B4" s="78" t="s">
        <v>110</v>
      </c>
      <c r="C4" s="82">
        <f>C2</f>
        <v>4180</v>
      </c>
      <c r="D4" s="80" t="s">
        <v>7</v>
      </c>
    </row>
    <row r="5" spans="1:6" x14ac:dyDescent="0.3">
      <c r="A5" s="81" t="s">
        <v>112</v>
      </c>
      <c r="B5" s="78" t="s">
        <v>110</v>
      </c>
      <c r="C5" s="82">
        <f>(C3-C2)</f>
        <v>-2915</v>
      </c>
      <c r="D5" s="80" t="s">
        <v>7</v>
      </c>
    </row>
    <row r="6" spans="1:6" x14ac:dyDescent="0.3">
      <c r="A6" s="81"/>
      <c r="B6" s="78" t="s">
        <v>91</v>
      </c>
      <c r="C6" s="82">
        <f>E6+273</f>
        <v>263</v>
      </c>
      <c r="D6" s="80" t="s">
        <v>8</v>
      </c>
      <c r="E6" s="83">
        <v>-10</v>
      </c>
      <c r="F6" s="77" t="s">
        <v>89</v>
      </c>
    </row>
    <row r="7" spans="1:6" x14ac:dyDescent="0.3">
      <c r="A7" s="81"/>
      <c r="B7" s="78" t="s">
        <v>11</v>
      </c>
      <c r="C7" s="84">
        <v>10</v>
      </c>
      <c r="D7" s="80" t="s">
        <v>12</v>
      </c>
    </row>
    <row r="8" spans="1:6" x14ac:dyDescent="0.3">
      <c r="A8" s="81"/>
      <c r="B8" s="78" t="s">
        <v>92</v>
      </c>
      <c r="C8" s="82">
        <f>E8+273</f>
        <v>298.6338978</v>
      </c>
      <c r="D8" s="80" t="s">
        <v>8</v>
      </c>
      <c r="E8" s="85">
        <v>25.6338978</v>
      </c>
      <c r="F8" s="77" t="s">
        <v>89</v>
      </c>
    </row>
    <row r="9" spans="1:6" x14ac:dyDescent="0.3">
      <c r="A9" s="81"/>
      <c r="B9" s="78" t="s">
        <v>93</v>
      </c>
      <c r="C9" s="107">
        <v>4</v>
      </c>
      <c r="D9" s="80" t="s">
        <v>12</v>
      </c>
    </row>
    <row r="25" spans="6:6" x14ac:dyDescent="0.3">
      <c r="F25">
        <v>298.6338978</v>
      </c>
    </row>
    <row r="26" spans="6:6" x14ac:dyDescent="0.3">
      <c r="F26" s="77">
        <f>F25-273</f>
        <v>25.6338978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E5" sqref="E5"/>
    </sheetView>
  </sheetViews>
  <sheetFormatPr defaultRowHeight="14.4" x14ac:dyDescent="0.3"/>
  <cols>
    <col min="2" max="2" width="36.88671875" bestFit="1" customWidth="1"/>
    <col min="3" max="3" width="20" customWidth="1"/>
  </cols>
  <sheetData>
    <row r="1" spans="1:6" x14ac:dyDescent="0.3">
      <c r="A1" s="5" t="s">
        <v>13</v>
      </c>
      <c r="B1" s="5" t="s">
        <v>23</v>
      </c>
      <c r="C1" s="5" t="s">
        <v>22</v>
      </c>
      <c r="D1" s="5" t="s">
        <v>15</v>
      </c>
    </row>
    <row r="2" spans="1:6" x14ac:dyDescent="0.3">
      <c r="A2" s="9"/>
      <c r="B2" s="7" t="s">
        <v>69</v>
      </c>
      <c r="C2" s="25">
        <v>2</v>
      </c>
      <c r="D2" s="8" t="s">
        <v>5</v>
      </c>
    </row>
    <row r="3" spans="1:6" x14ac:dyDescent="0.3">
      <c r="A3" s="9"/>
      <c r="B3" s="7" t="s">
        <v>70</v>
      </c>
      <c r="C3" s="43">
        <f>E3/Ref!C5</f>
        <v>0</v>
      </c>
      <c r="D3" s="8" t="s">
        <v>5</v>
      </c>
      <c r="E3" s="25">
        <v>0</v>
      </c>
      <c r="F3" t="s">
        <v>3</v>
      </c>
    </row>
    <row r="4" spans="1:6" x14ac:dyDescent="0.3">
      <c r="A4" s="9"/>
      <c r="B4" s="7" t="s">
        <v>71</v>
      </c>
      <c r="C4" s="43">
        <f>E4/Ref!C5</f>
        <v>4</v>
      </c>
      <c r="D4" s="8" t="s">
        <v>5</v>
      </c>
      <c r="E4" s="26">
        <v>15600</v>
      </c>
      <c r="F4" t="s">
        <v>3</v>
      </c>
    </row>
    <row r="5" spans="1:6" x14ac:dyDescent="0.3">
      <c r="A5" s="9"/>
      <c r="B5" s="7" t="s">
        <v>72</v>
      </c>
      <c r="C5" s="43">
        <f>E5/Ref!C5</f>
        <v>1.5384615384615385E-2</v>
      </c>
      <c r="D5" s="8" t="s">
        <v>5</v>
      </c>
      <c r="E5" s="25">
        <v>60</v>
      </c>
      <c r="F5" t="s">
        <v>3</v>
      </c>
    </row>
    <row r="6" spans="1:6" x14ac:dyDescent="0.3">
      <c r="B6" s="7" t="s">
        <v>165</v>
      </c>
      <c r="C6" s="24">
        <v>9.9999999999999998E-13</v>
      </c>
      <c r="D6" s="18" t="s">
        <v>5</v>
      </c>
    </row>
    <row r="7" spans="1:6" x14ac:dyDescent="0.3">
      <c r="A7" s="9"/>
      <c r="B7" s="7" t="s">
        <v>73</v>
      </c>
      <c r="C7" s="24">
        <v>9.9999999999999998E-13</v>
      </c>
      <c r="D7" s="18" t="s">
        <v>5</v>
      </c>
    </row>
    <row r="8" spans="1:6" x14ac:dyDescent="0.3">
      <c r="A8" s="13"/>
      <c r="B8" s="20" t="s">
        <v>154</v>
      </c>
      <c r="C8" s="26">
        <v>1</v>
      </c>
      <c r="D8" s="13" t="s">
        <v>5</v>
      </c>
    </row>
    <row r="9" spans="1:6" x14ac:dyDescent="0.3">
      <c r="A9" s="13"/>
      <c r="B9" s="20" t="s">
        <v>166</v>
      </c>
      <c r="C9" s="26">
        <v>0</v>
      </c>
      <c r="D9" s="13" t="s">
        <v>5</v>
      </c>
    </row>
    <row r="10" spans="1:6" x14ac:dyDescent="0.3">
      <c r="A10" s="13"/>
      <c r="B10" s="20" t="s">
        <v>167</v>
      </c>
      <c r="C10" s="26">
        <f>C2</f>
        <v>2</v>
      </c>
      <c r="D10" s="13" t="s">
        <v>5</v>
      </c>
      <c r="E10" t="s">
        <v>184</v>
      </c>
    </row>
    <row r="13" spans="1:6" x14ac:dyDescent="0.3">
      <c r="D13" s="49"/>
      <c r="E13" s="49"/>
    </row>
    <row r="14" spans="1:6" x14ac:dyDescent="0.3">
      <c r="D14" s="49"/>
      <c r="E14" s="49"/>
    </row>
    <row r="15" spans="1:6" x14ac:dyDescent="0.3">
      <c r="D15" s="49" t="s">
        <v>180</v>
      </c>
      <c r="E15" s="49" t="s">
        <v>181</v>
      </c>
    </row>
    <row r="16" spans="1:6" x14ac:dyDescent="0.3">
      <c r="D16" s="49" t="s">
        <v>179</v>
      </c>
      <c r="E16" s="49">
        <v>4600</v>
      </c>
    </row>
    <row r="17" spans="4:5" x14ac:dyDescent="0.3">
      <c r="D17" s="49" t="s">
        <v>182</v>
      </c>
      <c r="E17" s="49">
        <v>2800</v>
      </c>
    </row>
    <row r="18" spans="4:5" x14ac:dyDescent="0.3">
      <c r="D18" s="52" t="s">
        <v>183</v>
      </c>
      <c r="E18">
        <v>6200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C10" sqref="C10"/>
    </sheetView>
  </sheetViews>
  <sheetFormatPr defaultRowHeight="14.4" x14ac:dyDescent="0.3"/>
  <cols>
    <col min="1" max="1" width="9.109375" style="1"/>
    <col min="2" max="2" width="61.6640625" bestFit="1" customWidth="1"/>
    <col min="3" max="3" width="17.33203125" customWidth="1"/>
    <col min="5" max="5" width="38" customWidth="1"/>
  </cols>
  <sheetData>
    <row r="1" spans="1:7" x14ac:dyDescent="0.3">
      <c r="A1" s="5" t="s">
        <v>13</v>
      </c>
      <c r="B1" s="10" t="s">
        <v>14</v>
      </c>
      <c r="C1" s="16" t="s">
        <v>22</v>
      </c>
      <c r="D1" s="5" t="s">
        <v>15</v>
      </c>
      <c r="E1" s="12" t="s">
        <v>59</v>
      </c>
    </row>
    <row r="2" spans="1:7" x14ac:dyDescent="0.3">
      <c r="A2" s="9"/>
      <c r="B2" s="7" t="s">
        <v>52</v>
      </c>
      <c r="C2" s="101">
        <v>5.0000000000000002E-5</v>
      </c>
      <c r="D2" s="8" t="s">
        <v>0</v>
      </c>
      <c r="E2" s="13"/>
    </row>
    <row r="3" spans="1:7" ht="16.2" x14ac:dyDescent="0.3">
      <c r="A3" s="9"/>
      <c r="B3" s="7" t="s">
        <v>163</v>
      </c>
      <c r="C3" s="102">
        <f>'System Properties'!C2</f>
        <v>1.2999999999999999E-3</v>
      </c>
      <c r="D3" s="8" t="s">
        <v>2</v>
      </c>
      <c r="E3" s="13"/>
    </row>
    <row r="4" spans="1:7" ht="45" customHeight="1" x14ac:dyDescent="0.3">
      <c r="A4" s="9"/>
      <c r="B4" s="7" t="s">
        <v>58</v>
      </c>
      <c r="C4" s="103">
        <f>('System Properties'!C26*Ref!C9*Ref!C3)/('System Properties'!C6*'System Properties'!C23*(Ref!C2^3))</f>
        <v>6240938046.7184944</v>
      </c>
      <c r="D4" s="8" t="s">
        <v>53</v>
      </c>
      <c r="E4" s="13"/>
    </row>
    <row r="5" spans="1:7" ht="41.25" customHeight="1" x14ac:dyDescent="0.3">
      <c r="A5" s="9"/>
      <c r="B5" s="7" t="s">
        <v>164</v>
      </c>
      <c r="C5" s="103">
        <f>IF('System Properties'!E5,Ref!C3/'System Properties'!C5,'System Properties'!C4)</f>
        <v>3900</v>
      </c>
      <c r="D5" s="8" t="s">
        <v>3</v>
      </c>
      <c r="E5" s="13"/>
      <c r="F5">
        <f>C5/60</f>
        <v>65</v>
      </c>
      <c r="G5" t="s">
        <v>185</v>
      </c>
    </row>
    <row r="6" spans="1:7" ht="16.2" x14ac:dyDescent="0.3">
      <c r="A6" s="14"/>
      <c r="B6" s="7" t="s">
        <v>54</v>
      </c>
      <c r="C6" s="103">
        <f>'System Properties'!C24</f>
        <v>1000</v>
      </c>
      <c r="D6" s="8" t="s">
        <v>34</v>
      </c>
      <c r="E6" s="13"/>
    </row>
    <row r="7" spans="1:7" x14ac:dyDescent="0.3">
      <c r="A7" s="14"/>
      <c r="B7" s="7" t="s">
        <v>55</v>
      </c>
      <c r="C7" s="103">
        <f>'Heat Transfer'!C4</f>
        <v>4180</v>
      </c>
      <c r="D7" s="8" t="s">
        <v>56</v>
      </c>
      <c r="E7" s="13"/>
    </row>
    <row r="8" spans="1:7" ht="45" customHeight="1" x14ac:dyDescent="0.3">
      <c r="A8" s="9"/>
      <c r="B8" s="7" t="s">
        <v>68</v>
      </c>
      <c r="C8" s="103">
        <f>273+'System Properties'!E16</f>
        <v>298.6338978</v>
      </c>
      <c r="D8" s="8" t="s">
        <v>8</v>
      </c>
      <c r="E8" s="13"/>
    </row>
    <row r="9" spans="1:7" ht="36.75" customHeight="1" x14ac:dyDescent="0.3">
      <c r="A9" s="9"/>
      <c r="B9" s="7" t="s">
        <v>155</v>
      </c>
      <c r="C9" s="103">
        <f>'System Properties'!C21</f>
        <v>9.8815664967491834</v>
      </c>
      <c r="D9" s="8" t="s">
        <v>57</v>
      </c>
      <c r="E9" s="13"/>
    </row>
    <row r="12" spans="1:7" x14ac:dyDescent="0.3">
      <c r="B12" s="3"/>
      <c r="C12" s="69"/>
      <c r="D12" s="49"/>
    </row>
    <row r="13" spans="1:7" x14ac:dyDescent="0.3">
      <c r="B13" s="22"/>
      <c r="C13" s="69"/>
      <c r="D13" s="49"/>
    </row>
    <row r="21" spans="2:2" x14ac:dyDescent="0.3">
      <c r="B21" s="17"/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05"/>
  <sheetViews>
    <sheetView workbookViewId="0">
      <selection activeCell="M36" sqref="M36"/>
    </sheetView>
  </sheetViews>
  <sheetFormatPr defaultColWidth="9.109375" defaultRowHeight="14.4" x14ac:dyDescent="0.3"/>
  <cols>
    <col min="1" max="12" width="8.88671875" customWidth="1"/>
    <col min="13" max="16384" width="9.109375" style="49"/>
  </cols>
  <sheetData>
    <row r="1" spans="1:31" x14ac:dyDescent="0.3">
      <c r="A1" s="13"/>
      <c r="B1" s="116" t="s">
        <v>62</v>
      </c>
      <c r="C1" s="116"/>
      <c r="D1" s="116"/>
      <c r="E1" s="116"/>
      <c r="F1" s="116"/>
      <c r="G1" s="116"/>
      <c r="H1" s="116"/>
      <c r="I1" s="116"/>
      <c r="J1" s="116"/>
      <c r="K1" s="116"/>
      <c r="L1" s="63"/>
      <c r="M1" s="63"/>
      <c r="N1" s="63"/>
      <c r="O1" s="63"/>
      <c r="P1" s="63"/>
      <c r="Q1" s="63"/>
      <c r="R1" s="63" t="s">
        <v>153</v>
      </c>
      <c r="S1" s="63"/>
      <c r="T1" s="63"/>
      <c r="U1" s="63"/>
      <c r="V1" s="63"/>
      <c r="W1" s="63"/>
      <c r="X1" s="63"/>
      <c r="Y1" s="63"/>
      <c r="Z1" s="63"/>
      <c r="AA1" s="63"/>
      <c r="AB1" s="63"/>
      <c r="AC1" s="63"/>
      <c r="AD1" s="63"/>
      <c r="AE1" s="63"/>
    </row>
    <row r="2" spans="1:31" x14ac:dyDescent="0.3">
      <c r="A2" s="13" t="s">
        <v>122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68"/>
      <c r="M2" s="13"/>
      <c r="N2" s="67"/>
      <c r="O2" s="13"/>
      <c r="P2" s="13"/>
      <c r="Q2" s="13"/>
      <c r="R2" s="13"/>
      <c r="S2" s="13"/>
      <c r="T2" s="13" t="s">
        <v>152</v>
      </c>
    </row>
    <row r="3" spans="1:31" x14ac:dyDescent="0.3">
      <c r="A3" s="13">
        <f>'Raw Data'!A1</f>
        <v>0</v>
      </c>
      <c r="B3" s="71">
        <f>'Results (ND)-Batch'!B3*Ref!$C$4/Ref!$C$3</f>
        <v>0</v>
      </c>
      <c r="C3" s="71">
        <f>'Results (ND)-Batch'!C3*Ref!$C$2*Ref!$C$4/Ref!$C$3</f>
        <v>0</v>
      </c>
      <c r="D3" s="71">
        <f>'Results (ND)-Batch'!D3*(Ref!$C$2^2)*Ref!$C$4/Ref!$C$3</f>
        <v>0</v>
      </c>
      <c r="E3" s="71">
        <f>'Results (ND)-Batch'!E3*(Ref!$C$2^3)*Ref!$C$4/Ref!$C$3</f>
        <v>0</v>
      </c>
      <c r="F3" s="71">
        <f>'Results (ND)-Batch'!F3*(Ref!$C$2^4)*Ref!$C$4/Ref!$C$3</f>
        <v>0</v>
      </c>
      <c r="G3" s="67">
        <f>Ref!$C$6*Ref!$C$3*'Results (ND)-Batch'!G3</f>
        <v>1.4853612167300401</v>
      </c>
      <c r="H3" s="67">
        <f>Ref!$C$6*Ref!$C$3*'Results (ND)-Batch'!H3</f>
        <v>0</v>
      </c>
      <c r="I3" s="67">
        <f>Ref!$C$6*Ref!$C$3*'Results (ND)-Batch'!I3</f>
        <v>0.32959198596080769</v>
      </c>
      <c r="J3" s="67">
        <f>Ref!$C$6*Ref!$C$3*Ref!$C$7*Ref!$C$8*'Results (ND)-Batch'!J3</f>
        <v>1593994.4793916196</v>
      </c>
      <c r="K3" s="67">
        <f>'Results (ND)-Batch'!K3*Ref!$C$3</f>
        <v>1.2999999999999999E-3</v>
      </c>
      <c r="L3" s="67">
        <f>I3/G3</f>
        <v>0.22189349112426035</v>
      </c>
      <c r="M3" s="67">
        <f>'Results (ND)-Batch'!M3*Ref!$C$6</f>
        <v>1259.6153846153845</v>
      </c>
      <c r="N3" s="67">
        <f>'Results (ND)-Batch'!N3*Ref!$C$6</f>
        <v>2170</v>
      </c>
      <c r="O3" s="55">
        <f>'Results (ND)-Batch'!O3*Ref!$C$7</f>
        <v>3533.1804733727809</v>
      </c>
      <c r="P3" s="55">
        <f>'Results (ND)-Batch'!P3*Ref!$C$7</f>
        <v>1265.0000000000002</v>
      </c>
      <c r="Q3" s="55">
        <f>J3/(G3*O3+H3*P3)</f>
        <v>303.73085396380503</v>
      </c>
      <c r="R3" s="72" t="e">
        <f>1000000*E3/D3</f>
        <v>#DIV/0!</v>
      </c>
      <c r="S3" s="74">
        <f>'Results (ND)-Batch'!S3</f>
        <v>0.46870292712160982</v>
      </c>
      <c r="T3" s="74">
        <f>'System Properties'!$C$6*E3*K3*N3</f>
        <v>0</v>
      </c>
      <c r="U3" s="70" t="e">
        <f>T3/H3</f>
        <v>#DIV/0!</v>
      </c>
    </row>
    <row r="4" spans="1:31" x14ac:dyDescent="0.3">
      <c r="A4" s="13">
        <f>'Raw Data'!A2</f>
        <v>1.6666666666666701E-2</v>
      </c>
      <c r="B4" s="71">
        <f>'Results (ND)-Batch'!B4*Ref!$C$4/Ref!$C$3</f>
        <v>8229409.7801828971</v>
      </c>
      <c r="C4" s="71">
        <f>'Results (ND)-Batch'!C4*Ref!$C$2*Ref!$C$4/Ref!$C$3</f>
        <v>0.70651278011348062</v>
      </c>
      <c r="D4" s="71">
        <f>'Results (ND)-Batch'!D4*(Ref!$C$2^2)*Ref!$C$4/Ref!$C$3</f>
        <v>8.0479833287633099E-8</v>
      </c>
      <c r="E4" s="71">
        <f>'Results (ND)-Batch'!E4*(Ref!$C$2^3)*Ref!$C$4/Ref!$C$3</f>
        <v>1.0362750710992461E-14</v>
      </c>
      <c r="F4" s="71">
        <f>'Results (ND)-Batch'!F4*(Ref!$C$2^4)*Ref!$C$4/Ref!$C$3</f>
        <v>1.4373834426596234E-21</v>
      </c>
      <c r="G4" s="67">
        <f>Ref!$C$6*Ref!$C$3*'Results (ND)-Batch'!G4</f>
        <v>1.4853612167300401</v>
      </c>
      <c r="H4" s="67">
        <f>Ref!$C$6*Ref!$C$3*'Results (ND)-Batch'!H4</f>
        <v>3.7171968701202014E-15</v>
      </c>
      <c r="I4" s="67">
        <f>Ref!$C$6*Ref!$C$3*'Results (ND)-Batch'!I4</f>
        <v>0.3295919859608038</v>
      </c>
      <c r="J4" s="67">
        <f>Ref!$C$6*Ref!$C$3*Ref!$C$7*Ref!$C$8*'Results (ND)-Batch'!J4</f>
        <v>1570165.0507793559</v>
      </c>
      <c r="K4" s="67">
        <f>'Results (ND)-Batch'!K4*Ref!$C$3</f>
        <v>1.2999999999999999E-3</v>
      </c>
      <c r="L4" s="55">
        <f t="shared" ref="L4:L67" si="0">I4/G4</f>
        <v>0.22189349112425771</v>
      </c>
      <c r="M4" s="67">
        <f>'Results (ND)-Batch'!M4*Ref!$C$6</f>
        <v>1259.6153846153816</v>
      </c>
      <c r="N4" s="67">
        <f>'Results (ND)-Batch'!N4*Ref!$C$6</f>
        <v>2170</v>
      </c>
      <c r="O4" s="55">
        <f>'Results (ND)-Batch'!O4*Ref!$C$7</f>
        <v>3533.180473372789</v>
      </c>
      <c r="P4" s="55">
        <f>'Results (ND)-Batch'!P4*Ref!$C$7</f>
        <v>1265.0000000000002</v>
      </c>
      <c r="Q4" s="55">
        <f t="shared" ref="Q4:Q67" si="1">J4/(G4*O4+H4*P4)</f>
        <v>299.19022801092444</v>
      </c>
      <c r="R4" s="72">
        <f t="shared" ref="R4:R67" si="2">1000000*E4/D4</f>
        <v>0.12876207973687304</v>
      </c>
      <c r="S4" s="74">
        <f>'Results (ND)-Batch'!S4</f>
        <v>0.46226346184346195</v>
      </c>
      <c r="T4" s="74">
        <f>'System Properties'!$C$6*E4*K4*N4</f>
        <v>1.5306530430763174E-14</v>
      </c>
      <c r="U4" s="70">
        <f t="shared" ref="U4:U67" si="3">T4/H4</f>
        <v>4.1177615729209984</v>
      </c>
    </row>
    <row r="5" spans="1:31" x14ac:dyDescent="0.3">
      <c r="A5" s="13">
        <f>'Raw Data'!A3</f>
        <v>3.3333333333333298E-2</v>
      </c>
      <c r="B5" s="71">
        <f>'Results (ND)-Batch'!B5*Ref!$C$4/Ref!$C$3</f>
        <v>225754457.609521</v>
      </c>
      <c r="C5" s="71">
        <f>'Results (ND)-Batch'!C5*Ref!$C$2*Ref!$C$4/Ref!$C$3</f>
        <v>409.35024880717901</v>
      </c>
      <c r="D5" s="71">
        <f>'Results (ND)-Batch'!D5*(Ref!$C$2^2)*Ref!$C$4/Ref!$C$3</f>
        <v>1.0085437212779833E-3</v>
      </c>
      <c r="E5" s="71">
        <f>'Results (ND)-Batch'!E5*(Ref!$C$2^3)*Ref!$C$4/Ref!$C$3</f>
        <v>2.8229019494863618E-9</v>
      </c>
      <c r="F5" s="71">
        <f>'Results (ND)-Batch'!F5*(Ref!$C$2^4)*Ref!$C$4/Ref!$C$3</f>
        <v>8.4688416234981306E-15</v>
      </c>
      <c r="G5" s="67">
        <f>Ref!$C$6*Ref!$C$3*'Results (ND)-Batch'!G5</f>
        <v>1.4853612157174441</v>
      </c>
      <c r="H5" s="67">
        <f>Ref!$C$6*Ref!$C$3*'Results (ND)-Batch'!H5</f>
        <v>1.0125962290537353E-9</v>
      </c>
      <c r="I5" s="67">
        <f>Ref!$C$6*Ref!$C$3*'Results (ND)-Batch'!I5</f>
        <v>0.32959198494821046</v>
      </c>
      <c r="J5" s="67">
        <f>Ref!$C$6*Ref!$C$3*Ref!$C$7*Ref!$C$8*'Results (ND)-Batch'!J5</f>
        <v>1549167.6913075529</v>
      </c>
      <c r="K5" s="67">
        <f>'Results (ND)-Batch'!K5*Ref!$C$3</f>
        <v>1.3000000001180531E-3</v>
      </c>
      <c r="L5" s="55">
        <f t="shared" si="0"/>
        <v>0.22189349059381108</v>
      </c>
      <c r="M5" s="67">
        <f>'Results (ND)-Batch'!M5*Ref!$C$6</f>
        <v>1259.6153839947588</v>
      </c>
      <c r="N5" s="67">
        <f>'Results (ND)-Batch'!N5*Ref!$C$6</f>
        <v>2170</v>
      </c>
      <c r="O5" s="55">
        <f>'Results (ND)-Batch'!O5*Ref!$C$7</f>
        <v>3533.180474919041</v>
      </c>
      <c r="P5" s="55">
        <f>'Results (ND)-Batch'!P5*Ref!$C$7</f>
        <v>1265.0000000000002</v>
      </c>
      <c r="Q5" s="55">
        <f t="shared" si="1"/>
        <v>295.18924431505326</v>
      </c>
      <c r="R5" s="72">
        <f t="shared" si="2"/>
        <v>2.7989881746616816</v>
      </c>
      <c r="S5" s="74">
        <f>'Results (ND)-Batch'!S5</f>
        <v>0.4565996560897444</v>
      </c>
      <c r="T5" s="74">
        <f>'System Properties'!$C$6*E5*K5*N5</f>
        <v>4.1696298407490393E-9</v>
      </c>
      <c r="U5" s="70">
        <f t="shared" si="3"/>
        <v>4.1177615727895134</v>
      </c>
    </row>
    <row r="6" spans="1:31" x14ac:dyDescent="0.3">
      <c r="A6" s="13">
        <f>'Raw Data'!A4</f>
        <v>0.05</v>
      </c>
      <c r="B6" s="71">
        <f>'Results (ND)-Batch'!B6*Ref!$C$4/Ref!$C$3</f>
        <v>939258986.13103235</v>
      </c>
      <c r="C6" s="71">
        <f>'Results (ND)-Batch'!C6*Ref!$C$2*Ref!$C$4/Ref!$C$3</f>
        <v>5764.6306811821141</v>
      </c>
      <c r="D6" s="71">
        <f>'Results (ND)-Batch'!D6*(Ref!$C$2^2)*Ref!$C$4/Ref!$C$3</f>
        <v>4.8743784900447035E-2</v>
      </c>
      <c r="E6" s="71">
        <f>'Results (ND)-Batch'!E6*(Ref!$C$2^3)*Ref!$C$4/Ref!$C$3</f>
        <v>4.7350446410089379E-7</v>
      </c>
      <c r="F6" s="71">
        <f>'Results (ND)-Batch'!F6*(Ref!$C$2^4)*Ref!$C$4/Ref!$C$3</f>
        <v>4.9974798054644994E-12</v>
      </c>
      <c r="G6" s="67">
        <f>Ref!$C$6*Ref!$C$3*'Results (ND)-Batch'!G6</f>
        <v>1.4853610468804119</v>
      </c>
      <c r="H6" s="67">
        <f>Ref!$C$6*Ref!$C$3*'Results (ND)-Batch'!H6</f>
        <v>1.6984962782349509E-7</v>
      </c>
      <c r="I6" s="67">
        <f>Ref!$C$6*Ref!$C$3*'Results (ND)-Batch'!I6</f>
        <v>0.32959181611117966</v>
      </c>
      <c r="J6" s="67">
        <f>Ref!$C$6*Ref!$C$3*Ref!$C$7*Ref!$C$8*'Results (ND)-Batch'!J6</f>
        <v>1530665.469245882</v>
      </c>
      <c r="K6" s="67">
        <f>'Results (ND)-Batch'!K6*Ref!$C$3</f>
        <v>1.3000000198015479E-3</v>
      </c>
      <c r="L6" s="55">
        <f t="shared" si="0"/>
        <v>0.22189340214851849</v>
      </c>
      <c r="M6" s="67">
        <f>'Results (ND)-Batch'!M6*Ref!$C$6</f>
        <v>1259.6152805137665</v>
      </c>
      <c r="N6" s="67">
        <f>'Results (ND)-Batch'!N6*Ref!$C$6</f>
        <v>2170</v>
      </c>
      <c r="O6" s="55">
        <f>'Results (ND)-Batch'!O6*Ref!$C$7</f>
        <v>3533.1807327370684</v>
      </c>
      <c r="P6" s="55">
        <f>'Results (ND)-Batch'!P6*Ref!$C$7</f>
        <v>1265.0000000000002</v>
      </c>
      <c r="Q6" s="55">
        <f t="shared" si="1"/>
        <v>291.66370154832816</v>
      </c>
      <c r="R6" s="72">
        <f t="shared" si="2"/>
        <v>9.7141505336109262</v>
      </c>
      <c r="S6" s="74">
        <f>'Results (ND)-Batch'!S6</f>
        <v>0.4516181218182142</v>
      </c>
      <c r="T6" s="74">
        <f>'System Properties'!$C$6*E6*K6*N6</f>
        <v>6.9940026556570984E-7</v>
      </c>
      <c r="U6" s="70">
        <f t="shared" si="3"/>
        <v>4.1177615431251633</v>
      </c>
    </row>
    <row r="7" spans="1:31" x14ac:dyDescent="0.3">
      <c r="A7" s="13">
        <f>'Raw Data'!A5</f>
        <v>6.6666666666666693E-2</v>
      </c>
      <c r="B7" s="71">
        <f>'Results (ND)-Batch'!B7*Ref!$C$4/Ref!$C$3</f>
        <v>2293008746.2316403</v>
      </c>
      <c r="C7" s="71">
        <f>'Results (ND)-Batch'!C7*Ref!$C$2*Ref!$C$4/Ref!$C$3</f>
        <v>28811.915120563786</v>
      </c>
      <c r="D7" s="71">
        <f>'Results (ND)-Batch'!D7*(Ref!$C$2^2)*Ref!$C$4/Ref!$C$3</f>
        <v>0.50198767002727696</v>
      </c>
      <c r="E7" s="71">
        <f>'Results (ND)-Batch'!E7*(Ref!$C$2^3)*Ref!$C$4/Ref!$C$3</f>
        <v>1.0042353483641009E-5</v>
      </c>
      <c r="F7" s="71">
        <f>'Results (ND)-Batch'!F7*(Ref!$C$2^4)*Ref!$C$4/Ref!$C$3</f>
        <v>2.1729584469876454E-10</v>
      </c>
      <c r="G7" s="67">
        <f>Ref!$C$6*Ref!$C$3*'Results (ND)-Batch'!G7</f>
        <v>1.48535761446033</v>
      </c>
      <c r="H7" s="67">
        <f>Ref!$C$6*Ref!$C$3*'Results (ND)-Batch'!H7</f>
        <v>3.602269708544156E-6</v>
      </c>
      <c r="I7" s="67">
        <f>Ref!$C$6*Ref!$C$3*'Results (ND)-Batch'!I7</f>
        <v>0.32958838369109905</v>
      </c>
      <c r="J7" s="67">
        <f>Ref!$C$6*Ref!$C$3*Ref!$C$7*Ref!$C$8*'Results (ND)-Batch'!J7</f>
        <v>1514362.4205065111</v>
      </c>
      <c r="K7" s="67">
        <f>'Results (ND)-Batch'!K7*Ref!$C$3</f>
        <v>1.3000004199642068E-3</v>
      </c>
      <c r="L7" s="55">
        <f t="shared" si="0"/>
        <v>0.22189160407061118</v>
      </c>
      <c r="M7" s="67">
        <f>'Results (ND)-Batch'!M7*Ref!$C$6</f>
        <v>1259.613176762615</v>
      </c>
      <c r="N7" s="67">
        <f>'Results (ND)-Batch'!N7*Ref!$C$6</f>
        <v>2170</v>
      </c>
      <c r="O7" s="55">
        <f>'Results (ND)-Batch'!O7*Ref!$C$7</f>
        <v>3533.1859741341686</v>
      </c>
      <c r="P7" s="55">
        <f>'Results (ND)-Batch'!P7*Ref!$C$7</f>
        <v>1265.0000000000002</v>
      </c>
      <c r="Q7" s="55">
        <f t="shared" si="1"/>
        <v>288.55720464395239</v>
      </c>
      <c r="R7" s="72">
        <f t="shared" si="2"/>
        <v>20.005179575616523</v>
      </c>
      <c r="S7" s="74">
        <f>'Results (ND)-Batch'!S7</f>
        <v>0.44723668051676096</v>
      </c>
      <c r="T7" s="74">
        <f>'System Properties'!$C$6*E7*K7*N7</f>
        <v>1.4833285402480886E-5</v>
      </c>
      <c r="U7" s="70">
        <f t="shared" si="3"/>
        <v>4.1177609125985475</v>
      </c>
    </row>
    <row r="8" spans="1:31" x14ac:dyDescent="0.3">
      <c r="A8" s="13">
        <f>'Raw Data'!A6</f>
        <v>8.3333333333333301E-2</v>
      </c>
      <c r="B8" s="71">
        <f>'Results (ND)-Batch'!B8*Ref!$C$4/Ref!$C$3</f>
        <v>4338059691.5690155</v>
      </c>
      <c r="C8" s="71">
        <f>'Results (ND)-Batch'!C8*Ref!$C$2*Ref!$C$4/Ref!$C$3</f>
        <v>88457.930544715346</v>
      </c>
      <c r="D8" s="71">
        <f>'Results (ND)-Batch'!D8*(Ref!$C$2^2)*Ref!$C$4/Ref!$C$3</f>
        <v>2.5189053115215665</v>
      </c>
      <c r="E8" s="71">
        <f>'Results (ND)-Batch'!E8*(Ref!$C$2^3)*Ref!$C$4/Ref!$C$3</f>
        <v>8.2539550769087486E-5</v>
      </c>
      <c r="F8" s="71">
        <f>'Results (ND)-Batch'!F8*(Ref!$C$2^4)*Ref!$C$4/Ref!$C$3</f>
        <v>2.9247493029793342E-9</v>
      </c>
      <c r="G8" s="67">
        <f>Ref!$C$6*Ref!$C$3*'Results (ND)-Batch'!G8</f>
        <v>1.485331609052629</v>
      </c>
      <c r="H8" s="67">
        <f>Ref!$C$6*Ref!$C$3*'Results (ND)-Batch'!H8</f>
        <v>2.9607677411576421E-5</v>
      </c>
      <c r="I8" s="67">
        <f>Ref!$C$6*Ref!$C$3*'Results (ND)-Batch'!I8</f>
        <v>0.32956237828339546</v>
      </c>
      <c r="J8" s="67">
        <f>Ref!$C$6*Ref!$C$3*Ref!$C$7*Ref!$C$8*'Results (ND)-Batch'!J8</f>
        <v>1499997.1547142803</v>
      </c>
      <c r="K8" s="67">
        <f>'Results (ND)-Batch'!K8*Ref!$C$3</f>
        <v>1.3000034518450328E-3</v>
      </c>
      <c r="L8" s="55">
        <f t="shared" si="0"/>
        <v>0.22187798083257398</v>
      </c>
      <c r="M8" s="67">
        <f>'Results (ND)-Batch'!M8*Ref!$C$6</f>
        <v>1259.5972375741114</v>
      </c>
      <c r="N8" s="67">
        <f>'Results (ND)-Batch'!N8*Ref!$C$6</f>
        <v>2170</v>
      </c>
      <c r="O8" s="55">
        <f>'Results (ND)-Batch'!O8*Ref!$C$7</f>
        <v>3533.225685873047</v>
      </c>
      <c r="P8" s="55">
        <f>'Results (ND)-Batch'!P8*Ref!$C$7</f>
        <v>1265.0000000000002</v>
      </c>
      <c r="Q8" s="55">
        <f t="shared" si="1"/>
        <v>285.81994645209363</v>
      </c>
      <c r="R8" s="72">
        <f t="shared" si="2"/>
        <v>32.768024423763968</v>
      </c>
      <c r="S8" s="74">
        <f>'Results (ND)-Batch'!S8</f>
        <v>0.44338277493766115</v>
      </c>
      <c r="T8" s="74">
        <f>'System Properties'!$C$6*E8*K8*N8</f>
        <v>1.2191719510295307E-4</v>
      </c>
      <c r="U8" s="70">
        <f t="shared" si="3"/>
        <v>4.1177561281887041</v>
      </c>
    </row>
    <row r="9" spans="1:31" x14ac:dyDescent="0.3">
      <c r="A9" s="13">
        <f>'Raw Data'!A7</f>
        <v>0.1</v>
      </c>
      <c r="B9" s="71">
        <f>'Results (ND)-Batch'!B9*Ref!$C$4/Ref!$C$3</f>
        <v>7070087694.0923862</v>
      </c>
      <c r="C9" s="71">
        <f>'Results (ND)-Batch'!C9*Ref!$C$2*Ref!$C$4/Ref!$C$3</f>
        <v>205218.3074787262</v>
      </c>
      <c r="D9" s="71">
        <f>'Results (ND)-Batch'!D9*(Ref!$C$2^2)*Ref!$C$4/Ref!$C$3</f>
        <v>8.3761525660705942</v>
      </c>
      <c r="E9" s="71">
        <f>'Results (ND)-Batch'!E9*(Ref!$C$2^3)*Ref!$C$4/Ref!$C$3</f>
        <v>3.9466373371191182E-4</v>
      </c>
      <c r="F9" s="71">
        <f>'Results (ND)-Batch'!F9*(Ref!$C$2^4)*Ref!$C$4/Ref!$C$3</f>
        <v>2.0140420739284283E-8</v>
      </c>
      <c r="G9" s="67">
        <f>Ref!$C$6*Ref!$C$3*'Results (ND)-Batch'!G9</f>
        <v>1.485219645176852</v>
      </c>
      <c r="H9" s="67">
        <f>Ref!$C$6*Ref!$C$3*'Results (ND)-Batch'!H9</f>
        <v>1.4157155318683651E-4</v>
      </c>
      <c r="I9" s="67">
        <f>Ref!$C$6*Ref!$C$3*'Results (ND)-Batch'!I9</f>
        <v>0.32945041440762102</v>
      </c>
      <c r="J9" s="67">
        <f>Ref!$C$6*Ref!$C$3*Ref!$C$7*Ref!$C$8*'Results (ND)-Batch'!J9</f>
        <v>1487339.0868254185</v>
      </c>
      <c r="K9" s="67">
        <f>'Results (ND)-Batch'!K9*Ref!$C$3</f>
        <v>1.3000165070667711E-3</v>
      </c>
      <c r="L9" s="55">
        <f t="shared" si="0"/>
        <v>0.22181932179357339</v>
      </c>
      <c r="M9" s="67">
        <f>'Results (ND)-Batch'!M9*Ref!$C$6</f>
        <v>1259.5286064984807</v>
      </c>
      <c r="N9" s="67">
        <f>'Results (ND)-Batch'!N9*Ref!$C$6</f>
        <v>2170</v>
      </c>
      <c r="O9" s="55">
        <f>'Results (ND)-Batch'!O9*Ref!$C$7</f>
        <v>3533.3966769717335</v>
      </c>
      <c r="P9" s="55">
        <f>'Results (ND)-Batch'!P9*Ref!$C$7</f>
        <v>1265.0000000000002</v>
      </c>
      <c r="Q9" s="55">
        <f t="shared" si="1"/>
        <v>283.40798968616917</v>
      </c>
      <c r="R9" s="72">
        <f t="shared" si="2"/>
        <v>47.117543597591826</v>
      </c>
      <c r="S9" s="74">
        <f>'Results (ND)-Batch'!S9</f>
        <v>0.43999249872335244</v>
      </c>
      <c r="T9" s="74">
        <f>'System Properties'!$C$6*E9*K9*N9</f>
        <v>5.8295421019668742E-4</v>
      </c>
      <c r="U9" s="70">
        <f t="shared" si="3"/>
        <v>4.1177354989341968</v>
      </c>
    </row>
    <row r="10" spans="1:31" x14ac:dyDescent="0.3">
      <c r="A10" s="13">
        <f>'Raw Data'!A8</f>
        <v>0.116666666666667</v>
      </c>
      <c r="B10" s="71">
        <f>'Results (ND)-Batch'!B10*Ref!$C$4/Ref!$C$3</f>
        <v>10449377478.889832</v>
      </c>
      <c r="C10" s="71">
        <f>'Results (ND)-Batch'!C10*Ref!$C$2*Ref!$C$4/Ref!$C$3</f>
        <v>397508.05023790849</v>
      </c>
      <c r="D10" s="71">
        <f>'Results (ND)-Batch'!D10*(Ref!$C$2^2)*Ref!$C$4/Ref!$C$3</f>
        <v>21.395412816808442</v>
      </c>
      <c r="E10" s="71">
        <f>'Results (ND)-Batch'!E10*(Ref!$C$2^3)*Ref!$C$4/Ref!$C$3</f>
        <v>1.3333696274686409E-3</v>
      </c>
      <c r="F10" s="71">
        <f>'Results (ND)-Batch'!F10*(Ref!$C$2^4)*Ref!$C$4/Ref!$C$3</f>
        <v>9.0147390463025682E-8</v>
      </c>
      <c r="G10" s="67">
        <f>Ref!$C$6*Ref!$C$3*'Results (ND)-Batch'!G10</f>
        <v>1.4848828962200091</v>
      </c>
      <c r="H10" s="67">
        <f>Ref!$C$6*Ref!$C$3*'Results (ND)-Batch'!H10</f>
        <v>4.7832051002783969E-4</v>
      </c>
      <c r="I10" s="67">
        <f>Ref!$C$6*Ref!$C$3*'Results (ND)-Batch'!I10</f>
        <v>0.3291136654507793</v>
      </c>
      <c r="J10" s="67">
        <f>Ref!$C$6*Ref!$C$3*Ref!$C$7*Ref!$C$8*'Results (ND)-Batch'!J10</f>
        <v>1476185.3262492011</v>
      </c>
      <c r="K10" s="67">
        <f>'Results (ND)-Batch'!K10*Ref!$C$3</f>
        <v>1.300055789721533E-3</v>
      </c>
      <c r="L10" s="55">
        <f t="shared" si="0"/>
        <v>0.22164284219892844</v>
      </c>
      <c r="M10" s="67">
        <f>'Results (ND)-Batch'!M10*Ref!$C$6</f>
        <v>1259.3221253727463</v>
      </c>
      <c r="N10" s="67">
        <f>'Results (ND)-Batch'!N10*Ref!$C$6</f>
        <v>2170</v>
      </c>
      <c r="O10" s="55">
        <f>'Results (ND)-Batch'!O10*Ref!$C$7</f>
        <v>3533.9111149901241</v>
      </c>
      <c r="P10" s="55">
        <f>'Results (ND)-Batch'!P10*Ref!$C$7</f>
        <v>1265.0000000000002</v>
      </c>
      <c r="Q10" s="55">
        <f t="shared" si="1"/>
        <v>281.28267415432686</v>
      </c>
      <c r="R10" s="72">
        <f t="shared" si="2"/>
        <v>62.320350576322269</v>
      </c>
      <c r="S10" s="74">
        <f>'Results (ND)-Batch'!S10</f>
        <v>0.43700975125321989</v>
      </c>
      <c r="T10" s="74">
        <f>'System Properties'!$C$6*E10*K10*N10</f>
        <v>1.96956765771117E-3</v>
      </c>
      <c r="U10" s="70">
        <f t="shared" si="3"/>
        <v>4.1176734353217164</v>
      </c>
    </row>
    <row r="11" spans="1:31" x14ac:dyDescent="0.3">
      <c r="A11" s="13">
        <f>'Raw Data'!A9</f>
        <v>0.133333333333333</v>
      </c>
      <c r="B11" s="71">
        <f>'Results (ND)-Batch'!B11*Ref!$C$4/Ref!$C$3</f>
        <v>14407909152.44243</v>
      </c>
      <c r="C11" s="71">
        <f>'Results (ND)-Batch'!C11*Ref!$C$2*Ref!$C$4/Ref!$C$3</f>
        <v>679079.94204312959</v>
      </c>
      <c r="D11" s="71">
        <f>'Results (ND)-Batch'!D11*(Ref!$C$2^2)*Ref!$C$4/Ref!$C$3</f>
        <v>45.531260715494881</v>
      </c>
      <c r="E11" s="71">
        <f>'Results (ND)-Batch'!E11*(Ref!$C$2^3)*Ref!$C$4/Ref!$C$3</f>
        <v>3.5442737833994665E-3</v>
      </c>
      <c r="F11" s="71">
        <f>'Results (ND)-Batch'!F11*(Ref!$C$2^4)*Ref!$C$4/Ref!$C$3</f>
        <v>2.9976686148321381E-7</v>
      </c>
      <c r="G11" s="67">
        <f>Ref!$C$6*Ref!$C$3*'Results (ND)-Batch'!G11</f>
        <v>1.4840896414324112</v>
      </c>
      <c r="H11" s="67">
        <f>Ref!$C$6*Ref!$C$3*'Results (ND)-Batch'!H11</f>
        <v>1.2715752976262635E-3</v>
      </c>
      <c r="I11" s="67">
        <f>Ref!$C$6*Ref!$C$3*'Results (ND)-Batch'!I11</f>
        <v>0.32832041066318129</v>
      </c>
      <c r="J11" s="67">
        <f>Ref!$C$6*Ref!$C$3*Ref!$C$7*Ref!$C$8*'Results (ND)-Batch'!J11</f>
        <v>1466357.0815408779</v>
      </c>
      <c r="K11" s="67">
        <f>'Results (ND)-Batch'!K11*Ref!$C$3</f>
        <v>1.3001484260907481E-3</v>
      </c>
      <c r="L11" s="55">
        <f t="shared" si="0"/>
        <v>0.22122680564382455</v>
      </c>
      <c r="M11" s="67">
        <f>'Results (ND)-Batch'!M11*Ref!$C$6</f>
        <v>1258.8353626032747</v>
      </c>
      <c r="N11" s="67">
        <f>'Results (ND)-Batch'!N11*Ref!$C$6</f>
        <v>2170</v>
      </c>
      <c r="O11" s="55">
        <f>'Results (ND)-Batch'!O11*Ref!$C$7</f>
        <v>3535.1238615482512</v>
      </c>
      <c r="P11" s="55">
        <f>'Results (ND)-Batch'!P11*Ref!$C$7</f>
        <v>1265.0000000000002</v>
      </c>
      <c r="Q11" s="55">
        <f t="shared" si="1"/>
        <v>279.40993168450126</v>
      </c>
      <c r="R11" s="72">
        <f t="shared" si="2"/>
        <v>77.8426454199478</v>
      </c>
      <c r="S11" s="74">
        <f>'Results (ND)-Batch'!S11</f>
        <v>0.43438523737256673</v>
      </c>
      <c r="T11" s="74">
        <f>'System Properties'!$C$6*E11*K11*N11</f>
        <v>5.2357458004828267E-3</v>
      </c>
      <c r="U11" s="70">
        <f t="shared" si="3"/>
        <v>4.1175271415359758</v>
      </c>
    </row>
    <row r="12" spans="1:31" x14ac:dyDescent="0.3">
      <c r="A12" s="13">
        <f>'Raw Data'!A10</f>
        <v>0.15</v>
      </c>
      <c r="B12" s="71">
        <f>'Results (ND)-Batch'!B12*Ref!$C$4/Ref!$C$3</f>
        <v>18849787420.183475</v>
      </c>
      <c r="C12" s="71">
        <f>'Results (ND)-Batch'!C12*Ref!$C$2*Ref!$C$4/Ref!$C$3</f>
        <v>1056983.6788038244</v>
      </c>
      <c r="D12" s="71">
        <f>'Results (ND)-Batch'!D12*(Ref!$C$2^2)*Ref!$C$4/Ref!$C$3</f>
        <v>84.708639144333802</v>
      </c>
      <c r="E12" s="71">
        <f>'Results (ND)-Batch'!E12*(Ref!$C$2^3)*Ref!$C$4/Ref!$C$3</f>
        <v>7.9003555427376929E-3</v>
      </c>
      <c r="F12" s="71">
        <f>'Results (ND)-Batch'!F12*(Ref!$C$2^4)*Ref!$C$4/Ref!$C$3</f>
        <v>8.0166424278190107E-7</v>
      </c>
      <c r="G12" s="67">
        <f>Ref!$C$6*Ref!$C$3*'Results (ND)-Batch'!G12</f>
        <v>1.482526217164239</v>
      </c>
      <c r="H12" s="67">
        <f>Ref!$C$6*Ref!$C$3*'Results (ND)-Batch'!H12</f>
        <v>2.834999565793785E-3</v>
      </c>
      <c r="I12" s="67">
        <f>Ref!$C$6*Ref!$C$3*'Results (ND)-Batch'!I12</f>
        <v>0.32675698639501322</v>
      </c>
      <c r="J12" s="67">
        <f>Ref!$C$6*Ref!$C$3*Ref!$C$7*Ref!$C$8*'Results (ND)-Batch'!J12</f>
        <v>1457696.8604760717</v>
      </c>
      <c r="K12" s="67">
        <f>'Results (ND)-Batch'!K12*Ref!$C$3</f>
        <v>1.300331418987081E-3</v>
      </c>
      <c r="L12" s="55">
        <f t="shared" si="0"/>
        <v>0.22040553658472942</v>
      </c>
      <c r="M12" s="67">
        <f>'Results (ND)-Batch'!M12*Ref!$C$6</f>
        <v>1257.8744778041332</v>
      </c>
      <c r="N12" s="67">
        <f>'Results (ND)-Batch'!N12*Ref!$C$6</f>
        <v>2170</v>
      </c>
      <c r="O12" s="55">
        <f>'Results (ND)-Batch'!O12*Ref!$C$7</f>
        <v>3537.5178608555134</v>
      </c>
      <c r="P12" s="55">
        <f>'Results (ND)-Batch'!P12*Ref!$C$7</f>
        <v>1265.0000000000002</v>
      </c>
      <c r="Q12" s="55">
        <f t="shared" si="1"/>
        <v>277.75975260701068</v>
      </c>
      <c r="R12" s="72">
        <f t="shared" si="2"/>
        <v>93.265050915012267</v>
      </c>
      <c r="S12" s="74">
        <f>'Results (ND)-Batch'!S12</f>
        <v>0.43207567033291316</v>
      </c>
      <c r="T12" s="74">
        <f>'System Properties'!$C$6*E12*K12*N12</f>
        <v>1.1672370083926048E-2</v>
      </c>
      <c r="U12" s="70">
        <f t="shared" si="3"/>
        <v>4.1172387554344638</v>
      </c>
    </row>
    <row r="13" spans="1:31" x14ac:dyDescent="0.3">
      <c r="A13" s="13">
        <f>'Raw Data'!A11</f>
        <v>0.16666666666666699</v>
      </c>
      <c r="B13" s="71">
        <f>'Results (ND)-Batch'!B13*Ref!$C$4/Ref!$C$3</f>
        <v>23649966625.691772</v>
      </c>
      <c r="C13" s="71">
        <f>'Results (ND)-Batch'!C13*Ref!$C$2*Ref!$C$4/Ref!$C$3</f>
        <v>1529775.4613887114</v>
      </c>
      <c r="D13" s="71">
        <f>'Results (ND)-Batch'!D13*(Ref!$C$2^2)*Ref!$C$4/Ref!$C$3</f>
        <v>141.99470739953611</v>
      </c>
      <c r="E13" s="71">
        <f>'Results (ND)-Batch'!E13*(Ref!$C$2^3)*Ref!$C$4/Ref!$C$3</f>
        <v>1.5370539476684819E-2</v>
      </c>
      <c r="F13" s="71">
        <f>'Results (ND)-Batch'!F13*(Ref!$C$2^4)*Ref!$C$4/Ref!$C$3</f>
        <v>1.8124672634333501E-6</v>
      </c>
      <c r="G13" s="67">
        <f>Ref!$C$6*Ref!$C$3*'Results (ND)-Batch'!G13</f>
        <v>1.479843579706388</v>
      </c>
      <c r="H13" s="67">
        <f>Ref!$C$6*Ref!$C$3*'Results (ND)-Batch'!H13</f>
        <v>5.5176370236501805E-3</v>
      </c>
      <c r="I13" s="67">
        <f>Ref!$C$6*Ref!$C$3*'Results (ND)-Batch'!I13</f>
        <v>0.32407434893715698</v>
      </c>
      <c r="J13" s="67">
        <f>Ref!$C$6*Ref!$C$3*Ref!$C$7*Ref!$C$8*'Results (ND)-Batch'!J13</f>
        <v>1450065.7688043101</v>
      </c>
      <c r="K13" s="67">
        <f>'Results (ND)-Batch'!K13*Ref!$C$3</f>
        <v>1.3006467055928449E-3</v>
      </c>
      <c r="L13" s="55">
        <f t="shared" si="0"/>
        <v>0.21899229984932309</v>
      </c>
      <c r="M13" s="67">
        <f>'Results (ND)-Batch'!M13*Ref!$C$6</f>
        <v>1256.220990823708</v>
      </c>
      <c r="N13" s="67">
        <f>'Results (ND)-Batch'!N13*Ref!$C$6</f>
        <v>2170</v>
      </c>
      <c r="O13" s="55">
        <f>'Results (ND)-Batch'!O13*Ref!$C$7</f>
        <v>3541.6374459392237</v>
      </c>
      <c r="P13" s="55">
        <f>'Results (ND)-Batch'!P13*Ref!$C$7</f>
        <v>1265.0000000000002</v>
      </c>
      <c r="Q13" s="55">
        <f t="shared" si="1"/>
        <v>276.30567104016188</v>
      </c>
      <c r="R13" s="72">
        <f t="shared" si="2"/>
        <v>108.24727032561943</v>
      </c>
      <c r="S13" s="74">
        <f>'Results (ND)-Batch'!S13</f>
        <v>0.43004299976737009</v>
      </c>
      <c r="T13" s="74">
        <f>'System Properties'!$C$6*E13*K13*N13</f>
        <v>2.2714689893274947E-2</v>
      </c>
      <c r="U13" s="70">
        <f t="shared" si="3"/>
        <v>4.1167423293546221</v>
      </c>
    </row>
    <row r="14" spans="1:31" x14ac:dyDescent="0.3">
      <c r="A14" s="13">
        <f>'Raw Data'!A12</f>
        <v>0.18333333333333299</v>
      </c>
      <c r="B14" s="71">
        <f>'Results (ND)-Batch'!B14*Ref!$C$4/Ref!$C$3</f>
        <v>28656898398.716549</v>
      </c>
      <c r="C14" s="71">
        <f>'Results (ND)-Batch'!C14*Ref!$C$2*Ref!$C$4/Ref!$C$3</f>
        <v>2086367.6876154114</v>
      </c>
      <c r="D14" s="71">
        <f>'Results (ND)-Batch'!D14*(Ref!$C$2^2)*Ref!$C$4/Ref!$C$3</f>
        <v>218.72866280070735</v>
      </c>
      <c r="E14" s="71">
        <f>'Results (ND)-Batch'!E14*(Ref!$C$2^3)*Ref!$C$4/Ref!$C$3</f>
        <v>2.6791532188875072E-2</v>
      </c>
      <c r="F14" s="71">
        <f>'Results (ND)-Batch'!F14*(Ref!$C$2^4)*Ref!$C$4/Ref!$C$3</f>
        <v>3.5788526164358656E-6</v>
      </c>
      <c r="G14" s="67">
        <f>Ref!$C$6*Ref!$C$3*'Results (ND)-Batch'!G14</f>
        <v>1.4757383521880221</v>
      </c>
      <c r="H14" s="67">
        <f>Ref!$C$6*Ref!$C$3*'Results (ND)-Batch'!H14</f>
        <v>9.622864542017091E-3</v>
      </c>
      <c r="I14" s="67">
        <f>Ref!$C$6*Ref!$C$3*'Results (ND)-Batch'!I14</f>
        <v>0.31996912141878969</v>
      </c>
      <c r="J14" s="67">
        <f>Ref!$C$6*Ref!$C$3*Ref!$C$7*Ref!$C$8*'Results (ND)-Batch'!J14</f>
        <v>1443341.3575535719</v>
      </c>
      <c r="K14" s="67">
        <f>'Results (ND)-Batch'!K14*Ref!$C$3</f>
        <v>1.3011323887210349E-3</v>
      </c>
      <c r="L14" s="55">
        <f t="shared" si="0"/>
        <v>0.21681968280107611</v>
      </c>
      <c r="M14" s="67">
        <f>'Results (ND)-Batch'!M14*Ref!$C$6</f>
        <v>1253.679028877259</v>
      </c>
      <c r="N14" s="67">
        <f>'Results (ND)-Batch'!N14*Ref!$C$6</f>
        <v>2170</v>
      </c>
      <c r="O14" s="55">
        <f>'Results (ND)-Batch'!O14*Ref!$C$7</f>
        <v>3547.9706246348628</v>
      </c>
      <c r="P14" s="55">
        <f>'Results (ND)-Batch'!P14*Ref!$C$7</f>
        <v>1265.0000000000002</v>
      </c>
      <c r="Q14" s="55">
        <f t="shared" si="1"/>
        <v>275.02435470061573</v>
      </c>
      <c r="R14" s="72">
        <f t="shared" si="2"/>
        <v>122.48752333518325</v>
      </c>
      <c r="S14" s="74">
        <f>'Results (ND)-Batch'!S14</f>
        <v>0.42825378931213159</v>
      </c>
      <c r="T14" s="74">
        <f>'System Properties'!$C$6*E14*K14*N14</f>
        <v>3.9607496750188577E-2</v>
      </c>
      <c r="U14" s="70">
        <f t="shared" si="3"/>
        <v>4.1159777919814999</v>
      </c>
    </row>
    <row r="15" spans="1:31" x14ac:dyDescent="0.3">
      <c r="A15" s="13">
        <f>'Raw Data'!A13</f>
        <v>0.2</v>
      </c>
      <c r="B15" s="71">
        <f>'Results (ND)-Batch'!B15*Ref!$C$4/Ref!$C$3</f>
        <v>33703768384.344151</v>
      </c>
      <c r="C15" s="71">
        <f>'Results (ND)-Batch'!C15*Ref!$C$2*Ref!$C$4/Ref!$C$3</f>
        <v>2706600.8541221037</v>
      </c>
      <c r="D15" s="71">
        <f>'Results (ND)-Batch'!D15*(Ref!$C$2^2)*Ref!$C$4/Ref!$C$3</f>
        <v>313.91518126756023</v>
      </c>
      <c r="E15" s="71">
        <f>'Results (ND)-Batch'!E15*(Ref!$C$2^3)*Ref!$C$4/Ref!$C$3</f>
        <v>4.2604929533843386E-2</v>
      </c>
      <c r="F15" s="71">
        <f>'Results (ND)-Batch'!F15*(Ref!$C$2^4)*Ref!$C$4/Ref!$C$3</f>
        <v>6.3120455735462718E-6</v>
      </c>
      <c r="G15" s="67">
        <f>Ref!$C$6*Ref!$C$3*'Results (ND)-Batch'!G15</f>
        <v>1.4700466068835301</v>
      </c>
      <c r="H15" s="67">
        <f>Ref!$C$6*Ref!$C$3*'Results (ND)-Batch'!H15</f>
        <v>1.5314609846509739E-2</v>
      </c>
      <c r="I15" s="67">
        <f>Ref!$C$6*Ref!$C$3*'Results (ND)-Batch'!I15</f>
        <v>0.31427737611429768</v>
      </c>
      <c r="J15" s="67">
        <f>Ref!$C$6*Ref!$C$3*Ref!$C$7*Ref!$C$8*'Results (ND)-Batch'!J15</f>
        <v>1437416.0923971517</v>
      </c>
      <c r="K15" s="67">
        <f>'Results (ND)-Batch'!K15*Ref!$C$3</f>
        <v>1.3018122389313858E-3</v>
      </c>
      <c r="L15" s="55">
        <f t="shared" si="0"/>
        <v>0.21378735520539688</v>
      </c>
      <c r="M15" s="67">
        <f>'Results (ND)-Batch'!M15*Ref!$C$6</f>
        <v>1250.1312055903145</v>
      </c>
      <c r="N15" s="67">
        <f>'Results (ND)-Batch'!N15*Ref!$C$6</f>
        <v>2170</v>
      </c>
      <c r="O15" s="55">
        <f>'Results (ND)-Batch'!O15*Ref!$C$7</f>
        <v>3556.8098595762681</v>
      </c>
      <c r="P15" s="55">
        <f>'Results (ND)-Batch'!P15*Ref!$C$7</f>
        <v>1265.0000000000002</v>
      </c>
      <c r="Q15" s="55">
        <f t="shared" si="1"/>
        <v>273.89531324583703</v>
      </c>
      <c r="R15" s="72">
        <f t="shared" si="2"/>
        <v>135.72115041333348</v>
      </c>
      <c r="S15" s="74">
        <f>'Results (ND)-Batch'!S15</f>
        <v>0.42667876494740181</v>
      </c>
      <c r="T15" s="74">
        <f>'System Properties'!$C$6*E15*K15*N15</f>
        <v>6.3018281772988169E-2</v>
      </c>
      <c r="U15" s="70">
        <f t="shared" si="3"/>
        <v>4.1149126490708667</v>
      </c>
    </row>
    <row r="16" spans="1:31" x14ac:dyDescent="0.3">
      <c r="A16" s="13">
        <f>'Raw Data'!A14</f>
        <v>0.21666666666666701</v>
      </c>
      <c r="B16" s="71">
        <f>'Results (ND)-Batch'!B16*Ref!$C$4/Ref!$C$3</f>
        <v>38625301014.996231</v>
      </c>
      <c r="C16" s="71">
        <f>'Results (ND)-Batch'!C16*Ref!$C$2*Ref!$C$4/Ref!$C$3</f>
        <v>3363731.1984402076</v>
      </c>
      <c r="D16" s="71">
        <f>'Results (ND)-Batch'!D16*(Ref!$C$2^2)*Ref!$C$4/Ref!$C$3</f>
        <v>424.15930137620512</v>
      </c>
      <c r="E16" s="71">
        <f>'Results (ND)-Batch'!E16*(Ref!$C$2^3)*Ref!$C$4/Ref!$C$3</f>
        <v>6.2673267911091651E-2</v>
      </c>
      <c r="F16" s="71">
        <f>'Results (ND)-Batch'!F16*(Ref!$C$2^4)*Ref!$C$4/Ref!$C$3</f>
        <v>1.0116968098026975E-5</v>
      </c>
      <c r="G16" s="67">
        <f>Ref!$C$6*Ref!$C$3*'Results (ND)-Batch'!G16</f>
        <v>1.4628102858226133</v>
      </c>
      <c r="H16" s="67">
        <f>Ref!$C$6*Ref!$C$3*'Results (ND)-Batch'!H16</f>
        <v>2.2550930907423362E-2</v>
      </c>
      <c r="I16" s="67">
        <f>Ref!$C$6*Ref!$C$3*'Results (ND)-Batch'!I16</f>
        <v>0.3070410550533833</v>
      </c>
      <c r="J16" s="67">
        <f>Ref!$C$6*Ref!$C$3*Ref!$C$7*Ref!$C$8*'Results (ND)-Batch'!J16</f>
        <v>1432194.8445675825</v>
      </c>
      <c r="K16" s="67">
        <f>'Results (ND)-Batch'!K16*Ref!$C$3</f>
        <v>1.3026876292294282E-3</v>
      </c>
      <c r="L16" s="55">
        <f t="shared" si="0"/>
        <v>0.20989806950989434</v>
      </c>
      <c r="M16" s="67">
        <f>'Results (ND)-Batch'!M16*Ref!$C$6</f>
        <v>1245.5807413265766</v>
      </c>
      <c r="N16" s="67">
        <f>'Results (ND)-Batch'!N16*Ref!$C$6</f>
        <v>2170</v>
      </c>
      <c r="O16" s="55">
        <f>'Results (ND)-Batch'!O16*Ref!$C$7</f>
        <v>3568.1471273786578</v>
      </c>
      <c r="P16" s="55">
        <f>'Results (ND)-Batch'!P16*Ref!$C$7</f>
        <v>1265.0000000000002</v>
      </c>
      <c r="Q16" s="55">
        <f t="shared" si="1"/>
        <v>272.90042017529379</v>
      </c>
      <c r="R16" s="72">
        <f t="shared" si="2"/>
        <v>147.75879653645515</v>
      </c>
      <c r="S16" s="74">
        <f>'Results (ND)-Batch'!S16</f>
        <v>0.42529210933206185</v>
      </c>
      <c r="T16" s="74">
        <f>'System Properties'!$C$6*E16*K16*N16</f>
        <v>9.2764324277864019E-2</v>
      </c>
      <c r="U16" s="70">
        <f t="shared" si="3"/>
        <v>4.1135474477165674</v>
      </c>
    </row>
    <row r="17" spans="1:21" x14ac:dyDescent="0.3">
      <c r="A17" s="13">
        <f>'Raw Data'!A15</f>
        <v>0.233333333333333</v>
      </c>
      <c r="B17" s="71">
        <f>'Results (ND)-Batch'!B17*Ref!$C$4/Ref!$C$3</f>
        <v>43279833988.391441</v>
      </c>
      <c r="C17" s="71">
        <f>'Results (ND)-Batch'!C17*Ref!$C$2*Ref!$C$4/Ref!$C$3</f>
        <v>4029081.717643009</v>
      </c>
      <c r="D17" s="71">
        <f>'Results (ND)-Batch'!D17*(Ref!$C$2^2)*Ref!$C$4/Ref!$C$3</f>
        <v>544.32889898195651</v>
      </c>
      <c r="E17" s="71">
        <f>'Results (ND)-Batch'!E17*(Ref!$C$2^3)*Ref!$C$4/Ref!$C$3</f>
        <v>8.6270544318253484E-2</v>
      </c>
      <c r="F17" s="71">
        <f>'Results (ND)-Batch'!F17*(Ref!$C$2^4)*Ref!$C$4/Ref!$C$3</f>
        <v>1.4947641030861604E-5</v>
      </c>
      <c r="G17" s="67">
        <f>Ref!$C$6*Ref!$C$3*'Results (ND)-Batch'!G17</f>
        <v>1.4542823453604941</v>
      </c>
      <c r="H17" s="67">
        <f>Ref!$C$6*Ref!$C$3*'Results (ND)-Batch'!H17</f>
        <v>3.10788713695434E-2</v>
      </c>
      <c r="I17" s="67">
        <f>Ref!$C$6*Ref!$C$3*'Results (ND)-Batch'!I17</f>
        <v>0.29851311459126428</v>
      </c>
      <c r="J17" s="67">
        <f>Ref!$C$6*Ref!$C$3*Ref!$C$7*Ref!$C$8*'Results (ND)-Batch'!J17</f>
        <v>1427594.3167224673</v>
      </c>
      <c r="K17" s="67">
        <f>'Results (ND)-Batch'!K17*Ref!$C$3</f>
        <v>1.3037354550107549E-3</v>
      </c>
      <c r="L17" s="55">
        <f t="shared" si="0"/>
        <v>0.20526489614866877</v>
      </c>
      <c r="M17" s="67">
        <f>'Results (ND)-Batch'!M17*Ref!$C$6</f>
        <v>1240.1599284939425</v>
      </c>
      <c r="N17" s="67">
        <f>'Results (ND)-Batch'!N17*Ref!$C$6</f>
        <v>2170</v>
      </c>
      <c r="O17" s="55">
        <f>'Results (ND)-Batch'!O17*Ref!$C$7</f>
        <v>3581.6528277266307</v>
      </c>
      <c r="P17" s="55">
        <f>'Results (ND)-Batch'!P17*Ref!$C$7</f>
        <v>1265.0000000000002</v>
      </c>
      <c r="Q17" s="55">
        <f t="shared" si="1"/>
        <v>272.02380343091556</v>
      </c>
      <c r="R17" s="72">
        <f t="shared" si="2"/>
        <v>158.48973750907388</v>
      </c>
      <c r="S17" s="74">
        <f>'Results (ND)-Batch'!S17</f>
        <v>0.4240712767535898</v>
      </c>
      <c r="T17" s="74">
        <f>'System Properties'!$C$6*E17*K17*N17</f>
        <v>0.12779397255367084</v>
      </c>
      <c r="U17" s="70">
        <f t="shared" si="3"/>
        <v>4.1119244979695777</v>
      </c>
    </row>
    <row r="18" spans="1:21" x14ac:dyDescent="0.3">
      <c r="A18" s="13">
        <f>'Raw Data'!A16</f>
        <v>0.25</v>
      </c>
      <c r="B18" s="71">
        <f>'Results (ND)-Batch'!B18*Ref!$C$4/Ref!$C$3</f>
        <v>47563176098.471245</v>
      </c>
      <c r="C18" s="71">
        <f>'Results (ND)-Batch'!C18*Ref!$C$2*Ref!$C$4/Ref!$C$3</f>
        <v>4676180.2586877663</v>
      </c>
      <c r="D18" s="71">
        <f>'Results (ND)-Batch'!D18*(Ref!$C$2^2)*Ref!$C$4/Ref!$C$3</f>
        <v>668.49911793377714</v>
      </c>
      <c r="E18" s="71">
        <f>'Results (ND)-Batch'!E18*(Ref!$C$2^3)*Ref!$C$4/Ref!$C$3</f>
        <v>0.11222384620354642</v>
      </c>
      <c r="F18" s="71">
        <f>'Results (ND)-Batch'!F18*(Ref!$C$2^4)*Ref!$C$4/Ref!$C$3</f>
        <v>2.0607980728738347E-5</v>
      </c>
      <c r="G18" s="67">
        <f>Ref!$C$6*Ref!$C$3*'Results (ND)-Batch'!G18</f>
        <v>1.444878361980755</v>
      </c>
      <c r="H18" s="67">
        <f>Ref!$C$6*Ref!$C$3*'Results (ND)-Batch'!H18</f>
        <v>4.0482854749280837E-2</v>
      </c>
      <c r="I18" s="67">
        <f>Ref!$C$6*Ref!$C$3*'Results (ND)-Batch'!I18</f>
        <v>0.28910913121152659</v>
      </c>
      <c r="J18" s="67">
        <f>Ref!$C$6*Ref!$C$3*Ref!$C$7*Ref!$C$8*'Results (ND)-Batch'!J18</f>
        <v>1423539.6950883318</v>
      </c>
      <c r="K18" s="67">
        <f>'Results (ND)-Batch'!K18*Ref!$C$3</f>
        <v>1.304911867179141E-3</v>
      </c>
      <c r="L18" s="55">
        <f t="shared" si="0"/>
        <v>0.20009236681708806</v>
      </c>
      <c r="M18" s="67">
        <f>'Results (ND)-Batch'!M18*Ref!$C$6</f>
        <v>1234.1080691759933</v>
      </c>
      <c r="N18" s="67">
        <f>'Results (ND)-Batch'!N18*Ref!$C$6</f>
        <v>2170</v>
      </c>
      <c r="O18" s="55">
        <f>'Results (ND)-Batch'!O18*Ref!$C$7</f>
        <v>3596.730750728188</v>
      </c>
      <c r="P18" s="55">
        <f>'Results (ND)-Batch'!P18*Ref!$C$7</f>
        <v>1265.0000000000002</v>
      </c>
      <c r="Q18" s="55">
        <f t="shared" si="1"/>
        <v>271.25120747317703</v>
      </c>
      <c r="R18" s="72">
        <f t="shared" si="2"/>
        <v>167.87433699301235</v>
      </c>
      <c r="S18" s="74">
        <f>'Results (ND)-Batch'!S18</f>
        <v>0.42299607741347717</v>
      </c>
      <c r="T18" s="74">
        <f>'System Properties'!$C$6*E18*K18*N18</f>
        <v>0.16638902845609313</v>
      </c>
      <c r="U18" s="70">
        <f t="shared" si="3"/>
        <v>4.1101110454432312</v>
      </c>
    </row>
    <row r="19" spans="1:21" x14ac:dyDescent="0.3">
      <c r="A19" s="13">
        <f>'Raw Data'!A17</f>
        <v>0.266666666666667</v>
      </c>
      <c r="B19" s="71">
        <f>'Results (ND)-Batch'!B19*Ref!$C$4/Ref!$C$3</f>
        <v>51418909814.057724</v>
      </c>
      <c r="C19" s="71">
        <f>'Results (ND)-Batch'!C19*Ref!$C$2*Ref!$C$4/Ref!$C$3</f>
        <v>5285418.9252822986</v>
      </c>
      <c r="D19" s="71">
        <f>'Results (ND)-Batch'!D19*(Ref!$C$2^2)*Ref!$C$4/Ref!$C$3</f>
        <v>791.3704174344839</v>
      </c>
      <c r="E19" s="71">
        <f>'Results (ND)-Batch'!E19*(Ref!$C$2^3)*Ref!$C$4/Ref!$C$3</f>
        <v>0.1392576753833174</v>
      </c>
      <c r="F19" s="71">
        <f>'Results (ND)-Batch'!F19*(Ref!$C$2^4)*Ref!$C$4/Ref!$C$3</f>
        <v>2.6818653111433133E-5</v>
      </c>
      <c r="G19" s="67">
        <f>Ref!$C$6*Ref!$C$3*'Results (ND)-Batch'!G19</f>
        <v>1.435054675263417</v>
      </c>
      <c r="H19" s="67">
        <f>Ref!$C$6*Ref!$C$3*'Results (ND)-Batch'!H19</f>
        <v>5.0306541466626511E-2</v>
      </c>
      <c r="I19" s="67">
        <f>Ref!$C$6*Ref!$C$3*'Results (ND)-Batch'!I19</f>
        <v>0.2792854444941808</v>
      </c>
      <c r="J19" s="67">
        <f>Ref!$C$6*Ref!$C$3*Ref!$C$7*Ref!$C$8*'Results (ND)-Batch'!J19</f>
        <v>1419966.8119289842</v>
      </c>
      <c r="K19" s="67">
        <f>'Results (ND)-Batch'!K19*Ref!$C$3</f>
        <v>1.30616482543131E-3</v>
      </c>
      <c r="L19" s="55">
        <f t="shared" si="0"/>
        <v>0.19461658800067355</v>
      </c>
      <c r="M19" s="67">
        <f>'Results (ND)-Batch'!M19*Ref!$C$6</f>
        <v>1227.7014079607879</v>
      </c>
      <c r="N19" s="67">
        <f>'Results (ND)-Batch'!N19*Ref!$C$6</f>
        <v>2170</v>
      </c>
      <c r="O19" s="55">
        <f>'Results (ND)-Batch'!O19*Ref!$C$7</f>
        <v>3612.6926459780366</v>
      </c>
      <c r="P19" s="55">
        <f>'Results (ND)-Batch'!P19*Ref!$C$7</f>
        <v>1265.0000000000002</v>
      </c>
      <c r="Q19" s="55">
        <f t="shared" si="1"/>
        <v>270.57040533293474</v>
      </c>
      <c r="R19" s="72">
        <f t="shared" si="2"/>
        <v>175.97028182424609</v>
      </c>
      <c r="S19" s="74">
        <f>'Results (ND)-Batch'!S19</f>
        <v>0.42204922874527301</v>
      </c>
      <c r="T19" s="74">
        <f>'System Properties'!$C$6*E19*K19*N19</f>
        <v>0.20666906829897203</v>
      </c>
      <c r="U19" s="70">
        <f t="shared" si="3"/>
        <v>4.1081947252541067</v>
      </c>
    </row>
    <row r="20" spans="1:21" x14ac:dyDescent="0.3">
      <c r="A20" s="13">
        <f>'Raw Data'!A18</f>
        <v>0.28333333333333299</v>
      </c>
      <c r="B20" s="71">
        <f>'Results (ND)-Batch'!B20*Ref!$C$4/Ref!$C$3</f>
        <v>54830856843.340614</v>
      </c>
      <c r="C20" s="71">
        <f>'Results (ND)-Batch'!C20*Ref!$C$2*Ref!$C$4/Ref!$C$3</f>
        <v>5844389.7648802474</v>
      </c>
      <c r="D20" s="71">
        <f>'Results (ND)-Batch'!D20*(Ref!$C$2^2)*Ref!$C$4/Ref!$C$3</f>
        <v>908.79386536784261</v>
      </c>
      <c r="E20" s="71">
        <f>'Results (ND)-Batch'!E20*(Ref!$C$2^3)*Ref!$C$4/Ref!$C$3</f>
        <v>0.16620399074257275</v>
      </c>
      <c r="F20" s="71">
        <f>'Results (ND)-Batch'!F20*(Ref!$C$2^4)*Ref!$C$4/Ref!$C$3</f>
        <v>3.3279248945335332E-5</v>
      </c>
      <c r="G20" s="67">
        <f>Ref!$C$6*Ref!$C$3*'Results (ND)-Batch'!G20</f>
        <v>1.4252332473697629</v>
      </c>
      <c r="H20" s="67">
        <f>Ref!$C$6*Ref!$C$3*'Results (ND)-Batch'!H20</f>
        <v>6.0127969360280253E-2</v>
      </c>
      <c r="I20" s="67">
        <f>Ref!$C$6*Ref!$C$3*'Results (ND)-Batch'!I20</f>
        <v>0.26946401660052682</v>
      </c>
      <c r="J20" s="67">
        <f>Ref!$C$6*Ref!$C$3*Ref!$C$7*Ref!$C$8*'Results (ND)-Batch'!J20</f>
        <v>1416818.3482157325</v>
      </c>
      <c r="K20" s="67">
        <f>'Results (ND)-Batch'!K20*Ref!$C$3</f>
        <v>1.3074428005208961E-3</v>
      </c>
      <c r="L20" s="55">
        <f t="shared" si="0"/>
        <v>0.18906660863954503</v>
      </c>
      <c r="M20" s="67">
        <f>'Results (ND)-Batch'!M20*Ref!$C$6</f>
        <v>1221.2079321082676</v>
      </c>
      <c r="N20" s="67">
        <f>'Results (ND)-Batch'!N20*Ref!$C$6</f>
        <v>2170</v>
      </c>
      <c r="O20" s="55">
        <f>'Results (ND)-Batch'!O20*Ref!$C$7</f>
        <v>3628.8708358157264</v>
      </c>
      <c r="P20" s="55">
        <f>'Results (ND)-Batch'!P20*Ref!$C$7</f>
        <v>1265.0000000000002</v>
      </c>
      <c r="Q20" s="55">
        <f t="shared" si="1"/>
        <v>269.97047504166738</v>
      </c>
      <c r="R20" s="72">
        <f t="shared" si="2"/>
        <v>182.88414686349162</v>
      </c>
      <c r="S20" s="74">
        <f>'Results (ND)-Batch'!S20</f>
        <v>0.4212153297868933</v>
      </c>
      <c r="T20" s="74">
        <f>'System Properties'!$C$6*E20*K20*N20</f>
        <v>0.2469008025330309</v>
      </c>
      <c r="U20" s="70">
        <f t="shared" si="3"/>
        <v>4.1062554608093969</v>
      </c>
    </row>
    <row r="21" spans="1:21" x14ac:dyDescent="0.3">
      <c r="A21" s="13">
        <f>'Raw Data'!A19</f>
        <v>0.3</v>
      </c>
      <c r="B21" s="71">
        <f>'Results (ND)-Batch'!B21*Ref!$C$4/Ref!$C$3</f>
        <v>57813893385.471558</v>
      </c>
      <c r="C21" s="71">
        <f>'Results (ND)-Batch'!C21*Ref!$C$2*Ref!$C$4/Ref!$C$3</f>
        <v>6347552.2288820911</v>
      </c>
      <c r="D21" s="71">
        <f>'Results (ND)-Batch'!D21*(Ref!$C$2^2)*Ref!$C$4/Ref!$C$3</f>
        <v>1018.0864351010282</v>
      </c>
      <c r="E21" s="71">
        <f>'Results (ND)-Batch'!E21*(Ref!$C$2^3)*Ref!$C$4/Ref!$C$3</f>
        <v>0.19216754558424068</v>
      </c>
      <c r="F21" s="71">
        <f>'Results (ND)-Batch'!F21*(Ref!$C$2^4)*Ref!$C$4/Ref!$C$3</f>
        <v>3.9726591479849337E-5</v>
      </c>
      <c r="G21" s="67">
        <f>Ref!$C$6*Ref!$C$3*'Results (ND)-Batch'!G21</f>
        <v>1.415741187815214</v>
      </c>
      <c r="H21" s="67">
        <f>Ref!$C$6*Ref!$C$3*'Results (ND)-Batch'!H21</f>
        <v>6.9620028914818458E-2</v>
      </c>
      <c r="I21" s="67">
        <f>Ref!$C$6*Ref!$C$3*'Results (ND)-Batch'!I21</f>
        <v>0.25997195704598819</v>
      </c>
      <c r="J21" s="67">
        <f>Ref!$C$6*Ref!$C$3*Ref!$C$7*Ref!$C$8*'Results (ND)-Batch'!J21</f>
        <v>1414043.9742497627</v>
      </c>
      <c r="K21" s="67">
        <f>'Results (ND)-Batch'!K21*Ref!$C$3</f>
        <v>1.308702727300475E-3</v>
      </c>
      <c r="L21" s="55">
        <f t="shared" si="0"/>
        <v>0.18362957812026329</v>
      </c>
      <c r="M21" s="67">
        <f>'Results (ND)-Batch'!M21*Ref!$C$6</f>
        <v>1214.846606400708</v>
      </c>
      <c r="N21" s="67">
        <f>'Results (ND)-Batch'!N21*Ref!$C$6</f>
        <v>2170</v>
      </c>
      <c r="O21" s="55">
        <f>'Results (ND)-Batch'!O21*Ref!$C$7</f>
        <v>3644.7197797794324</v>
      </c>
      <c r="P21" s="55">
        <f>'Results (ND)-Batch'!P21*Ref!$C$7</f>
        <v>1265.0000000000002</v>
      </c>
      <c r="Q21" s="55">
        <f t="shared" si="1"/>
        <v>269.44182642663765</v>
      </c>
      <c r="R21" s="72">
        <f t="shared" si="2"/>
        <v>188.75366467796147</v>
      </c>
      <c r="S21" s="74">
        <f>'Results (ND)-Batch'!S21</f>
        <v>0.42048088403305411</v>
      </c>
      <c r="T21" s="74">
        <f>'System Properties'!$C$6*E21*K21*N21</f>
        <v>0.28574550470458254</v>
      </c>
      <c r="U21" s="70">
        <f t="shared" si="3"/>
        <v>4.1043577424278013</v>
      </c>
    </row>
    <row r="22" spans="1:21" x14ac:dyDescent="0.3">
      <c r="A22" s="13">
        <f>'Raw Data'!A20</f>
        <v>0.31666666666666698</v>
      </c>
      <c r="B22" s="71">
        <f>'Results (ND)-Batch'!B22*Ref!$C$4/Ref!$C$3</f>
        <v>60401471814.399582</v>
      </c>
      <c r="C22" s="71">
        <f>'Results (ND)-Batch'!C22*Ref!$C$2*Ref!$C$4/Ref!$C$3</f>
        <v>6794448.2854438741</v>
      </c>
      <c r="D22" s="71">
        <f>'Results (ND)-Batch'!D22*(Ref!$C$2^2)*Ref!$C$4/Ref!$C$3</f>
        <v>1117.8669798682502</v>
      </c>
      <c r="E22" s="71">
        <f>'Results (ND)-Batch'!E22*(Ref!$C$2^3)*Ref!$C$4/Ref!$C$3</f>
        <v>0.21655844694704998</v>
      </c>
      <c r="F22" s="71">
        <f>'Results (ND)-Batch'!F22*(Ref!$C$2^4)*Ref!$C$4/Ref!$C$3</f>
        <v>4.5961589943356667E-5</v>
      </c>
      <c r="G22" s="67">
        <f>Ref!$C$6*Ref!$C$3*'Results (ND)-Batch'!G22</f>
        <v>1.4067974119761508</v>
      </c>
      <c r="H22" s="67">
        <f>Ref!$C$6*Ref!$C$3*'Results (ND)-Batch'!H22</f>
        <v>7.8563804753881458E-2</v>
      </c>
      <c r="I22" s="67">
        <f>Ref!$C$6*Ref!$C$3*'Results (ND)-Batch'!I22</f>
        <v>0.25102818120692522</v>
      </c>
      <c r="J22" s="67">
        <f>Ref!$C$6*Ref!$C$3*Ref!$C$7*Ref!$C$8*'Results (ND)-Batch'!J22</f>
        <v>1411599.8862914916</v>
      </c>
      <c r="K22" s="67">
        <f>'Results (ND)-Batch'!K22*Ref!$C$3</f>
        <v>1.3099129959758308E-3</v>
      </c>
      <c r="L22" s="55">
        <f t="shared" si="0"/>
        <v>0.17843946759491255</v>
      </c>
      <c r="M22" s="67">
        <f>'Results (ND)-Batch'!M22*Ref!$C$6</f>
        <v>1208.7741770860475</v>
      </c>
      <c r="N22" s="67">
        <f>'Results (ND)-Batch'!N22*Ref!$C$6</f>
        <v>2170</v>
      </c>
      <c r="O22" s="55">
        <f>'Results (ND)-Batch'!O22*Ref!$C$7</f>
        <v>3659.8489519608297</v>
      </c>
      <c r="P22" s="55">
        <f>'Results (ND)-Batch'!P22*Ref!$C$7</f>
        <v>1265.0000000000002</v>
      </c>
      <c r="Q22" s="55">
        <f t="shared" si="1"/>
        <v>268.97611281700733</v>
      </c>
      <c r="R22" s="72">
        <f t="shared" si="2"/>
        <v>193.72470146007282</v>
      </c>
      <c r="S22" s="74">
        <f>'Results (ND)-Batch'!S22</f>
        <v>0.419834164634448</v>
      </c>
      <c r="T22" s="74">
        <f>'System Properties'!$C$6*E22*K22*N22</f>
        <v>0.32231159942707915</v>
      </c>
      <c r="U22" s="70">
        <f t="shared" si="3"/>
        <v>4.1025457007433861</v>
      </c>
    </row>
    <row r="23" spans="1:21" x14ac:dyDescent="0.3">
      <c r="A23" s="13">
        <f>'Raw Data'!A21</f>
        <v>0.33333333333333298</v>
      </c>
      <c r="B23" s="71">
        <f>'Results (ND)-Batch'!B23*Ref!$C$4/Ref!$C$3</f>
        <v>62639197491.162132</v>
      </c>
      <c r="C23" s="71">
        <f>'Results (ND)-Batch'!C23*Ref!$C$2*Ref!$C$4/Ref!$C$3</f>
        <v>7188238.0526998378</v>
      </c>
      <c r="D23" s="71">
        <f>'Results (ND)-Batch'!D23*(Ref!$C$2^2)*Ref!$C$4/Ref!$C$3</f>
        <v>1207.7589299634612</v>
      </c>
      <c r="E23" s="71">
        <f>'Results (ND)-Batch'!E23*(Ref!$C$2^3)*Ref!$C$4/Ref!$C$3</f>
        <v>0.23904513606421599</v>
      </c>
      <c r="F23" s="71">
        <f>'Results (ND)-Batch'!F23*(Ref!$C$2^4)*Ref!$C$4/Ref!$C$3</f>
        <v>5.1846397596744148E-5</v>
      </c>
      <c r="G23" s="67">
        <f>Ref!$C$6*Ref!$C$3*'Results (ND)-Batch'!G23</f>
        <v>1.398528372267078</v>
      </c>
      <c r="H23" s="67">
        <f>Ref!$C$6*Ref!$C$3*'Results (ND)-Batch'!H23</f>
        <v>8.683284446296162E-2</v>
      </c>
      <c r="I23" s="67">
        <f>Ref!$C$6*Ref!$C$3*'Results (ND)-Batch'!I23</f>
        <v>0.24275914149784569</v>
      </c>
      <c r="J23" s="67">
        <f>Ref!$C$6*Ref!$C$3*Ref!$C$7*Ref!$C$8*'Results (ND)-Batch'!J23</f>
        <v>1409445.5542914628</v>
      </c>
      <c r="K23" s="67">
        <f>'Results (ND)-Batch'!K23*Ref!$C$3</f>
        <v>1.3110523104219582E-3</v>
      </c>
      <c r="L23" s="55">
        <f t="shared" si="0"/>
        <v>0.17358184954397607</v>
      </c>
      <c r="M23" s="67">
        <f>'Results (ND)-Batch'!M23*Ref!$C$6</f>
        <v>1203.090763966452</v>
      </c>
      <c r="N23" s="67">
        <f>'Results (ND)-Batch'!N23*Ref!$C$6</f>
        <v>2170</v>
      </c>
      <c r="O23" s="55">
        <f>'Results (ND)-Batch'!O23*Ref!$C$7</f>
        <v>3674.0089085793097</v>
      </c>
      <c r="P23" s="55">
        <f>'Results (ND)-Batch'!P23*Ref!$C$7</f>
        <v>1265.0000000000002</v>
      </c>
      <c r="Q23" s="55">
        <f t="shared" si="1"/>
        <v>268.56561133375101</v>
      </c>
      <c r="R23" s="72">
        <f t="shared" si="2"/>
        <v>197.92454448790363</v>
      </c>
      <c r="S23" s="74">
        <f>'Results (ND)-Batch'!S23</f>
        <v>0.41926434440925064</v>
      </c>
      <c r="T23" s="74">
        <f>'System Properties'!$C$6*E23*K23*N23</f>
        <v>0.35608877838415048</v>
      </c>
      <c r="U23" s="70">
        <f t="shared" si="3"/>
        <v>4.1008535489821423</v>
      </c>
    </row>
    <row r="24" spans="1:21" x14ac:dyDescent="0.3">
      <c r="A24" s="13">
        <f>'Raw Data'!A22</f>
        <v>0.35</v>
      </c>
      <c r="B24" s="71">
        <f>'Results (ND)-Batch'!B24*Ref!$C$4/Ref!$C$3</f>
        <v>64575032191.996613</v>
      </c>
      <c r="C24" s="71">
        <f>'Results (ND)-Batch'!C24*Ref!$C$2*Ref!$C$4/Ref!$C$3</f>
        <v>7534264.5603193119</v>
      </c>
      <c r="D24" s="71">
        <f>'Results (ND)-Batch'!D24*(Ref!$C$2^2)*Ref!$C$4/Ref!$C$3</f>
        <v>1288.2149276121017</v>
      </c>
      <c r="E24" s="71">
        <f>'Results (ND)-Batch'!E24*(Ref!$C$2^3)*Ref!$C$4/Ref!$C$3</f>
        <v>0.25956040144038167</v>
      </c>
      <c r="F24" s="71">
        <f>'Results (ND)-Batch'!F24*(Ref!$C$2^4)*Ref!$C$4/Ref!$C$3</f>
        <v>5.7320577879960931E-5</v>
      </c>
      <c r="G24" s="67">
        <f>Ref!$C$6*Ref!$C$3*'Results (ND)-Batch'!G24</f>
        <v>1.390964176310943</v>
      </c>
      <c r="H24" s="67">
        <f>Ref!$C$6*Ref!$C$3*'Results (ND)-Batch'!H24</f>
        <v>9.4397040419088946E-2</v>
      </c>
      <c r="I24" s="67">
        <f>Ref!$C$6*Ref!$C$3*'Results (ND)-Batch'!I24</f>
        <v>0.23519494554171852</v>
      </c>
      <c r="J24" s="67">
        <f>Ref!$C$6*Ref!$C$3*Ref!$C$7*Ref!$C$8*'Results (ND)-Batch'!J24</f>
        <v>1407544.7697113901</v>
      </c>
      <c r="K24" s="67">
        <f>'Results (ND)-Batch'!K24*Ref!$C$3</f>
        <v>1.3121117661107429E-3</v>
      </c>
      <c r="L24" s="55">
        <f t="shared" si="0"/>
        <v>0.16908770876148135</v>
      </c>
      <c r="M24" s="67">
        <f>'Results (ND)-Batch'!M24*Ref!$C$6</f>
        <v>1197.8326192509332</v>
      </c>
      <c r="N24" s="67">
        <f>'Results (ND)-Batch'!N24*Ref!$C$6</f>
        <v>2170</v>
      </c>
      <c r="O24" s="55">
        <f>'Results (ND)-Batch'!O24*Ref!$C$7</f>
        <v>3687.1093289602818</v>
      </c>
      <c r="P24" s="55">
        <f>'Results (ND)-Batch'!P24*Ref!$C$7</f>
        <v>1265.0000000000002</v>
      </c>
      <c r="Q24" s="55">
        <f t="shared" si="1"/>
        <v>268.20342254880342</v>
      </c>
      <c r="R24" s="72">
        <f t="shared" si="2"/>
        <v>201.48842858195687</v>
      </c>
      <c r="S24" s="74">
        <f>'Results (ND)-Batch'!S24</f>
        <v>0.41876176610044652</v>
      </c>
      <c r="T24" s="74">
        <f>'System Properties'!$C$6*E24*K24*N24</f>
        <v>0.38696138009825309</v>
      </c>
      <c r="U24" s="70">
        <f t="shared" si="3"/>
        <v>4.0992956810963941</v>
      </c>
    </row>
    <row r="25" spans="1:21" x14ac:dyDescent="0.3">
      <c r="A25" s="13">
        <f>'Raw Data'!A23</f>
        <v>0.36666666666666697</v>
      </c>
      <c r="B25" s="71">
        <f>'Results (ND)-Batch'!B25*Ref!$C$4/Ref!$C$3</f>
        <v>66242541155.607323</v>
      </c>
      <c r="C25" s="71">
        <f>'Results (ND)-Batch'!C25*Ref!$C$2*Ref!$C$4/Ref!$C$3</f>
        <v>7836534.5253129276</v>
      </c>
      <c r="D25" s="71">
        <f>'Results (ND)-Batch'!D25*(Ref!$C$2^2)*Ref!$C$4/Ref!$C$3</f>
        <v>1359.663961361935</v>
      </c>
      <c r="E25" s="71">
        <f>'Results (ND)-Batch'!E25*(Ref!$C$2^3)*Ref!$C$4/Ref!$C$3</f>
        <v>0.27809374599742936</v>
      </c>
      <c r="F25" s="71">
        <f>'Results (ND)-Batch'!F25*(Ref!$C$2^4)*Ref!$C$4/Ref!$C$3</f>
        <v>6.2352472740613218E-5</v>
      </c>
      <c r="G25" s="67">
        <f>Ref!$C$6*Ref!$C$3*'Results (ND)-Batch'!G25</f>
        <v>1.3841133626859892</v>
      </c>
      <c r="H25" s="67">
        <f>Ref!$C$6*Ref!$C$3*'Results (ND)-Batch'!H25</f>
        <v>0.1012478540440523</v>
      </c>
      <c r="I25" s="67">
        <f>Ref!$C$6*Ref!$C$3*'Results (ND)-Batch'!I25</f>
        <v>0.2283441319167554</v>
      </c>
      <c r="J25" s="67">
        <f>Ref!$C$6*Ref!$C$3*Ref!$C$7*Ref!$C$8*'Results (ND)-Batch'!J25</f>
        <v>1405874.0557970274</v>
      </c>
      <c r="K25" s="67">
        <f>'Results (ND)-Batch'!K25*Ref!$C$3</f>
        <v>1.313086873232433E-3</v>
      </c>
      <c r="L25" s="55">
        <f t="shared" si="0"/>
        <v>0.16497502160779251</v>
      </c>
      <c r="M25" s="67">
        <f>'Results (ND)-Batch'!M25*Ref!$C$6</f>
        <v>1193.0207752811173</v>
      </c>
      <c r="N25" s="67">
        <f>'Results (ND)-Batch'!N25*Ref!$C$6</f>
        <v>2170</v>
      </c>
      <c r="O25" s="55">
        <f>'Results (ND)-Batch'!O25*Ref!$C$7</f>
        <v>3699.097812013285</v>
      </c>
      <c r="P25" s="55">
        <f>'Results (ND)-Batch'!P25*Ref!$C$7</f>
        <v>1265.0000000000002</v>
      </c>
      <c r="Q25" s="55">
        <f t="shared" si="1"/>
        <v>267.88507303724452</v>
      </c>
      <c r="R25" s="72">
        <f t="shared" si="2"/>
        <v>204.53123264285912</v>
      </c>
      <c r="S25" s="74">
        <f>'Results (ND)-Batch'!S25</f>
        <v>0.41832015894153751</v>
      </c>
      <c r="T25" s="74">
        <f>'System Properties'!$C$6*E25*K25*N25</f>
        <v>0.41489962101194044</v>
      </c>
      <c r="U25" s="70">
        <f t="shared" si="3"/>
        <v>4.0978608873173767</v>
      </c>
    </row>
    <row r="26" spans="1:21" x14ac:dyDescent="0.3">
      <c r="A26" s="13">
        <f>'Raw Data'!A24</f>
        <v>0.38333333333333303</v>
      </c>
      <c r="B26" s="71">
        <f>'Results (ND)-Batch'!B26*Ref!$C$4/Ref!$C$3</f>
        <v>67696194666.09211</v>
      </c>
      <c r="C26" s="71">
        <f>'Results (ND)-Batch'!C26*Ref!$C$2*Ref!$C$4/Ref!$C$3</f>
        <v>8102776.1213420788</v>
      </c>
      <c r="D26" s="71">
        <f>'Results (ND)-Batch'!D26*(Ref!$C$2^2)*Ref!$C$4/Ref!$C$3</f>
        <v>1423.3473724864698</v>
      </c>
      <c r="E26" s="71">
        <f>'Results (ND)-Batch'!E26*(Ref!$C$2^3)*Ref!$C$4/Ref!$C$3</f>
        <v>0.29481894695758248</v>
      </c>
      <c r="F26" s="71">
        <f>'Results (ND)-Batch'!F26*(Ref!$C$2^4)*Ref!$C$4/Ref!$C$3</f>
        <v>6.695124561223124E-5</v>
      </c>
      <c r="G26" s="67">
        <f>Ref!$C$6*Ref!$C$3*'Results (ND)-Batch'!G26</f>
        <v>1.3779171035019131</v>
      </c>
      <c r="H26" s="67">
        <f>Ref!$C$6*Ref!$C$3*'Results (ND)-Batch'!H26</f>
        <v>0.1074441132281226</v>
      </c>
      <c r="I26" s="67">
        <f>Ref!$C$6*Ref!$C$3*'Results (ND)-Batch'!I26</f>
        <v>0.2221478727326846</v>
      </c>
      <c r="J26" s="67">
        <f>Ref!$C$6*Ref!$C$3*Ref!$C$7*Ref!$C$8*'Results (ND)-Batch'!J26</f>
        <v>1404395.9384431913</v>
      </c>
      <c r="K26" s="67">
        <f>'Results (ND)-Batch'!K26*Ref!$C$3</f>
        <v>1.3139803146472468E-3</v>
      </c>
      <c r="L26" s="55">
        <f t="shared" si="0"/>
        <v>0.16122005610359721</v>
      </c>
      <c r="M26" s="67">
        <f>'Results (ND)-Batch'!M26*Ref!$C$6</f>
        <v>1188.6274656412088</v>
      </c>
      <c r="N26" s="67">
        <f>'Results (ND)-Batch'!N26*Ref!$C$6</f>
        <v>2170</v>
      </c>
      <c r="O26" s="55">
        <f>'Results (ND)-Batch'!O26*Ref!$C$7</f>
        <v>3710.0435364580144</v>
      </c>
      <c r="P26" s="55">
        <f>'Results (ND)-Batch'!P26*Ref!$C$7</f>
        <v>1265.0000000000002</v>
      </c>
      <c r="Q26" s="55">
        <f t="shared" si="1"/>
        <v>267.60342222104549</v>
      </c>
      <c r="R26" s="72">
        <f t="shared" si="2"/>
        <v>207.13070656993469</v>
      </c>
      <c r="S26" s="74">
        <f>'Results (ND)-Batch'!S26</f>
        <v>0.41792956847563156</v>
      </c>
      <c r="T26" s="74">
        <f>'System Properties'!$C$6*E26*K26*N26</f>
        <v>0.44015192512015022</v>
      </c>
      <c r="U26" s="70">
        <f t="shared" si="3"/>
        <v>4.0965662230896811</v>
      </c>
    </row>
    <row r="27" spans="1:21" x14ac:dyDescent="0.3">
      <c r="A27" s="13">
        <f>'Raw Data'!A25</f>
        <v>0.4</v>
      </c>
      <c r="B27" s="71">
        <f>'Results (ND)-Batch'!B27*Ref!$C$4/Ref!$C$3</f>
        <v>68950879760.135666</v>
      </c>
      <c r="C27" s="71">
        <f>'Results (ND)-Batch'!C27*Ref!$C$2*Ref!$C$4/Ref!$C$3</f>
        <v>8335138.5711499369</v>
      </c>
      <c r="D27" s="71">
        <f>'Results (ND)-Batch'!D27*(Ref!$C$2^2)*Ref!$C$4/Ref!$C$3</f>
        <v>1479.6248600174983</v>
      </c>
      <c r="E27" s="71">
        <f>'Results (ND)-Batch'!E27*(Ref!$C$2^3)*Ref!$C$4/Ref!$C$3</f>
        <v>0.30979185949169685</v>
      </c>
      <c r="F27" s="71">
        <f>'Results (ND)-Batch'!F27*(Ref!$C$2^4)*Ref!$C$4/Ref!$C$3</f>
        <v>7.1122498115730996E-5</v>
      </c>
      <c r="G27" s="67">
        <f>Ref!$C$6*Ref!$C$3*'Results (ND)-Batch'!G27</f>
        <v>1.372357855489543</v>
      </c>
      <c r="H27" s="67">
        <f>Ref!$C$6*Ref!$C$3*'Results (ND)-Batch'!H27</f>
        <v>0.11300336124049479</v>
      </c>
      <c r="I27" s="67">
        <f>Ref!$C$6*Ref!$C$3*'Results (ND)-Batch'!I27</f>
        <v>0.21658862472031201</v>
      </c>
      <c r="J27" s="67">
        <f>Ref!$C$6*Ref!$C$3*Ref!$C$7*Ref!$C$8*'Results (ND)-Batch'!J27</f>
        <v>1403100.0662643935</v>
      </c>
      <c r="K27" s="67">
        <f>'Results (ND)-Batch'!K27*Ref!$C$3</f>
        <v>1.314793167292644E-3</v>
      </c>
      <c r="L27" s="55">
        <f t="shared" si="0"/>
        <v>0.15782226469134117</v>
      </c>
      <c r="M27" s="67">
        <f>'Results (ND)-Batch'!M27*Ref!$C$6</f>
        <v>1184.6520496888693</v>
      </c>
      <c r="N27" s="67">
        <f>'Results (ND)-Batch'!N27*Ref!$C$6</f>
        <v>2170</v>
      </c>
      <c r="O27" s="55">
        <f>'Results (ND)-Batch'!O27*Ref!$C$7</f>
        <v>3719.9480984247407</v>
      </c>
      <c r="P27" s="55">
        <f>'Results (ND)-Batch'!P27*Ref!$C$7</f>
        <v>1265.0000000000002</v>
      </c>
      <c r="Q27" s="55">
        <f t="shared" si="1"/>
        <v>267.3564976748292</v>
      </c>
      <c r="R27" s="72">
        <f t="shared" si="2"/>
        <v>209.37189409485401</v>
      </c>
      <c r="S27" s="74">
        <f>'Results (ND)-Batch'!S27</f>
        <v>0.41758722069099152</v>
      </c>
      <c r="T27" s="74">
        <f>'System Properties'!$C$6*E27*K27*N27</f>
        <v>0.46279195006373275</v>
      </c>
      <c r="U27" s="70">
        <f t="shared" si="3"/>
        <v>4.0953821637111725</v>
      </c>
    </row>
    <row r="28" spans="1:21" x14ac:dyDescent="0.3">
      <c r="A28" s="13">
        <f>'Raw Data'!A26</f>
        <v>0.41666666666666702</v>
      </c>
      <c r="B28" s="71">
        <f>'Results (ND)-Batch'!B28*Ref!$C$4/Ref!$C$3</f>
        <v>70054260823.834869</v>
      </c>
      <c r="C28" s="71">
        <f>'Results (ND)-Batch'!C28*Ref!$C$2*Ref!$C$4/Ref!$C$3</f>
        <v>8541129.7732301969</v>
      </c>
      <c r="D28" s="71">
        <f>'Results (ND)-Batch'!D28*(Ref!$C$2^2)*Ref!$C$4/Ref!$C$3</f>
        <v>1529.940770788256</v>
      </c>
      <c r="E28" s="71">
        <f>'Results (ND)-Batch'!E28*(Ref!$C$2^3)*Ref!$C$4/Ref!$C$3</f>
        <v>0.32329775760516671</v>
      </c>
      <c r="F28" s="71">
        <f>'Results (ND)-Batch'!F28*(Ref!$C$2^4)*Ref!$C$4/Ref!$C$3</f>
        <v>7.4919130114683695E-5</v>
      </c>
      <c r="G28" s="67">
        <f>Ref!$C$6*Ref!$C$3*'Results (ND)-Batch'!G28</f>
        <v>1.3673339783194263</v>
      </c>
      <c r="H28" s="67">
        <f>Ref!$C$6*Ref!$C$3*'Results (ND)-Batch'!H28</f>
        <v>0.11802723841061726</v>
      </c>
      <c r="I28" s="67">
        <f>Ref!$C$6*Ref!$C$3*'Results (ND)-Batch'!I28</f>
        <v>0.21156474755018981</v>
      </c>
      <c r="J28" s="67">
        <f>Ref!$C$6*Ref!$C$3*Ref!$C$7*Ref!$C$8*'Results (ND)-Batch'!J28</f>
        <v>1401951.6435883522</v>
      </c>
      <c r="K28" s="67">
        <f>'Results (ND)-Batch'!K28*Ref!$C$3</f>
        <v>1.3155353916261049E-3</v>
      </c>
      <c r="L28" s="55">
        <f t="shared" si="0"/>
        <v>0.15472792375877434</v>
      </c>
      <c r="M28" s="67">
        <f>'Results (ND)-Batch'!M28*Ref!$C$6</f>
        <v>1181.0316707977659</v>
      </c>
      <c r="N28" s="67">
        <f>'Results (ND)-Batch'!N28*Ref!$C$6</f>
        <v>2170</v>
      </c>
      <c r="O28" s="55">
        <f>'Results (ND)-Batch'!O28*Ref!$C$7</f>
        <v>3728.9681022431728</v>
      </c>
      <c r="P28" s="55">
        <f>'Results (ND)-Batch'!P28*Ref!$C$7</f>
        <v>1265.0000000000002</v>
      </c>
      <c r="Q28" s="55">
        <f t="shared" si="1"/>
        <v>267.13766918789463</v>
      </c>
      <c r="R28" s="72">
        <f t="shared" si="2"/>
        <v>211.31390428833217</v>
      </c>
      <c r="S28" s="74">
        <f>'Results (ND)-Batch'!S28</f>
        <v>0.4172838929637771</v>
      </c>
      <c r="T28" s="74">
        <f>'System Properties'!$C$6*E28*K28*N28</f>
        <v>0.48324078911408169</v>
      </c>
      <c r="U28" s="70">
        <f t="shared" si="3"/>
        <v>4.0943158174461809</v>
      </c>
    </row>
    <row r="29" spans="1:21" x14ac:dyDescent="0.3">
      <c r="A29" s="13">
        <f>'Raw Data'!A27</f>
        <v>0.43333333333333302</v>
      </c>
      <c r="B29" s="71">
        <f>'Results (ND)-Batch'!B29*Ref!$C$4/Ref!$C$3</f>
        <v>71018734983.508072</v>
      </c>
      <c r="C29" s="71">
        <f>'Results (ND)-Batch'!C29*Ref!$C$2*Ref!$C$4/Ref!$C$3</f>
        <v>8722661.3549551181</v>
      </c>
      <c r="D29" s="71">
        <f>'Results (ND)-Batch'!D29*(Ref!$C$2^2)*Ref!$C$4/Ref!$C$3</f>
        <v>1574.647374883061</v>
      </c>
      <c r="E29" s="71">
        <f>'Results (ND)-Batch'!E29*(Ref!$C$2^3)*Ref!$C$4/Ref!$C$3</f>
        <v>0.33540092628870283</v>
      </c>
      <c r="F29" s="71">
        <f>'Results (ND)-Batch'!F29*(Ref!$C$2^4)*Ref!$C$4/Ref!$C$3</f>
        <v>7.8351113384748106E-5</v>
      </c>
      <c r="G29" s="67">
        <f>Ref!$C$6*Ref!$C$3*'Results (ND)-Batch'!G29</f>
        <v>1.362823881381781</v>
      </c>
      <c r="H29" s="67">
        <f>Ref!$C$6*Ref!$C$3*'Results (ND)-Batch'!H29</f>
        <v>0.12253733534825265</v>
      </c>
      <c r="I29" s="67">
        <f>Ref!$C$6*Ref!$C$3*'Results (ND)-Batch'!I29</f>
        <v>0.2070546506125539</v>
      </c>
      <c r="J29" s="67">
        <f>Ref!$C$6*Ref!$C$3*Ref!$C$7*Ref!$C$8*'Results (ND)-Batch'!J29</f>
        <v>1400942.7564545549</v>
      </c>
      <c r="K29" s="67">
        <f>'Results (ND)-Batch'!K29*Ref!$C$3</f>
        <v>1.3162088356708851E-3</v>
      </c>
      <c r="L29" s="55">
        <f t="shared" si="0"/>
        <v>0.15193060045485782</v>
      </c>
      <c r="M29" s="67">
        <f>'Results (ND)-Batch'!M29*Ref!$C$6</f>
        <v>1177.7588025321836</v>
      </c>
      <c r="N29" s="67">
        <f>'Results (ND)-Batch'!N29*Ref!$C$6</f>
        <v>2170</v>
      </c>
      <c r="O29" s="55">
        <f>'Results (ND)-Batch'!O29*Ref!$C$7</f>
        <v>3737.1222996740898</v>
      </c>
      <c r="P29" s="55">
        <f>'Results (ND)-Batch'!P29*Ref!$C$7</f>
        <v>1265.0000000000002</v>
      </c>
      <c r="Q29" s="55">
        <f t="shared" si="1"/>
        <v>266.94542877887193</v>
      </c>
      <c r="R29" s="72">
        <f t="shared" si="2"/>
        <v>213.00065756856253</v>
      </c>
      <c r="S29" s="74">
        <f>'Results (ND)-Batch'!S29</f>
        <v>0.41701747176602394</v>
      </c>
      <c r="T29" s="74">
        <f>'System Properties'!$C$6*E29*K29*N29</f>
        <v>0.50158832088977401</v>
      </c>
      <c r="U29" s="70">
        <f t="shared" si="3"/>
        <v>4.0933509731075324</v>
      </c>
    </row>
    <row r="30" spans="1:21" x14ac:dyDescent="0.3">
      <c r="A30" s="13">
        <f>'Raw Data'!A28</f>
        <v>0.45</v>
      </c>
      <c r="B30" s="71">
        <f>'Results (ND)-Batch'!B30*Ref!$C$4/Ref!$C$3</f>
        <v>71862646873.016861</v>
      </c>
      <c r="C30" s="71">
        <f>'Results (ND)-Batch'!C30*Ref!$C$2*Ref!$C$4/Ref!$C$3</f>
        <v>8882878.814563727</v>
      </c>
      <c r="D30" s="71">
        <f>'Results (ND)-Batch'!D30*(Ref!$C$2^2)*Ref!$C$4/Ref!$C$3</f>
        <v>1614.4396570143795</v>
      </c>
      <c r="E30" s="71">
        <f>'Results (ND)-Batch'!E30*(Ref!$C$2^3)*Ref!$C$4/Ref!$C$3</f>
        <v>0.34626792909013016</v>
      </c>
      <c r="F30" s="71">
        <f>'Results (ND)-Batch'!F30*(Ref!$C$2^4)*Ref!$C$4/Ref!$C$3</f>
        <v>8.1459743358917573E-5</v>
      </c>
      <c r="G30" s="67">
        <f>Ref!$C$6*Ref!$C$3*'Results (ND)-Batch'!G30</f>
        <v>1.358767601717136</v>
      </c>
      <c r="H30" s="67">
        <f>Ref!$C$6*Ref!$C$3*'Results (ND)-Batch'!H30</f>
        <v>0.12659361501290023</v>
      </c>
      <c r="I30" s="67">
        <f>Ref!$C$6*Ref!$C$3*'Results (ND)-Batch'!I30</f>
        <v>0.20299837094790632</v>
      </c>
      <c r="J30" s="67">
        <f>Ref!$C$6*Ref!$C$3*Ref!$C$7*Ref!$C$8*'Results (ND)-Batch'!J30</f>
        <v>1400056.0561664712</v>
      </c>
      <c r="K30" s="67">
        <f>'Results (ND)-Batch'!K30*Ref!$C$3</f>
        <v>1.3168209125828769E-3</v>
      </c>
      <c r="L30" s="55">
        <f t="shared" si="0"/>
        <v>0.14939888961980557</v>
      </c>
      <c r="M30" s="67">
        <f>'Results (ND)-Batch'!M30*Ref!$C$6</f>
        <v>1174.7967008551725</v>
      </c>
      <c r="N30" s="67">
        <f>'Results (ND)-Batch'!N30*Ref!$C$6</f>
        <v>2170</v>
      </c>
      <c r="O30" s="55">
        <f>'Results (ND)-Batch'!O30*Ref!$C$7</f>
        <v>3744.5022367582665</v>
      </c>
      <c r="P30" s="55">
        <f>'Results (ND)-Batch'!P30*Ref!$C$7</f>
        <v>1265.0000000000002</v>
      </c>
      <c r="Q30" s="55">
        <f t="shared" si="1"/>
        <v>266.7764707058094</v>
      </c>
      <c r="R30" s="72">
        <f t="shared" si="2"/>
        <v>214.48180338340512</v>
      </c>
      <c r="S30" s="74">
        <f>'Results (ND)-Batch'!S30</f>
        <v>0.41678335697427005</v>
      </c>
      <c r="T30" s="74">
        <f>'System Properties'!$C$6*E30*K30*N30</f>
        <v>0.51808061278113315</v>
      </c>
      <c r="U30" s="70">
        <f t="shared" si="3"/>
        <v>4.0924703250502752</v>
      </c>
    </row>
    <row r="31" spans="1:21" x14ac:dyDescent="0.3">
      <c r="A31" s="13">
        <f>'Raw Data'!A29</f>
        <v>0.46666666666666701</v>
      </c>
      <c r="B31" s="71">
        <f>'Results (ND)-Batch'!B31*Ref!$C$4/Ref!$C$3</f>
        <v>72617576331.146652</v>
      </c>
      <c r="C31" s="71">
        <f>'Results (ND)-Batch'!C31*Ref!$C$2*Ref!$C$4/Ref!$C$3</f>
        <v>9027008.3581142537</v>
      </c>
      <c r="D31" s="71">
        <f>'Results (ND)-Batch'!D31*(Ref!$C$2^2)*Ref!$C$4/Ref!$C$3</f>
        <v>1650.4011375062803</v>
      </c>
      <c r="E31" s="71">
        <f>'Results (ND)-Batch'!E31*(Ref!$C$2^3)*Ref!$C$4/Ref!$C$3</f>
        <v>0.35613588036215349</v>
      </c>
      <c r="F31" s="71">
        <f>'Results (ND)-Batch'!F31*(Ref!$C$2^4)*Ref!$C$4/Ref!$C$3</f>
        <v>8.4296464798086095E-5</v>
      </c>
      <c r="G31" s="67">
        <f>Ref!$C$6*Ref!$C$3*'Results (ND)-Batch'!G31</f>
        <v>1.355079276537688</v>
      </c>
      <c r="H31" s="67">
        <f>Ref!$C$6*Ref!$C$3*'Results (ND)-Batch'!H31</f>
        <v>0.13028194019235462</v>
      </c>
      <c r="I31" s="67">
        <f>Ref!$C$6*Ref!$C$3*'Results (ND)-Batch'!I31</f>
        <v>0.19931004576845182</v>
      </c>
      <c r="J31" s="67">
        <f>Ref!$C$6*Ref!$C$3*Ref!$C$7*Ref!$C$8*'Results (ND)-Batch'!J31</f>
        <v>1399267.7509599952</v>
      </c>
      <c r="K31" s="67">
        <f>'Results (ND)-Batch'!K31*Ref!$C$3</f>
        <v>1.3173812402883078E-3</v>
      </c>
      <c r="L31" s="55">
        <f t="shared" si="0"/>
        <v>0.14708367932369346</v>
      </c>
      <c r="M31" s="67">
        <f>'Results (ND)-Batch'!M31*Ref!$C$6</f>
        <v>1172.0879048087213</v>
      </c>
      <c r="N31" s="67">
        <f>'Results (ND)-Batch'!N31*Ref!$C$6</f>
        <v>2170</v>
      </c>
      <c r="O31" s="55">
        <f>'Results (ND)-Batch'!O31*Ref!$C$7</f>
        <v>3751.2510747714332</v>
      </c>
      <c r="P31" s="55">
        <f>'Results (ND)-Batch'!P31*Ref!$C$7</f>
        <v>1265.0000000000002</v>
      </c>
      <c r="Q31" s="55">
        <f t="shared" si="1"/>
        <v>266.62626151961405</v>
      </c>
      <c r="R31" s="72">
        <f t="shared" si="2"/>
        <v>215.78746661570224</v>
      </c>
      <c r="S31" s="74">
        <f>'Results (ND)-Batch'!S31</f>
        <v>0.41657525286434577</v>
      </c>
      <c r="T31" s="74">
        <f>'System Properties'!$C$6*E31*K31*N31</f>
        <v>0.53307161955406301</v>
      </c>
      <c r="U31" s="70">
        <f t="shared" si="3"/>
        <v>4.0916770103900051</v>
      </c>
    </row>
    <row r="32" spans="1:21" x14ac:dyDescent="0.3">
      <c r="A32" s="13">
        <f>'Raw Data'!A30</f>
        <v>0.483333333333333</v>
      </c>
      <c r="B32" s="71">
        <f>'Results (ND)-Batch'!B32*Ref!$C$4/Ref!$C$3</f>
        <v>73282062439.987427</v>
      </c>
      <c r="C32" s="71">
        <f>'Results (ND)-Batch'!C32*Ref!$C$2*Ref!$C$4/Ref!$C$3</f>
        <v>9154809.0022340603</v>
      </c>
      <c r="D32" s="71">
        <f>'Results (ND)-Batch'!D32*(Ref!$C$2^2)*Ref!$C$4/Ref!$C$3</f>
        <v>1682.4820177395322</v>
      </c>
      <c r="E32" s="71">
        <f>'Results (ND)-Batch'!E32*(Ref!$C$2^3)*Ref!$C$4/Ref!$C$3</f>
        <v>0.36499405473341257</v>
      </c>
      <c r="F32" s="71">
        <f>'Results (ND)-Batch'!F32*(Ref!$C$2^4)*Ref!$C$4/Ref!$C$3</f>
        <v>8.6859051289452967E-5</v>
      </c>
      <c r="G32" s="67">
        <f>Ref!$C$6*Ref!$C$3*'Results (ND)-Batch'!G32</f>
        <v>1.351763745406698</v>
      </c>
      <c r="H32" s="67">
        <f>Ref!$C$6*Ref!$C$3*'Results (ND)-Batch'!H32</f>
        <v>0.1335974713233381</v>
      </c>
      <c r="I32" s="67">
        <f>Ref!$C$6*Ref!$C$3*'Results (ND)-Batch'!I32</f>
        <v>0.19599451463746959</v>
      </c>
      <c r="J32" s="67">
        <f>Ref!$C$6*Ref!$C$3*Ref!$C$7*Ref!$C$8*'Results (ND)-Batch'!J32</f>
        <v>1398578.9255718663</v>
      </c>
      <c r="K32" s="67">
        <f>'Results (ND)-Batch'!K32*Ref!$C$3</f>
        <v>1.3178892661038779E-3</v>
      </c>
      <c r="L32" s="55">
        <f t="shared" si="0"/>
        <v>0.14499169348450144</v>
      </c>
      <c r="M32" s="67">
        <f>'Results (ND)-Batch'!M32*Ref!$C$6</f>
        <v>1169.6402813768666</v>
      </c>
      <c r="N32" s="67">
        <f>'Results (ND)-Batch'!N32*Ref!$C$6</f>
        <v>2170</v>
      </c>
      <c r="O32" s="55">
        <f>'Results (ND)-Batch'!O32*Ref!$C$7</f>
        <v>3757.3492134926787</v>
      </c>
      <c r="P32" s="55">
        <f>'Results (ND)-Batch'!P32*Ref!$C$7</f>
        <v>1265.0000000000002</v>
      </c>
      <c r="Q32" s="55">
        <f t="shared" si="1"/>
        <v>266.49500791361299</v>
      </c>
      <c r="R32" s="72">
        <f t="shared" si="2"/>
        <v>216.93786375428465</v>
      </c>
      <c r="S32" s="74">
        <f>'Results (ND)-Batch'!S32</f>
        <v>0.41639343469220874</v>
      </c>
      <c r="T32" s="74">
        <f>'System Properties'!$C$6*E32*K32*N32</f>
        <v>0.54654140306548549</v>
      </c>
      <c r="U32" s="70">
        <f t="shared" si="3"/>
        <v>4.0909561958902909</v>
      </c>
    </row>
    <row r="33" spans="1:21" x14ac:dyDescent="0.3">
      <c r="A33" s="13">
        <f>'Raw Data'!A31</f>
        <v>0.5</v>
      </c>
      <c r="B33" s="71">
        <f>'Results (ND)-Batch'!B33*Ref!$C$4/Ref!$C$3</f>
        <v>73869881491.253052</v>
      </c>
      <c r="C33" s="71">
        <f>'Results (ND)-Batch'!C33*Ref!$C$2*Ref!$C$4/Ref!$C$3</f>
        <v>9268731.1028372142</v>
      </c>
      <c r="D33" s="71">
        <f>'Results (ND)-Batch'!D33*(Ref!$C$2^2)*Ref!$C$4/Ref!$C$3</f>
        <v>1711.2542214161897</v>
      </c>
      <c r="E33" s="71">
        <f>'Results (ND)-Batch'!E33*(Ref!$C$2^3)*Ref!$C$4/Ref!$C$3</f>
        <v>0.3729883767939664</v>
      </c>
      <c r="F33" s="71">
        <f>'Results (ND)-Batch'!F33*(Ref!$C$2^4)*Ref!$C$4/Ref!$C$3</f>
        <v>8.9186316610232792E-5</v>
      </c>
      <c r="G33" s="67">
        <f>Ref!$C$6*Ref!$C$3*'Results (ND)-Batch'!G33</f>
        <v>1.3487676154464332</v>
      </c>
      <c r="H33" s="67">
        <f>Ref!$C$6*Ref!$C$3*'Results (ND)-Batch'!H33</f>
        <v>0.13659360128360051</v>
      </c>
      <c r="I33" s="67">
        <f>Ref!$C$6*Ref!$C$3*'Results (ND)-Batch'!I33</f>
        <v>0.1929983846772059</v>
      </c>
      <c r="J33" s="67">
        <f>Ref!$C$6*Ref!$C$3*Ref!$C$7*Ref!$C$8*'Results (ND)-Batch'!J33</f>
        <v>1397974.0304358148</v>
      </c>
      <c r="K33" s="67">
        <f>'Results (ND)-Batch'!K33*Ref!$C$3</f>
        <v>1.318352155610919E-3</v>
      </c>
      <c r="L33" s="55">
        <f t="shared" si="0"/>
        <v>0.1430923922452903</v>
      </c>
      <c r="M33" s="67">
        <f>'Results (ND)-Batch'!M33*Ref!$C$6</f>
        <v>1167.4180989269896</v>
      </c>
      <c r="N33" s="67">
        <f>'Results (ND)-Batch'!N33*Ref!$C$6</f>
        <v>2170</v>
      </c>
      <c r="O33" s="55">
        <f>'Results (ND)-Batch'!O33*Ref!$C$7</f>
        <v>3762.8856766049789</v>
      </c>
      <c r="P33" s="55">
        <f>'Results (ND)-Batch'!P33*Ref!$C$7</f>
        <v>1265.0000000000002</v>
      </c>
      <c r="Q33" s="55">
        <f t="shared" si="1"/>
        <v>266.37974696471616</v>
      </c>
      <c r="R33" s="72">
        <f t="shared" si="2"/>
        <v>217.96199075862083</v>
      </c>
      <c r="S33" s="74">
        <f>'Results (ND)-Batch'!S33</f>
        <v>0.41623378899480168</v>
      </c>
      <c r="T33" s="74">
        <f>'System Properties'!$C$6*E33*K33*N33</f>
        <v>0.55870825498440979</v>
      </c>
      <c r="U33" s="70">
        <f t="shared" si="3"/>
        <v>4.0902959562827528</v>
      </c>
    </row>
    <row r="34" spans="1:21" x14ac:dyDescent="0.3">
      <c r="A34" s="13">
        <f>'Raw Data'!A32</f>
        <v>0.51666666666666705</v>
      </c>
      <c r="B34" s="71">
        <f>'Results (ND)-Batch'!B34*Ref!$C$4/Ref!$C$3</f>
        <v>74403503897.127289</v>
      </c>
      <c r="C34" s="71">
        <f>'Results (ND)-Batch'!C34*Ref!$C$2*Ref!$C$4/Ref!$C$3</f>
        <v>9372638.9334828053</v>
      </c>
      <c r="D34" s="71">
        <f>'Results (ND)-Batch'!D34*(Ref!$C$2^2)*Ref!$C$4/Ref!$C$3</f>
        <v>1737.5733275761295</v>
      </c>
      <c r="E34" s="71">
        <f>'Results (ND)-Batch'!E34*(Ref!$C$2^3)*Ref!$C$4/Ref!$C$3</f>
        <v>0.38032287005856974</v>
      </c>
      <c r="F34" s="71">
        <f>'Results (ND)-Batch'!F34*(Ref!$C$2^4)*Ref!$C$4/Ref!$C$3</f>
        <v>9.1328000522040897E-5</v>
      </c>
      <c r="G34" s="67">
        <f>Ref!$C$6*Ref!$C$3*'Results (ND)-Batch'!G34</f>
        <v>1.3460160469327909</v>
      </c>
      <c r="H34" s="67">
        <f>Ref!$C$6*Ref!$C$3*'Results (ND)-Batch'!H34</f>
        <v>0.13934516979725289</v>
      </c>
      <c r="I34" s="67">
        <f>Ref!$C$6*Ref!$C$3*'Results (ND)-Batch'!I34</f>
        <v>0.19024681616355352</v>
      </c>
      <c r="J34" s="67">
        <f>Ref!$C$6*Ref!$C$3*Ref!$C$7*Ref!$C$8*'Results (ND)-Batch'!J34</f>
        <v>1397433.7497882729</v>
      </c>
      <c r="K34" s="67">
        <f>'Results (ND)-Batch'!K34*Ref!$C$3</f>
        <v>1.3187792132893948E-3</v>
      </c>
      <c r="L34" s="55">
        <f t="shared" si="0"/>
        <v>0.14134067465025765</v>
      </c>
      <c r="M34" s="67">
        <f>'Results (ND)-Batch'!M34*Ref!$C$6</f>
        <v>1165.3685893408015</v>
      </c>
      <c r="N34" s="67">
        <f>'Results (ND)-Batch'!N34*Ref!$C$6</f>
        <v>2170</v>
      </c>
      <c r="O34" s="55">
        <f>'Results (ND)-Batch'!O34*Ref!$C$7</f>
        <v>3767.9919333944986</v>
      </c>
      <c r="P34" s="55">
        <f>'Results (ND)-Batch'!P34*Ref!$C$7</f>
        <v>1265.0000000000002</v>
      </c>
      <c r="Q34" s="55">
        <f t="shared" si="1"/>
        <v>266.27679811226847</v>
      </c>
      <c r="R34" s="72">
        <f t="shared" si="2"/>
        <v>218.8816230214068</v>
      </c>
      <c r="S34" s="74">
        <f>'Results (ND)-Batch'!S34</f>
        <v>0.41609121139726435</v>
      </c>
      <c r="T34" s="74">
        <f>'System Properties'!$C$6*E34*K34*N34</f>
        <v>0.56987931163846328</v>
      </c>
      <c r="U34" s="70">
        <f t="shared" si="3"/>
        <v>4.0896954840102255</v>
      </c>
    </row>
    <row r="35" spans="1:21" x14ac:dyDescent="0.3">
      <c r="A35" s="13">
        <f>'Raw Data'!A33</f>
        <v>0.53333333333333299</v>
      </c>
      <c r="B35" s="71">
        <f>'Results (ND)-Batch'!B35*Ref!$C$4/Ref!$C$3</f>
        <v>74883025776.56279</v>
      </c>
      <c r="C35" s="71">
        <f>'Results (ND)-Batch'!C35*Ref!$C$2*Ref!$C$4/Ref!$C$3</f>
        <v>9466550.6871462408</v>
      </c>
      <c r="D35" s="71">
        <f>'Results (ND)-Batch'!D35*(Ref!$C$2^2)*Ref!$C$4/Ref!$C$3</f>
        <v>1761.4438633276991</v>
      </c>
      <c r="E35" s="71">
        <f>'Results (ND)-Batch'!E35*(Ref!$C$2^3)*Ref!$C$4/Ref!$C$3</f>
        <v>0.38699877301751123</v>
      </c>
      <c r="F35" s="71">
        <f>'Results (ND)-Batch'!F35*(Ref!$C$2^4)*Ref!$C$4/Ref!$C$3</f>
        <v>9.3284457780590301E-5</v>
      </c>
      <c r="G35" s="67">
        <f>Ref!$C$6*Ref!$C$3*'Results (ND)-Batch'!G35</f>
        <v>1.3435090398657459</v>
      </c>
      <c r="H35" s="67">
        <f>Ref!$C$6*Ref!$C$3*'Results (ND)-Batch'!H35</f>
        <v>0.14185217686429402</v>
      </c>
      <c r="I35" s="67">
        <f>Ref!$C$6*Ref!$C$3*'Results (ND)-Batch'!I35</f>
        <v>0.18773980909651239</v>
      </c>
      <c r="J35" s="67">
        <f>Ref!$C$6*Ref!$C$3*Ref!$C$7*Ref!$C$8*'Results (ND)-Batch'!J35</f>
        <v>1396958.0836292389</v>
      </c>
      <c r="K35" s="67">
        <f>'Results (ND)-Batch'!K35*Ref!$C$3</f>
        <v>1.3191704391393058E-3</v>
      </c>
      <c r="L35" s="55">
        <f t="shared" si="0"/>
        <v>0.13973840407897281</v>
      </c>
      <c r="M35" s="67">
        <f>'Results (ND)-Batch'!M35*Ref!$C$6</f>
        <v>1163.493932772398</v>
      </c>
      <c r="N35" s="67">
        <f>'Results (ND)-Batch'!N35*Ref!$C$6</f>
        <v>2170</v>
      </c>
      <c r="O35" s="55">
        <f>'Results (ND)-Batch'!O35*Ref!$C$7</f>
        <v>3772.6625521097944</v>
      </c>
      <c r="P35" s="55">
        <f>'Results (ND)-Batch'!P35*Ref!$C$7</f>
        <v>1265.0000000000002</v>
      </c>
      <c r="Q35" s="55">
        <f t="shared" si="1"/>
        <v>266.18616135627479</v>
      </c>
      <c r="R35" s="72">
        <f t="shared" si="2"/>
        <v>219.70542523359086</v>
      </c>
      <c r="S35" s="74">
        <f>'Results (ND)-Batch'!S35</f>
        <v>0.41596569688932333</v>
      </c>
      <c r="T35" s="74">
        <f>'System Properties'!$C$6*E35*K35*N35</f>
        <v>0.58005457302764696</v>
      </c>
      <c r="U35" s="70">
        <f t="shared" si="3"/>
        <v>4.089148195325679</v>
      </c>
    </row>
    <row r="36" spans="1:21" x14ac:dyDescent="0.3">
      <c r="A36" s="13">
        <f>'Raw Data'!A34</f>
        <v>0.55000000000000004</v>
      </c>
      <c r="B36" s="71">
        <f>'Results (ND)-Batch'!B36*Ref!$C$4/Ref!$C$3</f>
        <v>75306147777.379776</v>
      </c>
      <c r="C36" s="71">
        <f>'Results (ND)-Batch'!C36*Ref!$C$2*Ref!$C$4/Ref!$C$3</f>
        <v>9550086.80265221</v>
      </c>
      <c r="D36" s="71">
        <f>'Results (ND)-Batch'!D36*(Ref!$C$2^2)*Ref!$C$4/Ref!$C$3</f>
        <v>1782.7854281130362</v>
      </c>
      <c r="E36" s="71">
        <f>'Results (ND)-Batch'!E36*(Ref!$C$2^3)*Ref!$C$4/Ref!$C$3</f>
        <v>0.39299819237158806</v>
      </c>
      <c r="F36" s="71">
        <f>'Results (ND)-Batch'!F36*(Ref!$C$2^4)*Ref!$C$4/Ref!$C$3</f>
        <v>9.5051806756773455E-5</v>
      </c>
      <c r="G36" s="67">
        <f>Ref!$C$6*Ref!$C$3*'Results (ND)-Batch'!G36</f>
        <v>1.3412535969517749</v>
      </c>
      <c r="H36" s="67">
        <f>Ref!$C$6*Ref!$C$3*'Results (ND)-Batch'!H36</f>
        <v>0.14410761977826239</v>
      </c>
      <c r="I36" s="67">
        <f>Ref!$C$6*Ref!$C$3*'Results (ND)-Batch'!I36</f>
        <v>0.1854843661825453</v>
      </c>
      <c r="J36" s="67">
        <f>Ref!$C$6*Ref!$C$3*Ref!$C$7*Ref!$C$8*'Results (ND)-Batch'!J36</f>
        <v>1396547.847910814</v>
      </c>
      <c r="K36" s="67">
        <f>'Results (ND)-Batch'!K36*Ref!$C$3</f>
        <v>1.3195250469249288E-3</v>
      </c>
      <c r="L36" s="55">
        <f t="shared" si="0"/>
        <v>0.13829179403812211</v>
      </c>
      <c r="M36" s="67">
        <f>'Results (ND)-Batch'!M36*Ref!$C$6</f>
        <v>1161.8013990246027</v>
      </c>
      <c r="N36" s="67">
        <f>'Results (ND)-Batch'!N36*Ref!$C$6</f>
        <v>2170</v>
      </c>
      <c r="O36" s="55">
        <f>'Results (ND)-Batch'!O36*Ref!$C$7</f>
        <v>3776.8794203788739</v>
      </c>
      <c r="P36" s="55">
        <f>'Results (ND)-Batch'!P36*Ref!$C$7</f>
        <v>1265.0000000000002</v>
      </c>
      <c r="Q36" s="55">
        <f t="shared" si="1"/>
        <v>266.10799217395117</v>
      </c>
      <c r="R36" s="72">
        <f t="shared" si="2"/>
        <v>220.44054554986542</v>
      </c>
      <c r="S36" s="74">
        <f>'Results (ND)-Batch'!S36</f>
        <v>0.41585745632937526</v>
      </c>
      <c r="T36" s="74">
        <f>'System Properties'!$C$6*E36*K36*N36</f>
        <v>0.5892051677750445</v>
      </c>
      <c r="U36" s="70">
        <f t="shared" si="3"/>
        <v>4.0886468646255576</v>
      </c>
    </row>
    <row r="37" spans="1:21" x14ac:dyDescent="0.3">
      <c r="A37" s="13">
        <f>'Raw Data'!A35</f>
        <v>0.56666666666666698</v>
      </c>
      <c r="B37" s="71">
        <f>'Results (ND)-Batch'!B37*Ref!$C$4/Ref!$C$3</f>
        <v>75690768787.661346</v>
      </c>
      <c r="C37" s="71">
        <f>'Results (ND)-Batch'!C37*Ref!$C$2*Ref!$C$4/Ref!$C$3</f>
        <v>9626449.4790416881</v>
      </c>
      <c r="D37" s="71">
        <f>'Results (ND)-Batch'!D37*(Ref!$C$2^2)*Ref!$C$4/Ref!$C$3</f>
        <v>1802.3553882036063</v>
      </c>
      <c r="E37" s="71">
        <f>'Results (ND)-Batch'!E37*(Ref!$C$2^3)*Ref!$C$4/Ref!$C$3</f>
        <v>0.39851688787163853</v>
      </c>
      <c r="F37" s="71">
        <f>'Results (ND)-Batch'!F37*(Ref!$C$2^4)*Ref!$C$4/Ref!$C$3</f>
        <v>9.6682702664020943E-5</v>
      </c>
      <c r="G37" s="67">
        <f>Ref!$C$6*Ref!$C$3*'Results (ND)-Batch'!G37</f>
        <v>1.3391771131836889</v>
      </c>
      <c r="H37" s="67">
        <f>Ref!$C$6*Ref!$C$3*'Results (ND)-Batch'!H37</f>
        <v>0.14618410354634712</v>
      </c>
      <c r="I37" s="67">
        <f>Ref!$C$6*Ref!$C$3*'Results (ND)-Batch'!I37</f>
        <v>0.1834078824144606</v>
      </c>
      <c r="J37" s="67">
        <f>Ref!$C$6*Ref!$C$3*Ref!$C$7*Ref!$C$8*'Results (ND)-Batch'!J37</f>
        <v>1396182.7250906427</v>
      </c>
      <c r="K37" s="67">
        <f>'Results (ND)-Batch'!K37*Ref!$C$3</f>
        <v>1.3198530334193358E-3</v>
      </c>
      <c r="L37" s="55">
        <f t="shared" si="0"/>
        <v>0.13695565777586835</v>
      </c>
      <c r="M37" s="67">
        <f>'Results (ND)-Batch'!M37*Ref!$C$6</f>
        <v>1160.2381195977659</v>
      </c>
      <c r="N37" s="67">
        <f>'Results (ND)-Batch'!N37*Ref!$C$6</f>
        <v>2170</v>
      </c>
      <c r="O37" s="55">
        <f>'Results (ND)-Batch'!O37*Ref!$C$7</f>
        <v>3780.774257583344</v>
      </c>
      <c r="P37" s="55">
        <f>'Results (ND)-Batch'!P37*Ref!$C$7</f>
        <v>1265.0000000000002</v>
      </c>
      <c r="Q37" s="55">
        <f t="shared" si="1"/>
        <v>266.03841911870808</v>
      </c>
      <c r="R37" s="72">
        <f t="shared" si="2"/>
        <v>221.10893915812977</v>
      </c>
      <c r="S37" s="74">
        <f>'Results (ND)-Batch'!S37</f>
        <v>0.41576112561868039</v>
      </c>
      <c r="T37" s="74">
        <f>'System Properties'!$C$6*E37*K37*N37</f>
        <v>0.59762762073458242</v>
      </c>
      <c r="U37" s="70">
        <f t="shared" si="3"/>
        <v>4.0881847357986283</v>
      </c>
    </row>
    <row r="38" spans="1:21" x14ac:dyDescent="0.3">
      <c r="A38" s="13">
        <f>'Raw Data'!A36</f>
        <v>0.58333333333333304</v>
      </c>
      <c r="B38" s="71">
        <f>'Results (ND)-Batch'!B38*Ref!$C$4/Ref!$C$3</f>
        <v>76044261928.683151</v>
      </c>
      <c r="C38" s="71">
        <f>'Results (ND)-Batch'!C38*Ref!$C$2*Ref!$C$4/Ref!$C$3</f>
        <v>9696932.8778190222</v>
      </c>
      <c r="D38" s="71">
        <f>'Results (ND)-Batch'!D38*(Ref!$C$2^2)*Ref!$C$4/Ref!$C$3</f>
        <v>1820.4524038371189</v>
      </c>
      <c r="E38" s="71">
        <f>'Results (ND)-Batch'!E38*(Ref!$C$2^3)*Ref!$C$4/Ref!$C$3</f>
        <v>0.40362976546100832</v>
      </c>
      <c r="F38" s="71">
        <f>'Results (ND)-Batch'!F38*(Ref!$C$2^4)*Ref!$C$4/Ref!$C$3</f>
        <v>9.8196554711606584E-5</v>
      </c>
      <c r="G38" s="67">
        <f>Ref!$C$6*Ref!$C$3*'Results (ND)-Batch'!G38</f>
        <v>1.3372519759309101</v>
      </c>
      <c r="H38" s="67">
        <f>Ref!$C$6*Ref!$C$3*'Results (ND)-Batch'!H38</f>
        <v>0.1481092407991326</v>
      </c>
      <c r="I38" s="67">
        <f>Ref!$C$6*Ref!$C$3*'Results (ND)-Batch'!I38</f>
        <v>0.18148274516167509</v>
      </c>
      <c r="J38" s="67">
        <f>Ref!$C$6*Ref!$C$3*Ref!$C$7*Ref!$C$8*'Results (ND)-Batch'!J38</f>
        <v>1395855.9264222886</v>
      </c>
      <c r="K38" s="67">
        <f>'Results (ND)-Batch'!K38*Ref!$C$3</f>
        <v>1.320158054535177E-3</v>
      </c>
      <c r="L38" s="55">
        <f t="shared" si="0"/>
        <v>0.13571320022566302</v>
      </c>
      <c r="M38" s="67">
        <f>'Results (ND)-Batch'!M38*Ref!$C$6</f>
        <v>1158.7844442640255</v>
      </c>
      <c r="N38" s="67">
        <f>'Results (ND)-Batch'!N38*Ref!$C$6</f>
        <v>2170</v>
      </c>
      <c r="O38" s="55">
        <f>'Results (ND)-Batch'!O38*Ref!$C$7</f>
        <v>3784.3960213421924</v>
      </c>
      <c r="P38" s="55">
        <f>'Results (ND)-Batch'!P38*Ref!$C$7</f>
        <v>1265.0000000000002</v>
      </c>
      <c r="Q38" s="55">
        <f t="shared" si="1"/>
        <v>265.97614861532873</v>
      </c>
      <c r="R38" s="72">
        <f t="shared" si="2"/>
        <v>221.71948281111017</v>
      </c>
      <c r="S38" s="74">
        <f>'Results (ND)-Batch'!S38</f>
        <v>0.41567491146428287</v>
      </c>
      <c r="T38" s="74">
        <f>'System Properties'!$C$6*E38*K38*N38</f>
        <v>0.60543492711708369</v>
      </c>
      <c r="U38" s="70">
        <f t="shared" si="3"/>
        <v>4.0877593042164149</v>
      </c>
    </row>
    <row r="39" spans="1:21" x14ac:dyDescent="0.3">
      <c r="A39" s="13">
        <f>'Raw Data'!A37</f>
        <v>0.6</v>
      </c>
      <c r="B39" s="71">
        <f>'Results (ND)-Batch'!B39*Ref!$C$4/Ref!$C$3</f>
        <v>76366667216.107559</v>
      </c>
      <c r="C39" s="71">
        <f>'Results (ND)-Batch'!C39*Ref!$C$2*Ref!$C$4/Ref!$C$3</f>
        <v>9761544.7509037741</v>
      </c>
      <c r="D39" s="71">
        <f>'Results (ND)-Batch'!D39*(Ref!$C$2^2)*Ref!$C$4/Ref!$C$3</f>
        <v>1837.0784400038763</v>
      </c>
      <c r="E39" s="71">
        <f>'Results (ND)-Batch'!E39*(Ref!$C$2^3)*Ref!$C$4/Ref!$C$3</f>
        <v>0.40833737314381346</v>
      </c>
      <c r="F39" s="71">
        <f>'Results (ND)-Batch'!F39*(Ref!$C$2^4)*Ref!$C$4/Ref!$C$3</f>
        <v>9.9593522998502491E-5</v>
      </c>
      <c r="G39" s="67">
        <f>Ref!$C$6*Ref!$C$3*'Results (ND)-Batch'!G39</f>
        <v>1.335478185193425</v>
      </c>
      <c r="H39" s="67">
        <f>Ref!$C$6*Ref!$C$3*'Results (ND)-Batch'!H39</f>
        <v>0.14988303153661892</v>
      </c>
      <c r="I39" s="67">
        <f>Ref!$C$6*Ref!$C$3*'Results (ND)-Batch'!I39</f>
        <v>0.17970895442418883</v>
      </c>
      <c r="J39" s="67">
        <f>Ref!$C$6*Ref!$C$3*Ref!$C$7*Ref!$C$8*'Results (ND)-Batch'!J39</f>
        <v>1395567.4519057535</v>
      </c>
      <c r="K39" s="67">
        <f>'Results (ND)-Batch'!K39*Ref!$C$3</f>
        <v>1.3204401102724259E-3</v>
      </c>
      <c r="L39" s="55">
        <f t="shared" si="0"/>
        <v>0.1345652489247966</v>
      </c>
      <c r="M39" s="67">
        <f>'Results (ND)-Batch'!M39*Ref!$C$6</f>
        <v>1157.441341242012</v>
      </c>
      <c r="N39" s="67">
        <f>'Results (ND)-Batch'!N39*Ref!$C$6</f>
        <v>2170</v>
      </c>
      <c r="O39" s="55">
        <f>'Results (ND)-Batch'!O39*Ref!$C$7</f>
        <v>3787.7422993842179</v>
      </c>
      <c r="P39" s="55">
        <f>'Results (ND)-Batch'!P39*Ref!$C$7</f>
        <v>1265.0000000000002</v>
      </c>
      <c r="Q39" s="55">
        <f t="shared" si="1"/>
        <v>265.92118066381624</v>
      </c>
      <c r="R39" s="72">
        <f t="shared" si="2"/>
        <v>222.275415274566</v>
      </c>
      <c r="S39" s="74">
        <f>'Results (ND)-Batch'!S39</f>
        <v>0.41559881205651916</v>
      </c>
      <c r="T39" s="74">
        <f>'System Properties'!$C$6*E39*K39*N39</f>
        <v>0.61262708692254864</v>
      </c>
      <c r="U39" s="70">
        <f t="shared" si="3"/>
        <v>4.0873678670748905</v>
      </c>
    </row>
    <row r="40" spans="1:21" x14ac:dyDescent="0.3">
      <c r="A40" s="13">
        <f>'Raw Data'!A38</f>
        <v>0.61666666666666703</v>
      </c>
      <c r="B40" s="71">
        <f>'Results (ND)-Batch'!B40*Ref!$C$4/Ref!$C$3</f>
        <v>76658021386.535751</v>
      </c>
      <c r="C40" s="71">
        <f>'Results (ND)-Batch'!C40*Ref!$C$2*Ref!$C$4/Ref!$C$3</f>
        <v>9820292.2307305988</v>
      </c>
      <c r="D40" s="71">
        <f>'Results (ND)-Batch'!D40*(Ref!$C$2^2)*Ref!$C$4/Ref!$C$3</f>
        <v>1852.2353064756996</v>
      </c>
      <c r="E40" s="71">
        <f>'Results (ND)-Batch'!E40*(Ref!$C$2^3)*Ref!$C$4/Ref!$C$3</f>
        <v>0.4126402161540072</v>
      </c>
      <c r="F40" s="71">
        <f>'Results (ND)-Batch'!F40*(Ref!$C$2^4)*Ref!$C$4/Ref!$C$3</f>
        <v>1.0087375528653176E-4</v>
      </c>
      <c r="G40" s="67">
        <f>Ref!$C$6*Ref!$C$3*'Results (ND)-Batch'!G40</f>
        <v>1.3338557409712339</v>
      </c>
      <c r="H40" s="67">
        <f>Ref!$C$6*Ref!$C$3*'Results (ND)-Batch'!H40</f>
        <v>0.15150547575880471</v>
      </c>
      <c r="I40" s="67">
        <f>Ref!$C$6*Ref!$C$3*'Results (ND)-Batch'!I40</f>
        <v>0.17808651020200172</v>
      </c>
      <c r="J40" s="67">
        <f>Ref!$C$6*Ref!$C$3*Ref!$C$7*Ref!$C$8*'Results (ND)-Batch'!J40</f>
        <v>1395317.3015410339</v>
      </c>
      <c r="K40" s="67">
        <f>'Results (ND)-Batch'!K40*Ref!$C$3</f>
        <v>1.320699200631096E-3</v>
      </c>
      <c r="L40" s="55">
        <f t="shared" si="0"/>
        <v>0.13351257166110767</v>
      </c>
      <c r="M40" s="67">
        <f>'Results (ND)-Batch'!M40*Ref!$C$6</f>
        <v>1156.2097088434959</v>
      </c>
      <c r="N40" s="67">
        <f>'Results (ND)-Batch'!N40*Ref!$C$6</f>
        <v>2170</v>
      </c>
      <c r="O40" s="55">
        <f>'Results (ND)-Batch'!O40*Ref!$C$7</f>
        <v>3790.8108536078712</v>
      </c>
      <c r="P40" s="55">
        <f>'Results (ND)-Batch'!P40*Ref!$C$7</f>
        <v>1265.0000000000002</v>
      </c>
      <c r="Q40" s="55">
        <f t="shared" si="1"/>
        <v>265.87351526416995</v>
      </c>
      <c r="R40" s="72">
        <f t="shared" si="2"/>
        <v>222.77958675733774</v>
      </c>
      <c r="S40" s="74">
        <f>'Results (ND)-Batch'!S40</f>
        <v>0.41553282579552142</v>
      </c>
      <c r="T40" s="74">
        <f>'System Properties'!$C$6*E40*K40*N40</f>
        <v>0.61920410015097616</v>
      </c>
      <c r="U40" s="70">
        <f t="shared" si="3"/>
        <v>4.0870080572978313</v>
      </c>
    </row>
    <row r="41" spans="1:21" x14ac:dyDescent="0.3">
      <c r="A41" s="13">
        <f>'Raw Data'!A39</f>
        <v>0.63333333333333297</v>
      </c>
      <c r="B41" s="71">
        <f>'Results (ND)-Batch'!B41*Ref!$C$4/Ref!$C$3</f>
        <v>76917011701.712952</v>
      </c>
      <c r="C41" s="71">
        <f>'Results (ND)-Batch'!C41*Ref!$C$2*Ref!$C$4/Ref!$C$3</f>
        <v>9872987.5111932345</v>
      </c>
      <c r="D41" s="71">
        <f>'Results (ND)-Batch'!D41*(Ref!$C$2^2)*Ref!$C$4/Ref!$C$3</f>
        <v>1865.8886611198061</v>
      </c>
      <c r="E41" s="71">
        <f>'Results (ND)-Batch'!E41*(Ref!$C$2^3)*Ref!$C$4/Ref!$C$3</f>
        <v>0.41653253879639496</v>
      </c>
      <c r="F41" s="71">
        <f>'Results (ND)-Batch'!F41*(Ref!$C$2^4)*Ref!$C$4/Ref!$C$3</f>
        <v>1.0203673903063039E-4</v>
      </c>
      <c r="G41" s="67">
        <f>Ref!$C$6*Ref!$C$3*'Results (ND)-Batch'!G41</f>
        <v>1.3323868512750379</v>
      </c>
      <c r="H41" s="67">
        <f>Ref!$C$6*Ref!$C$3*'Results (ND)-Batch'!H41</f>
        <v>0.15297436545499551</v>
      </c>
      <c r="I41" s="67">
        <f>Ref!$C$6*Ref!$C$3*'Results (ND)-Batch'!I41</f>
        <v>0.1766176205058109</v>
      </c>
      <c r="J41" s="67">
        <f>Ref!$C$6*Ref!$C$3*Ref!$C$7*Ref!$C$8*'Results (ND)-Batch'!J41</f>
        <v>1395103.4485117872</v>
      </c>
      <c r="K41" s="67">
        <f>'Results (ND)-Batch'!K41*Ref!$C$3</f>
        <v>1.320935255480568E-3</v>
      </c>
      <c r="L41" s="55">
        <f t="shared" si="0"/>
        <v>0.13255731271799576</v>
      </c>
      <c r="M41" s="67">
        <f>'Results (ND)-Batch'!M41*Ref!$C$6</f>
        <v>1155.0920558800551</v>
      </c>
      <c r="N41" s="67">
        <f>'Results (ND)-Batch'!N41*Ref!$C$6</f>
        <v>2170</v>
      </c>
      <c r="O41" s="55">
        <f>'Results (ND)-Batch'!O41*Ref!$C$7</f>
        <v>3793.5954334270423</v>
      </c>
      <c r="P41" s="55">
        <f>'Results (ND)-Batch'!P41*Ref!$C$7</f>
        <v>1265.0000000000002</v>
      </c>
      <c r="Q41" s="55">
        <f t="shared" si="1"/>
        <v>265.83276621263064</v>
      </c>
      <c r="R41" s="72">
        <f t="shared" si="2"/>
        <v>223.23547351770415</v>
      </c>
      <c r="S41" s="74">
        <f>'Results (ND)-Batch'!S41</f>
        <v>0.4154764166787186</v>
      </c>
      <c r="T41" s="74">
        <f>'System Properties'!$C$6*E41*K41*N41</f>
        <v>0.62515660083114255</v>
      </c>
      <c r="U41" s="70">
        <f t="shared" si="3"/>
        <v>4.0866755614362154</v>
      </c>
    </row>
    <row r="42" spans="1:21" x14ac:dyDescent="0.3">
      <c r="A42" s="13">
        <f>'Raw Data'!A40</f>
        <v>0.65</v>
      </c>
      <c r="B42" s="71">
        <f>'Results (ND)-Batch'!B42*Ref!$C$4/Ref!$C$3</f>
        <v>77159125139.408752</v>
      </c>
      <c r="C42" s="71">
        <f>'Results (ND)-Batch'!C42*Ref!$C$2*Ref!$C$4/Ref!$C$3</f>
        <v>9922413.0612569135</v>
      </c>
      <c r="D42" s="71">
        <f>'Results (ND)-Batch'!D42*(Ref!$C$2^2)*Ref!$C$4/Ref!$C$3</f>
        <v>1878.7080898066479</v>
      </c>
      <c r="E42" s="71">
        <f>'Results (ND)-Batch'!E42*(Ref!$C$2^3)*Ref!$C$4/Ref!$C$3</f>
        <v>0.42019079779822444</v>
      </c>
      <c r="F42" s="71">
        <f>'Results (ND)-Batch'!F42*(Ref!$C$2^4)*Ref!$C$4/Ref!$C$3</f>
        <v>1.0313090592780467E-4</v>
      </c>
      <c r="G42" s="67">
        <f>Ref!$C$6*Ref!$C$3*'Results (ND)-Batch'!G42</f>
        <v>1.331005636565449</v>
      </c>
      <c r="H42" s="67">
        <f>Ref!$C$6*Ref!$C$3*'Results (ND)-Batch'!H42</f>
        <v>0.15435558016458581</v>
      </c>
      <c r="I42" s="67">
        <f>Ref!$C$6*Ref!$C$3*'Results (ND)-Batch'!I42</f>
        <v>0.1752364057962206</v>
      </c>
      <c r="J42" s="67">
        <f>Ref!$C$6*Ref!$C$3*Ref!$C$7*Ref!$C$8*'Results (ND)-Batch'!J42</f>
        <v>1394909.4470642442</v>
      </c>
      <c r="K42" s="67">
        <f>'Results (ND)-Batch'!K42*Ref!$C$3</f>
        <v>1.3211576101815389E-3</v>
      </c>
      <c r="L42" s="55">
        <f t="shared" si="0"/>
        <v>0.1316571477851918</v>
      </c>
      <c r="M42" s="67">
        <f>'Results (ND)-Batch'!M42*Ref!$C$6</f>
        <v>1154.0388629086744</v>
      </c>
      <c r="N42" s="67">
        <f>'Results (ND)-Batch'!N42*Ref!$C$6</f>
        <v>2170</v>
      </c>
      <c r="O42" s="55">
        <f>'Results (ND)-Batch'!O42*Ref!$C$7</f>
        <v>3796.2194142061658</v>
      </c>
      <c r="P42" s="55">
        <f>'Results (ND)-Batch'!P42*Ref!$C$7</f>
        <v>1265.0000000000002</v>
      </c>
      <c r="Q42" s="55">
        <f t="shared" si="1"/>
        <v>265.79579982027809</v>
      </c>
      <c r="R42" s="72">
        <f t="shared" si="2"/>
        <v>223.65943920615655</v>
      </c>
      <c r="S42" s="74">
        <f>'Results (ND)-Batch'!S42</f>
        <v>0.41542524583197565</v>
      </c>
      <c r="T42" s="74">
        <f>'System Properties'!$C$6*E42*K42*N42</f>
        <v>0.63075328932965624</v>
      </c>
      <c r="U42" s="70">
        <f t="shared" si="3"/>
        <v>4.0863653173866377</v>
      </c>
    </row>
    <row r="43" spans="1:21" x14ac:dyDescent="0.3">
      <c r="A43" s="13">
        <f>'Raw Data'!A41</f>
        <v>0.66666666666666696</v>
      </c>
      <c r="B43" s="71">
        <f>'Results (ND)-Batch'!B43*Ref!$C$4/Ref!$C$3</f>
        <v>77384422396.900955</v>
      </c>
      <c r="C43" s="71">
        <f>'Results (ND)-Batch'!C43*Ref!$C$2*Ref!$C$4/Ref!$C$3</f>
        <v>9968579.9614860937</v>
      </c>
      <c r="D43" s="71">
        <f>'Results (ND)-Batch'!D43*(Ref!$C$2^2)*Ref!$C$4/Ref!$C$3</f>
        <v>1890.6962824655741</v>
      </c>
      <c r="E43" s="71">
        <f>'Results (ND)-Batch'!E43*(Ref!$C$2^3)*Ref!$C$4/Ref!$C$3</f>
        <v>0.42361570913051277</v>
      </c>
      <c r="F43" s="71">
        <f>'Results (ND)-Batch'!F43*(Ref!$C$2^4)*Ref!$C$4/Ref!$C$3</f>
        <v>1.0415645473853828E-4</v>
      </c>
      <c r="G43" s="67">
        <f>Ref!$C$6*Ref!$C$3*'Results (ND)-Batch'!G43</f>
        <v>1.3297119159645621</v>
      </c>
      <c r="H43" s="67">
        <f>Ref!$C$6*Ref!$C$3*'Results (ND)-Batch'!H43</f>
        <v>0.15564930076547151</v>
      </c>
      <c r="I43" s="67">
        <f>Ref!$C$6*Ref!$C$3*'Results (ND)-Batch'!I43</f>
        <v>0.1739426851953349</v>
      </c>
      <c r="J43" s="67">
        <f>Ref!$C$6*Ref!$C$3*Ref!$C$7*Ref!$C$8*'Results (ND)-Batch'!J43</f>
        <v>1394735.2589643521</v>
      </c>
      <c r="K43" s="67">
        <f>'Results (ND)-Batch'!K43*Ref!$C$3</f>
        <v>1.3213662897134961E-3</v>
      </c>
      <c r="L43" s="55">
        <f t="shared" si="0"/>
        <v>0.13081230837068819</v>
      </c>
      <c r="M43" s="67">
        <f>'Results (ND)-Batch'!M43*Ref!$C$6</f>
        <v>1153.0504007937052</v>
      </c>
      <c r="N43" s="67">
        <f>'Results (ND)-Batch'!N43*Ref!$C$6</f>
        <v>2170</v>
      </c>
      <c r="O43" s="55">
        <f>'Results (ND)-Batch'!O43*Ref!$C$7</f>
        <v>3798.682121099444</v>
      </c>
      <c r="P43" s="55">
        <f>'Results (ND)-Batch'!P43*Ref!$C$7</f>
        <v>1265.0000000000002</v>
      </c>
      <c r="Q43" s="55">
        <f t="shared" si="1"/>
        <v>265.76260880173061</v>
      </c>
      <c r="R43" s="72">
        <f t="shared" si="2"/>
        <v>224.05275403519286</v>
      </c>
      <c r="S43" s="74">
        <f>'Results (ND)-Batch'!S43</f>
        <v>0.41537930261233685</v>
      </c>
      <c r="T43" s="74">
        <f>'System Properties'!$C$6*E43*K43*N43</f>
        <v>0.63599490435316341</v>
      </c>
      <c r="U43" s="70">
        <f t="shared" si="3"/>
        <v>4.0860762060952958</v>
      </c>
    </row>
    <row r="44" spans="1:21" x14ac:dyDescent="0.3">
      <c r="A44" s="13">
        <f>'Raw Data'!A42</f>
        <v>0.68333333333333302</v>
      </c>
      <c r="B44" s="71">
        <f>'Results (ND)-Batch'!B44*Ref!$C$4/Ref!$C$3</f>
        <v>77592918434.157379</v>
      </c>
      <c r="C44" s="71">
        <f>'Results (ND)-Batch'!C44*Ref!$C$2*Ref!$C$4/Ref!$C$3</f>
        <v>10011491.188709203</v>
      </c>
      <c r="D44" s="71">
        <f>'Results (ND)-Batch'!D44*(Ref!$C$2^2)*Ref!$C$4/Ref!$C$3</f>
        <v>1901.8540050145555</v>
      </c>
      <c r="E44" s="71">
        <f>'Results (ND)-Batch'!E44*(Ref!$C$2^3)*Ref!$C$4/Ref!$C$3</f>
        <v>0.42680748965295368</v>
      </c>
      <c r="F44" s="71">
        <f>'Results (ND)-Batch'!F44*(Ref!$C$2^4)*Ref!$C$4/Ref!$C$3</f>
        <v>1.0511344980432751E-4</v>
      </c>
      <c r="G44" s="67">
        <f>Ref!$C$6*Ref!$C$3*'Results (ND)-Batch'!G44</f>
        <v>1.3285056894723901</v>
      </c>
      <c r="H44" s="67">
        <f>Ref!$C$6*Ref!$C$3*'Results (ND)-Batch'!H44</f>
        <v>0.15685552725765389</v>
      </c>
      <c r="I44" s="67">
        <f>Ref!$C$6*Ref!$C$3*'Results (ND)-Batch'!I44</f>
        <v>0.17273645870315382</v>
      </c>
      <c r="J44" s="67">
        <f>Ref!$C$6*Ref!$C$3*Ref!$C$7*Ref!$C$8*'Results (ND)-Batch'!J44</f>
        <v>1394580.8842121074</v>
      </c>
      <c r="K44" s="67">
        <f>'Results (ND)-Batch'!K44*Ref!$C$3</f>
        <v>1.3215612940764259E-3</v>
      </c>
      <c r="L44" s="55">
        <f t="shared" si="0"/>
        <v>0.13002312302610861</v>
      </c>
      <c r="M44" s="67">
        <f>'Results (ND)-Batch'!M44*Ref!$C$6</f>
        <v>1152.1270539405471</v>
      </c>
      <c r="N44" s="67">
        <f>'Results (ND)-Batch'!N44*Ref!$C$6</f>
        <v>2170</v>
      </c>
      <c r="O44" s="55">
        <f>'Results (ND)-Batch'!O44*Ref!$C$7</f>
        <v>3800.9825963788935</v>
      </c>
      <c r="P44" s="55">
        <f>'Results (ND)-Batch'!P44*Ref!$C$7</f>
        <v>1265.0000000000002</v>
      </c>
      <c r="Q44" s="55">
        <f t="shared" si="1"/>
        <v>265.73319315698456</v>
      </c>
      <c r="R44" s="72">
        <f t="shared" si="2"/>
        <v>224.41653698317774</v>
      </c>
      <c r="S44" s="74">
        <f>'Results (ND)-Batch'!S44</f>
        <v>0.41533858651872235</v>
      </c>
      <c r="T44" s="74">
        <f>'System Properties'!$C$6*E44*K44*N44</f>
        <v>0.64088144590166429</v>
      </c>
      <c r="U44" s="70">
        <f t="shared" si="3"/>
        <v>4.0858072208634395</v>
      </c>
    </row>
    <row r="45" spans="1:21" x14ac:dyDescent="0.3">
      <c r="A45" s="13">
        <f>'Raw Data'!A43</f>
        <v>0.7</v>
      </c>
      <c r="B45" s="71">
        <f>'Results (ND)-Batch'!B45*Ref!$C$4/Ref!$C$3</f>
        <v>77784627159.019363</v>
      </c>
      <c r="C45" s="71">
        <f>'Results (ND)-Batch'!C45*Ref!$C$2*Ref!$C$4/Ref!$C$3</f>
        <v>10051149.515830621</v>
      </c>
      <c r="D45" s="71">
        <f>'Results (ND)-Batch'!D45*(Ref!$C$2^2)*Ref!$C$4/Ref!$C$3</f>
        <v>1912.1819713497971</v>
      </c>
      <c r="E45" s="71">
        <f>'Results (ND)-Batch'!E45*(Ref!$C$2^3)*Ref!$C$4/Ref!$C$3</f>
        <v>0.42976634162048882</v>
      </c>
      <c r="F45" s="71">
        <f>'Results (ND)-Batch'!F45*(Ref!$C$2^4)*Ref!$C$4/Ref!$C$3</f>
        <v>1.0600195117169169E-4</v>
      </c>
      <c r="G45" s="67">
        <f>Ref!$C$6*Ref!$C$3*'Results (ND)-Batch'!G45</f>
        <v>1.327386957088907</v>
      </c>
      <c r="H45" s="67">
        <f>Ref!$C$6*Ref!$C$3*'Results (ND)-Batch'!H45</f>
        <v>0.15797425964113171</v>
      </c>
      <c r="I45" s="67">
        <f>Ref!$C$6*Ref!$C$3*'Results (ND)-Batch'!I45</f>
        <v>0.17161772631967598</v>
      </c>
      <c r="J45" s="67">
        <f>Ref!$C$6*Ref!$C$3*Ref!$C$7*Ref!$C$8*'Results (ND)-Batch'!J45</f>
        <v>1394446.3228075136</v>
      </c>
      <c r="K45" s="67">
        <f>'Results (ND)-Batch'!K45*Ref!$C$3</f>
        <v>1.3217426232703549E-3</v>
      </c>
      <c r="L45" s="55">
        <f t="shared" si="0"/>
        <v>0.12928989953016481</v>
      </c>
      <c r="M45" s="67">
        <f>'Results (ND)-Batch'!M45*Ref!$C$6</f>
        <v>1151.2691824502926</v>
      </c>
      <c r="N45" s="67">
        <f>'Results (ND)-Batch'!N45*Ref!$C$6</f>
        <v>2170</v>
      </c>
      <c r="O45" s="55">
        <f>'Results (ND)-Batch'!O45*Ref!$C$7</f>
        <v>3803.1199428695695</v>
      </c>
      <c r="P45" s="55">
        <f>'Results (ND)-Batch'!P45*Ref!$C$7</f>
        <v>1265.0000000000002</v>
      </c>
      <c r="Q45" s="55">
        <f t="shared" si="1"/>
        <v>265.70755288604607</v>
      </c>
      <c r="R45" s="72">
        <f t="shared" si="2"/>
        <v>224.75180085351371</v>
      </c>
      <c r="S45" s="74">
        <f>'Results (ND)-Batch'!S45</f>
        <v>0.41530309710670421</v>
      </c>
      <c r="T45" s="74">
        <f>'System Properties'!$C$6*E45*K45*N45</f>
        <v>0.64541291397515799</v>
      </c>
      <c r="U45" s="70">
        <f t="shared" si="3"/>
        <v>4.0855574537354062</v>
      </c>
    </row>
    <row r="46" spans="1:21" x14ac:dyDescent="0.3">
      <c r="A46" s="13">
        <f>'Raw Data'!A44</f>
        <v>0.71666666666666701</v>
      </c>
      <c r="B46" s="71">
        <f>'Results (ND)-Batch'!B46*Ref!$C$4/Ref!$C$3</f>
        <v>77958356306.088623</v>
      </c>
      <c r="C46" s="71">
        <f>'Results (ND)-Batch'!C46*Ref!$C$2*Ref!$C$4/Ref!$C$3</f>
        <v>10087342.170141343</v>
      </c>
      <c r="D46" s="71">
        <f>'Results (ND)-Batch'!D46*(Ref!$C$2^2)*Ref!$C$4/Ref!$C$3</f>
        <v>1921.6284442771801</v>
      </c>
      <c r="E46" s="71">
        <f>'Results (ND)-Batch'!E46*(Ref!$C$2^3)*Ref!$C$4/Ref!$C$3</f>
        <v>0.4324784629087019</v>
      </c>
      <c r="F46" s="71">
        <f>'Results (ND)-Batch'!F46*(Ref!$C$2^4)*Ref!$C$4/Ref!$C$3</f>
        <v>1.0681812288711505E-4</v>
      </c>
      <c r="G46" s="67">
        <f>Ref!$C$6*Ref!$C$3*'Results (ND)-Batch'!G46</f>
        <v>1.3263609663151381</v>
      </c>
      <c r="H46" s="67">
        <f>Ref!$C$6*Ref!$C$3*'Results (ND)-Batch'!H46</f>
        <v>0.15900025041490201</v>
      </c>
      <c r="I46" s="67">
        <f>Ref!$C$6*Ref!$C$3*'Results (ND)-Batch'!I46</f>
        <v>0.1705917355459057</v>
      </c>
      <c r="J46" s="67">
        <f>Ref!$C$6*Ref!$C$3*Ref!$C$7*Ref!$C$8*'Results (ND)-Batch'!J46</f>
        <v>1394332.4306837397</v>
      </c>
      <c r="K46" s="67">
        <f>'Results (ND)-Batch'!K46*Ref!$C$3</f>
        <v>1.3219095200438921E-3</v>
      </c>
      <c r="L46" s="55">
        <f t="shared" si="0"/>
        <v>0.12861637207240748</v>
      </c>
      <c r="M46" s="67">
        <f>'Results (ND)-Batch'!M46*Ref!$C$6</f>
        <v>1150.4811553247168</v>
      </c>
      <c r="N46" s="67">
        <f>'Results (ND)-Batch'!N46*Ref!$C$6</f>
        <v>2170</v>
      </c>
      <c r="O46" s="55">
        <f>'Results (ND)-Batch'!O46*Ref!$C$7</f>
        <v>3805.0832754089324</v>
      </c>
      <c r="P46" s="55">
        <f>'Results (ND)-Batch'!P46*Ref!$C$7</f>
        <v>1265.0000000000002</v>
      </c>
      <c r="Q46" s="55">
        <f t="shared" si="1"/>
        <v>265.68585108440163</v>
      </c>
      <c r="R46" s="72">
        <f t="shared" si="2"/>
        <v>225.05831665672423</v>
      </c>
      <c r="S46" s="74">
        <f>'Results (ND)-Batch'!S46</f>
        <v>0.41527305972606909</v>
      </c>
      <c r="T46" s="74">
        <f>'System Properties'!$C$6*E46*K46*N46</f>
        <v>0.64956792424611287</v>
      </c>
      <c r="U46" s="70">
        <f t="shared" si="3"/>
        <v>4.0853264227641324</v>
      </c>
    </row>
    <row r="47" spans="1:21" x14ac:dyDescent="0.3">
      <c r="A47" s="13">
        <f>'Raw Data'!A45</f>
        <v>0.73333333333333295</v>
      </c>
      <c r="B47" s="71">
        <f>'Results (ND)-Batch'!B47*Ref!$C$4/Ref!$C$3</f>
        <v>78116094000.680466</v>
      </c>
      <c r="C47" s="71">
        <f>'Results (ND)-Batch'!C47*Ref!$C$2*Ref!$C$4/Ref!$C$3</f>
        <v>10120468.275802847</v>
      </c>
      <c r="D47" s="71">
        <f>'Results (ND)-Batch'!D47*(Ref!$C$2^2)*Ref!$C$4/Ref!$C$3</f>
        <v>1930.2978026336116</v>
      </c>
      <c r="E47" s="71">
        <f>'Results (ND)-Batch'!E47*(Ref!$C$2^3)*Ref!$C$4/Ref!$C$3</f>
        <v>0.43497387950005212</v>
      </c>
      <c r="F47" s="71">
        <f>'Results (ND)-Batch'!F47*(Ref!$C$2^4)*Ref!$C$4/Ref!$C$3</f>
        <v>1.0757102056340638E-4</v>
      </c>
      <c r="G47" s="67">
        <f>Ref!$C$6*Ref!$C$3*'Results (ND)-Batch'!G47</f>
        <v>1.325416431345968</v>
      </c>
      <c r="H47" s="67">
        <f>Ref!$C$6*Ref!$C$3*'Results (ND)-Batch'!H47</f>
        <v>0.15994478538406681</v>
      </c>
      <c r="I47" s="67">
        <f>Ref!$C$6*Ref!$C$3*'Results (ND)-Batch'!I47</f>
        <v>0.1696472005767409</v>
      </c>
      <c r="J47" s="67">
        <f>Ref!$C$6*Ref!$C$3*Ref!$C$7*Ref!$C$8*'Results (ND)-Batch'!J47</f>
        <v>1394234.4636409017</v>
      </c>
      <c r="K47" s="67">
        <f>'Results (ND)-Batch'!K47*Ref!$C$3</f>
        <v>1.3220637971740549E-3</v>
      </c>
      <c r="L47" s="55">
        <f t="shared" si="0"/>
        <v>0.12799539568440629</v>
      </c>
      <c r="M47" s="67">
        <f>'Results (ND)-Batch'!M47*Ref!$C$6</f>
        <v>1149.7546129507555</v>
      </c>
      <c r="N47" s="67">
        <f>'Results (ND)-Batch'!N47*Ref!$C$6</f>
        <v>2170</v>
      </c>
      <c r="O47" s="55">
        <f>'Results (ND)-Batch'!O47*Ref!$C$7</f>
        <v>3806.8934215799554</v>
      </c>
      <c r="P47" s="55">
        <f>'Results (ND)-Batch'!P47*Ref!$C$7</f>
        <v>1265.0000000000002</v>
      </c>
      <c r="Q47" s="55">
        <f t="shared" si="1"/>
        <v>265.6671837590348</v>
      </c>
      <c r="R47" s="72">
        <f t="shared" si="2"/>
        <v>225.34029666644872</v>
      </c>
      <c r="S47" s="74">
        <f>'Results (ND)-Batch'!S47</f>
        <v>0.41524722285615401</v>
      </c>
      <c r="T47" s="74">
        <f>'System Properties'!$C$6*E47*K47*N47</f>
        <v>0.65339220204782122</v>
      </c>
      <c r="U47" s="70">
        <f t="shared" si="3"/>
        <v>4.0851109992668135</v>
      </c>
    </row>
    <row r="48" spans="1:21" x14ac:dyDescent="0.3">
      <c r="A48" s="13">
        <f>'Raw Data'!A46</f>
        <v>0.75</v>
      </c>
      <c r="B48" s="71">
        <f>'Results (ND)-Batch'!B48*Ref!$C$4/Ref!$C$3</f>
        <v>78265331971.466003</v>
      </c>
      <c r="C48" s="71">
        <f>'Results (ND)-Batch'!C48*Ref!$C$2*Ref!$C$4/Ref!$C$3</f>
        <v>10151894.562119594</v>
      </c>
      <c r="D48" s="71">
        <f>'Results (ND)-Batch'!D48*(Ref!$C$2^2)*Ref!$C$4/Ref!$C$3</f>
        <v>1938.5272526267293</v>
      </c>
      <c r="E48" s="71">
        <f>'Results (ND)-Batch'!E48*(Ref!$C$2^3)*Ref!$C$4/Ref!$C$3</f>
        <v>0.4373439999533415</v>
      </c>
      <c r="F48" s="71">
        <f>'Results (ND)-Batch'!F48*(Ref!$C$2^4)*Ref!$C$4/Ref!$C$3</f>
        <v>1.0828652168799566E-4</v>
      </c>
      <c r="G48" s="67">
        <f>Ref!$C$6*Ref!$C$3*'Results (ND)-Batch'!G48</f>
        <v>1.3245190490563201</v>
      </c>
      <c r="H48" s="67">
        <f>Ref!$C$6*Ref!$C$3*'Results (ND)-Batch'!H48</f>
        <v>0.16084216767372392</v>
      </c>
      <c r="I48" s="67">
        <f>Ref!$C$6*Ref!$C$3*'Results (ND)-Batch'!I48</f>
        <v>0.16874981828708249</v>
      </c>
      <c r="J48" s="67">
        <f>Ref!$C$6*Ref!$C$3*Ref!$C$7*Ref!$C$8*'Results (ND)-Batch'!J48</f>
        <v>1394144.971230251</v>
      </c>
      <c r="K48" s="67">
        <f>'Results (ND)-Batch'!K48*Ref!$C$3</f>
        <v>1.3222105225154279E-3</v>
      </c>
      <c r="L48" s="55">
        <f t="shared" si="0"/>
        <v>0.12740459898052175</v>
      </c>
      <c r="M48" s="67">
        <f>'Results (ND)-Batch'!M48*Ref!$C$6</f>
        <v>1149.0633808072105</v>
      </c>
      <c r="N48" s="67">
        <f>'Results (ND)-Batch'!N48*Ref!$C$6</f>
        <v>2170</v>
      </c>
      <c r="O48" s="55">
        <f>'Results (ND)-Batch'!O48*Ref!$C$7</f>
        <v>3808.6155939717792</v>
      </c>
      <c r="P48" s="55">
        <f>'Results (ND)-Batch'!P48*Ref!$C$7</f>
        <v>1265.0000000000002</v>
      </c>
      <c r="Q48" s="55">
        <f t="shared" si="1"/>
        <v>265.65013124933984</v>
      </c>
      <c r="R48" s="72">
        <f t="shared" si="2"/>
        <v>225.60632013851483</v>
      </c>
      <c r="S48" s="74">
        <f>'Results (ND)-Batch'!S48</f>
        <v>0.4152236214101237</v>
      </c>
      <c r="T48" s="74">
        <f>'System Properties'!$C$6*E48*K48*N48</f>
        <v>0.65702536764681729</v>
      </c>
      <c r="U48" s="70">
        <f t="shared" si="3"/>
        <v>4.0849074415586397</v>
      </c>
    </row>
    <row r="49" spans="1:21" x14ac:dyDescent="0.3">
      <c r="A49" s="13">
        <f>'Raw Data'!A47</f>
        <v>0.76666666666666705</v>
      </c>
      <c r="B49" s="71">
        <f>'Results (ND)-Batch'!B49*Ref!$C$4/Ref!$C$3</f>
        <v>78406075604.626007</v>
      </c>
      <c r="C49" s="71">
        <f>'Results (ND)-Batch'!C49*Ref!$C$2*Ref!$C$4/Ref!$C$3</f>
        <v>10181622.133333188</v>
      </c>
      <c r="D49" s="71">
        <f>'Results (ND)-Batch'!D49*(Ref!$C$2^2)*Ref!$C$4/Ref!$C$3</f>
        <v>1946.3170816830063</v>
      </c>
      <c r="E49" s="71">
        <f>'Results (ND)-Batch'!E49*(Ref!$C$2^3)*Ref!$C$4/Ref!$C$3</f>
        <v>0.43958890658287725</v>
      </c>
      <c r="F49" s="71">
        <f>'Results (ND)-Batch'!F49*(Ref!$C$2^4)*Ref!$C$4/Ref!$C$3</f>
        <v>1.0896465096766311E-4</v>
      </c>
      <c r="G49" s="67">
        <f>Ref!$C$6*Ref!$C$3*'Results (ND)-Batch'!G49</f>
        <v>1.3236688194461681</v>
      </c>
      <c r="H49" s="67">
        <f>Ref!$C$6*Ref!$C$3*'Results (ND)-Batch'!H49</f>
        <v>0.16169239728387591</v>
      </c>
      <c r="I49" s="67">
        <f>Ref!$C$6*Ref!$C$3*'Results (ND)-Batch'!I49</f>
        <v>0.1678995886769318</v>
      </c>
      <c r="J49" s="67">
        <f>Ref!$C$6*Ref!$C$3*Ref!$C$7*Ref!$C$8*'Results (ND)-Batch'!J49</f>
        <v>1394063.9534517911</v>
      </c>
      <c r="K49" s="67">
        <f>'Results (ND)-Batch'!K49*Ref!$C$3</f>
        <v>1.322349696068024E-3</v>
      </c>
      <c r="L49" s="55">
        <f t="shared" si="0"/>
        <v>0.1268441064791283</v>
      </c>
      <c r="M49" s="67">
        <f>'Results (ND)-Batch'!M49*Ref!$C$6</f>
        <v>1148.40760458058</v>
      </c>
      <c r="N49" s="67">
        <f>'Results (ND)-Batch'!N49*Ref!$C$6</f>
        <v>2170</v>
      </c>
      <c r="O49" s="55">
        <f>'Results (ND)-Batch'!O49*Ref!$C$7</f>
        <v>3810.2494296133409</v>
      </c>
      <c r="P49" s="55">
        <f>'Results (ND)-Batch'!P49*Ref!$C$7</f>
        <v>1265.0000000000002</v>
      </c>
      <c r="Q49" s="55">
        <f t="shared" si="1"/>
        <v>265.63469355532283</v>
      </c>
      <c r="R49" s="72">
        <f t="shared" si="2"/>
        <v>225.85677879513798</v>
      </c>
      <c r="S49" s="74">
        <f>'Results (ND)-Batch'!S49</f>
        <v>0.41520225527760568</v>
      </c>
      <c r="T49" s="74">
        <f>'System Properties'!$C$6*E49*K49*N49</f>
        <v>0.66046742104310319</v>
      </c>
      <c r="U49" s="70">
        <f t="shared" si="3"/>
        <v>4.0847153739922035</v>
      </c>
    </row>
    <row r="50" spans="1:21" x14ac:dyDescent="0.3">
      <c r="A50" s="13">
        <f>'Raw Data'!A48</f>
        <v>0.78333333333333299</v>
      </c>
      <c r="B50" s="71">
        <f>'Results (ND)-Batch'!B50*Ref!$C$4/Ref!$C$3</f>
        <v>78538329992.981003</v>
      </c>
      <c r="C50" s="71">
        <f>'Results (ND)-Batch'!C50*Ref!$C$2*Ref!$C$4/Ref!$C$3</f>
        <v>10209652.035006806</v>
      </c>
      <c r="D50" s="71">
        <f>'Results (ND)-Batch'!D50*(Ref!$C$2^2)*Ref!$C$4/Ref!$C$3</f>
        <v>1953.6675620423853</v>
      </c>
      <c r="E50" s="71">
        <f>'Results (ND)-Batch'!E50*(Ref!$C$2^3)*Ref!$C$4/Ref!$C$3</f>
        <v>0.4417086773773139</v>
      </c>
      <c r="F50" s="71">
        <f>'Results (ND)-Batch'!F50*(Ref!$C$2^4)*Ref!$C$4/Ref!$C$3</f>
        <v>1.0960543181807792E-4</v>
      </c>
      <c r="G50" s="67">
        <f>Ref!$C$6*Ref!$C$3*'Results (ND)-Batch'!G50</f>
        <v>1.3228657425155121</v>
      </c>
      <c r="H50" s="67">
        <f>Ref!$C$6*Ref!$C$3*'Results (ND)-Batch'!H50</f>
        <v>0.16249547421452151</v>
      </c>
      <c r="I50" s="67">
        <f>Ref!$C$6*Ref!$C$3*'Results (ND)-Batch'!I50</f>
        <v>0.1670965117462862</v>
      </c>
      <c r="J50" s="67">
        <f>Ref!$C$6*Ref!$C$3*Ref!$C$7*Ref!$C$8*'Results (ND)-Batch'!J50</f>
        <v>1393991.4103055184</v>
      </c>
      <c r="K50" s="67">
        <f>'Results (ND)-Batch'!K50*Ref!$C$3</f>
        <v>1.322481317831843E-3</v>
      </c>
      <c r="L50" s="55">
        <f t="shared" si="0"/>
        <v>0.12631403654655213</v>
      </c>
      <c r="M50" s="67">
        <f>'Results (ND)-Batch'!M50*Ref!$C$6</f>
        <v>1147.7874227594659</v>
      </c>
      <c r="N50" s="67">
        <f>'Results (ND)-Batch'!N50*Ref!$C$6</f>
        <v>2170</v>
      </c>
      <c r="O50" s="55">
        <f>'Results (ND)-Batch'!O50*Ref!$C$7</f>
        <v>3811.7945834668008</v>
      </c>
      <c r="P50" s="55">
        <f>'Results (ND)-Batch'!P50*Ref!$C$7</f>
        <v>1265.0000000000002</v>
      </c>
      <c r="Q50" s="55">
        <f t="shared" si="1"/>
        <v>265.62087067698292</v>
      </c>
      <c r="R50" s="72">
        <f t="shared" si="2"/>
        <v>226.09203631120684</v>
      </c>
      <c r="S50" s="74">
        <f>'Results (ND)-Batch'!S50</f>
        <v>0.41518312435862814</v>
      </c>
      <c r="T50" s="74">
        <f>'System Properties'!$C$6*E50*K50*N50</f>
        <v>0.66371836223667702</v>
      </c>
      <c r="U50" s="70">
        <f t="shared" si="3"/>
        <v>4.0845344490053703</v>
      </c>
    </row>
    <row r="51" spans="1:21" x14ac:dyDescent="0.3">
      <c r="A51" s="13">
        <f>'Raw Data'!A49</f>
        <v>0.8</v>
      </c>
      <c r="B51" s="71">
        <f>'Results (ND)-Batch'!B51*Ref!$C$4/Ref!$C$3</f>
        <v>78662099936.435623</v>
      </c>
      <c r="C51" s="71">
        <f>'Results (ND)-Batch'!C51*Ref!$C$2*Ref!$C$4/Ref!$C$3</f>
        <v>10235985.254115378</v>
      </c>
      <c r="D51" s="71">
        <f>'Results (ND)-Batch'!D51*(Ref!$C$2^2)*Ref!$C$4/Ref!$C$3</f>
        <v>1960.5789507818404</v>
      </c>
      <c r="E51" s="71">
        <f>'Results (ND)-Batch'!E51*(Ref!$C$2^3)*Ref!$C$4/Ref!$C$3</f>
        <v>0.44370338600638248</v>
      </c>
      <c r="F51" s="71">
        <f>'Results (ND)-Batch'!F51*(Ref!$C$2^4)*Ref!$C$4/Ref!$C$3</f>
        <v>1.1020888636581196E-4</v>
      </c>
      <c r="G51" s="67">
        <f>Ref!$C$6*Ref!$C$3*'Results (ND)-Batch'!G51</f>
        <v>1.322109818264378</v>
      </c>
      <c r="H51" s="67">
        <f>Ref!$C$6*Ref!$C$3*'Results (ND)-Batch'!H51</f>
        <v>0.1632513984656607</v>
      </c>
      <c r="I51" s="67">
        <f>Ref!$C$6*Ref!$C$3*'Results (ND)-Batch'!I51</f>
        <v>0.16634058749514702</v>
      </c>
      <c r="J51" s="67">
        <f>Ref!$C$6*Ref!$C$3*Ref!$C$7*Ref!$C$8*'Results (ND)-Batch'!J51</f>
        <v>1393927.3417914349</v>
      </c>
      <c r="K51" s="67">
        <f>'Results (ND)-Batch'!K51*Ref!$C$3</f>
        <v>1.3226053878068848E-3</v>
      </c>
      <c r="L51" s="55">
        <f t="shared" si="0"/>
        <v>0.12581450133508079</v>
      </c>
      <c r="M51" s="67">
        <f>'Results (ND)-Batch'!M51*Ref!$C$6</f>
        <v>1147.2029665620444</v>
      </c>
      <c r="N51" s="67">
        <f>'Results (ND)-Batch'!N51*Ref!$C$6</f>
        <v>2170</v>
      </c>
      <c r="O51" s="55">
        <f>'Results (ND)-Batch'!O51*Ref!$C$7</f>
        <v>3813.2507286082396</v>
      </c>
      <c r="P51" s="55">
        <f>'Results (ND)-Batch'!P51*Ref!$C$7</f>
        <v>1265.0000000000002</v>
      </c>
      <c r="Q51" s="55">
        <f t="shared" si="1"/>
        <v>265.60866261431516</v>
      </c>
      <c r="R51" s="72">
        <f t="shared" si="2"/>
        <v>226.31242971849835</v>
      </c>
      <c r="S51" s="74">
        <f>'Results (ND)-Batch'!S51</f>
        <v>0.41516622856363755</v>
      </c>
      <c r="T51" s="74">
        <f>'System Properties'!$C$6*E51*K51*N51</f>
        <v>0.66677819122754001</v>
      </c>
      <c r="U51" s="70">
        <f t="shared" si="3"/>
        <v>4.0843643453859553</v>
      </c>
    </row>
    <row r="52" spans="1:21" x14ac:dyDescent="0.3">
      <c r="A52" s="13">
        <f>'Raw Data'!A50</f>
        <v>0.81666666666666698</v>
      </c>
      <c r="B52" s="71">
        <f>'Results (ND)-Batch'!B52*Ref!$C$4/Ref!$C$3</f>
        <v>78777389942.397919</v>
      </c>
      <c r="C52" s="71">
        <f>'Results (ND)-Batch'!C52*Ref!$C$2*Ref!$C$4/Ref!$C$3</f>
        <v>10260622.719131364</v>
      </c>
      <c r="D52" s="71">
        <f>'Results (ND)-Batch'!D52*(Ref!$C$2^2)*Ref!$C$4/Ref!$C$3</f>
        <v>1967.0514898375659</v>
      </c>
      <c r="E52" s="71">
        <f>'Results (ND)-Batch'!E52*(Ref!$C$2^3)*Ref!$C$4/Ref!$C$3</f>
        <v>0.44557310182724164</v>
      </c>
      <c r="F52" s="71">
        <f>'Results (ND)-Batch'!F52*(Ref!$C$2^4)*Ref!$C$4/Ref!$C$3</f>
        <v>1.1077503545024508E-4</v>
      </c>
      <c r="G52" s="67">
        <f>Ref!$C$6*Ref!$C$3*'Results (ND)-Batch'!G52</f>
        <v>1.3214010466927399</v>
      </c>
      <c r="H52" s="67">
        <f>Ref!$C$6*Ref!$C$3*'Results (ND)-Batch'!H52</f>
        <v>0.16396017003729352</v>
      </c>
      <c r="I52" s="67">
        <f>Ref!$C$6*Ref!$C$3*'Results (ND)-Batch'!I52</f>
        <v>0.1656318159235142</v>
      </c>
      <c r="J52" s="67">
        <f>Ref!$C$6*Ref!$C$3*Ref!$C$7*Ref!$C$8*'Results (ND)-Batch'!J52</f>
        <v>1393871.7479095403</v>
      </c>
      <c r="K52" s="67">
        <f>'Results (ND)-Batch'!K52*Ref!$C$3</f>
        <v>1.3227219059931499E-3</v>
      </c>
      <c r="L52" s="55">
        <f t="shared" si="0"/>
        <v>0.12534560672406361</v>
      </c>
      <c r="M52" s="67">
        <f>'Results (ND)-Batch'!M52*Ref!$C$6</f>
        <v>1146.6543598671544</v>
      </c>
      <c r="N52" s="67">
        <f>'Results (ND)-Batch'!N52*Ref!$C$6</f>
        <v>2170</v>
      </c>
      <c r="O52" s="55">
        <f>'Results (ND)-Batch'!O52*Ref!$C$7</f>
        <v>3814.6175563993547</v>
      </c>
      <c r="P52" s="55">
        <f>'Results (ND)-Batch'!P52*Ref!$C$7</f>
        <v>1265.0000000000002</v>
      </c>
      <c r="Q52" s="55">
        <f t="shared" si="1"/>
        <v>265.59806936732491</v>
      </c>
      <c r="R52" s="72">
        <f t="shared" si="2"/>
        <v>226.5182706854491</v>
      </c>
      <c r="S52" s="74">
        <f>'Results (ND)-Batch'!S52</f>
        <v>0.41515156781352924</v>
      </c>
      <c r="T52" s="74">
        <f>'System Properties'!$C$6*E52*K52*N52</f>
        <v>0.66964690801569182</v>
      </c>
      <c r="U52" s="70">
        <f t="shared" si="3"/>
        <v>4.084204766702654</v>
      </c>
    </row>
    <row r="53" spans="1:21" x14ac:dyDescent="0.3">
      <c r="A53" s="13">
        <f>'Raw Data'!A51</f>
        <v>0.83333333333333304</v>
      </c>
      <c r="B53" s="71">
        <f>'Results (ND)-Batch'!B53*Ref!$C$4/Ref!$C$3</f>
        <v>78884204226.176071</v>
      </c>
      <c r="C53" s="71">
        <f>'Results (ND)-Batch'!C53*Ref!$C$2*Ref!$C$4/Ref!$C$3</f>
        <v>10283565.300105156</v>
      </c>
      <c r="D53" s="71">
        <f>'Results (ND)-Batch'!D53*(Ref!$C$2^2)*Ref!$C$4/Ref!$C$3</f>
        <v>1973.0854060259155</v>
      </c>
      <c r="E53" s="71">
        <f>'Results (ND)-Batch'!E53*(Ref!$C$2^3)*Ref!$C$4/Ref!$C$3</f>
        <v>0.4473178898904665</v>
      </c>
      <c r="F53" s="71">
        <f>'Results (ND)-Batch'!F53*(Ref!$C$2^4)*Ref!$C$4/Ref!$C$3</f>
        <v>1.1130389862535905E-4</v>
      </c>
      <c r="G53" s="67">
        <f>Ref!$C$6*Ref!$C$3*'Results (ND)-Batch'!G53</f>
        <v>1.3207394278006241</v>
      </c>
      <c r="H53" s="67">
        <f>Ref!$C$6*Ref!$C$3*'Results (ND)-Batch'!H53</f>
        <v>0.16462178892941989</v>
      </c>
      <c r="I53" s="67">
        <f>Ref!$C$6*Ref!$C$3*'Results (ND)-Batch'!I53</f>
        <v>0.16497019703138782</v>
      </c>
      <c r="J53" s="67">
        <f>Ref!$C$6*Ref!$C$3*Ref!$C$7*Ref!$C$8*'Results (ND)-Batch'!J53</f>
        <v>1393824.6286598332</v>
      </c>
      <c r="K53" s="67">
        <f>'Results (ND)-Batch'!K53*Ref!$C$3</f>
        <v>1.3228308723906249E-3</v>
      </c>
      <c r="L53" s="55">
        <f t="shared" si="0"/>
        <v>0.12490745226415044</v>
      </c>
      <c r="M53" s="67">
        <f>'Results (ND)-Batch'!M53*Ref!$C$6</f>
        <v>1146.1417191490559</v>
      </c>
      <c r="N53" s="67">
        <f>'Results (ND)-Batch'!N53*Ref!$C$6</f>
        <v>2170</v>
      </c>
      <c r="O53" s="55">
        <f>'Results (ND)-Batch'!O53*Ref!$C$7</f>
        <v>3815.8947766500014</v>
      </c>
      <c r="P53" s="55">
        <f>'Results (ND)-Batch'!P53*Ref!$C$7</f>
        <v>1265.0000000000002</v>
      </c>
      <c r="Q53" s="55">
        <f t="shared" si="1"/>
        <v>265.58909093600647</v>
      </c>
      <c r="R53" s="72">
        <f t="shared" si="2"/>
        <v>226.70984668191866</v>
      </c>
      <c r="S53" s="74">
        <f>'Results (ND)-Batch'!S53</f>
        <v>0.41513914203962787</v>
      </c>
      <c r="T53" s="74">
        <f>'System Properties'!$C$6*E53*K53*N53</f>
        <v>0.67232451260113246</v>
      </c>
      <c r="U53" s="70">
        <f t="shared" si="3"/>
        <v>4.0840554398870346</v>
      </c>
    </row>
    <row r="54" spans="1:21" x14ac:dyDescent="0.3">
      <c r="A54" s="13">
        <f>'Raw Data'!A52</f>
        <v>0.85</v>
      </c>
      <c r="B54" s="71">
        <f>'Results (ND)-Batch'!B54*Ref!$C$4/Ref!$C$3</f>
        <v>78980356040.07077</v>
      </c>
      <c r="C54" s="71">
        <f>'Results (ND)-Batch'!C54*Ref!$C$2*Ref!$C$4/Ref!$C$3</f>
        <v>10304421.283756925</v>
      </c>
      <c r="D54" s="71">
        <f>'Results (ND)-Batch'!D54*(Ref!$C$2^2)*Ref!$C$4/Ref!$C$3</f>
        <v>1978.5839068431153</v>
      </c>
      <c r="E54" s="71">
        <f>'Results (ND)-Batch'!E54*(Ref!$C$2^3)*Ref!$C$4/Ref!$C$3</f>
        <v>0.44891144024418206</v>
      </c>
      <c r="F54" s="71">
        <f>'Results (ND)-Batch'!F54*(Ref!$C$2^4)*Ref!$C$4/Ref!$C$3</f>
        <v>1.1178801232956973E-4</v>
      </c>
      <c r="G54" s="67">
        <f>Ref!$C$6*Ref!$C$3*'Results (ND)-Batch'!G54</f>
        <v>1.3201348855795492</v>
      </c>
      <c r="H54" s="67">
        <f>Ref!$C$6*Ref!$C$3*'Results (ND)-Batch'!H54</f>
        <v>0.16522633115048971</v>
      </c>
      <c r="I54" s="67">
        <f>Ref!$C$6*Ref!$C$3*'Results (ND)-Batch'!I54</f>
        <v>0.16436565481031801</v>
      </c>
      <c r="J54" s="67">
        <f>Ref!$C$6*Ref!$C$3*Ref!$C$7*Ref!$C$8*'Results (ND)-Batch'!J54</f>
        <v>1393786.5697131266</v>
      </c>
      <c r="K54" s="67">
        <f>'Results (ND)-Batch'!K54*Ref!$C$3</f>
        <v>1.3229308169946049E-3</v>
      </c>
      <c r="L54" s="55">
        <f t="shared" si="0"/>
        <v>0.12450671261381011</v>
      </c>
      <c r="M54" s="67">
        <f>'Results (ND)-Batch'!M54*Ref!$C$6</f>
        <v>1145.6728537581578</v>
      </c>
      <c r="N54" s="67">
        <f>'Results (ND)-Batch'!N54*Ref!$C$6</f>
        <v>2170</v>
      </c>
      <c r="O54" s="55">
        <f>'Results (ND)-Batch'!O54*Ref!$C$7</f>
        <v>3817.0629327307433</v>
      </c>
      <c r="P54" s="55">
        <f>'Results (ND)-Batch'!P54*Ref!$C$7</f>
        <v>1265.0000000000002</v>
      </c>
      <c r="Q54" s="55">
        <f t="shared" si="1"/>
        <v>265.58183891817839</v>
      </c>
      <c r="R54" s="72">
        <f t="shared" si="2"/>
        <v>226.88521760011307</v>
      </c>
      <c r="S54" s="74">
        <f>'Results (ND)-Batch'!S54</f>
        <v>0.41512910562867539</v>
      </c>
      <c r="T54" s="74">
        <f>'System Properties'!$C$6*E54*K54*N54</f>
        <v>0.67477061665671922</v>
      </c>
      <c r="U54" s="70">
        <f t="shared" si="3"/>
        <v>4.0839169638290382</v>
      </c>
    </row>
    <row r="55" spans="1:21" x14ac:dyDescent="0.3">
      <c r="A55" s="13">
        <f>'Raw Data'!A53</f>
        <v>0.86666666666666703</v>
      </c>
      <c r="B55" s="71">
        <f>'Results (ND)-Batch'!B55*Ref!$C$4/Ref!$C$3</f>
        <v>79071224163.737534</v>
      </c>
      <c r="C55" s="71">
        <f>'Results (ND)-Batch'!C55*Ref!$C$2*Ref!$C$4/Ref!$C$3</f>
        <v>10324209.170857389</v>
      </c>
      <c r="D55" s="71">
        <f>'Results (ND)-Batch'!D55*(Ref!$C$2^2)*Ref!$C$4/Ref!$C$3</f>
        <v>1983.805365115411</v>
      </c>
      <c r="E55" s="71">
        <f>'Results (ND)-Batch'!E55*(Ref!$C$2^3)*Ref!$C$4/Ref!$C$3</f>
        <v>0.45042590669953952</v>
      </c>
      <c r="F55" s="71">
        <f>'Results (ND)-Batch'!F55*(Ref!$C$2^4)*Ref!$C$4/Ref!$C$3</f>
        <v>1.1224846894422209E-4</v>
      </c>
      <c r="G55" s="67">
        <f>Ref!$C$6*Ref!$C$3*'Results (ND)-Batch'!G55</f>
        <v>1.3195602001062909</v>
      </c>
      <c r="H55" s="67">
        <f>Ref!$C$6*Ref!$C$3*'Results (ND)-Batch'!H55</f>
        <v>0.16580101662374899</v>
      </c>
      <c r="I55" s="67">
        <f>Ref!$C$6*Ref!$C$3*'Results (ND)-Batch'!I55</f>
        <v>0.16379096933705872</v>
      </c>
      <c r="J55" s="67">
        <f>Ref!$C$6*Ref!$C$3*Ref!$C$7*Ref!$C$8*'Results (ND)-Batch'!J55</f>
        <v>1393752.1900276227</v>
      </c>
      <c r="K55" s="67">
        <f>'Results (ND)-Batch'!K55*Ref!$C$3</f>
        <v>1.3230259550479268E-3</v>
      </c>
      <c r="L55" s="55">
        <f t="shared" si="0"/>
        <v>0.12412542400404719</v>
      </c>
      <c r="M55" s="67">
        <f>'Results (ND)-Batch'!M55*Ref!$C$6</f>
        <v>1145.2267460847352</v>
      </c>
      <c r="N55" s="67">
        <f>'Results (ND)-Batch'!N55*Ref!$C$6</f>
        <v>2170</v>
      </c>
      <c r="O55" s="55">
        <f>'Results (ND)-Batch'!O55*Ref!$C$7</f>
        <v>3818.1743890282023</v>
      </c>
      <c r="P55" s="55">
        <f>'Results (ND)-Batch'!P55*Ref!$C$7</f>
        <v>1265.0000000000002</v>
      </c>
      <c r="Q55" s="55">
        <f t="shared" si="1"/>
        <v>265.57528797250546</v>
      </c>
      <c r="R55" s="72">
        <f t="shared" si="2"/>
        <v>227.05146110608248</v>
      </c>
      <c r="S55" s="74">
        <f>'Results (ND)-Batch'!S55</f>
        <v>0.41512003952522125</v>
      </c>
      <c r="T55" s="74">
        <f>'System Properties'!$C$6*E55*K55*N55</f>
        <v>0.67709574067314315</v>
      </c>
      <c r="U55" s="70">
        <f t="shared" si="3"/>
        <v>4.0837852171297087</v>
      </c>
    </row>
    <row r="56" spans="1:21" x14ac:dyDescent="0.3">
      <c r="A56" s="13">
        <f>'Raw Data'!A54</f>
        <v>0.88333333333333297</v>
      </c>
      <c r="B56" s="71">
        <f>'Results (ND)-Batch'!B56*Ref!$C$4/Ref!$C$3</f>
        <v>79158108958.12323</v>
      </c>
      <c r="C56" s="71">
        <f>'Results (ND)-Batch'!C56*Ref!$C$2*Ref!$C$4/Ref!$C$3</f>
        <v>10343169.869261129</v>
      </c>
      <c r="D56" s="71">
        <f>'Results (ND)-Batch'!D56*(Ref!$C$2^2)*Ref!$C$4/Ref!$C$3</f>
        <v>1988.8102792798584</v>
      </c>
      <c r="E56" s="71">
        <f>'Results (ND)-Batch'!E56*(Ref!$C$2^3)*Ref!$C$4/Ref!$C$3</f>
        <v>0.45187801225783175</v>
      </c>
      <c r="F56" s="71">
        <f>'Results (ND)-Batch'!F56*(Ref!$C$2^4)*Ref!$C$4/Ref!$C$3</f>
        <v>1.1269010273792827E-4</v>
      </c>
      <c r="G56" s="67">
        <f>Ref!$C$6*Ref!$C$3*'Results (ND)-Batch'!G56</f>
        <v>1.319009076368568</v>
      </c>
      <c r="H56" s="67">
        <f>Ref!$C$6*Ref!$C$3*'Results (ND)-Batch'!H56</f>
        <v>0.16635214036146811</v>
      </c>
      <c r="I56" s="67">
        <f>Ref!$C$6*Ref!$C$3*'Results (ND)-Batch'!I56</f>
        <v>0.1632398455993396</v>
      </c>
      <c r="J56" s="67">
        <f>Ref!$C$6*Ref!$C$3*Ref!$C$7*Ref!$C$8*'Results (ND)-Batch'!J56</f>
        <v>1393720.5756713557</v>
      </c>
      <c r="K56" s="67">
        <f>'Results (ND)-Batch'!K56*Ref!$C$3</f>
        <v>1.3231172453420999E-3</v>
      </c>
      <c r="L56" s="55">
        <f t="shared" si="0"/>
        <v>0.12375945588544671</v>
      </c>
      <c r="M56" s="67">
        <f>'Results (ND)-Batch'!M56*Ref!$C$6</f>
        <v>1144.7985633859728</v>
      </c>
      <c r="N56" s="67">
        <f>'Results (ND)-Batch'!N56*Ref!$C$6</f>
        <v>2170</v>
      </c>
      <c r="O56" s="55">
        <f>'Results (ND)-Batch'!O56*Ref!$C$7</f>
        <v>3819.2411860939228</v>
      </c>
      <c r="P56" s="55">
        <f>'Results (ND)-Batch'!P56*Ref!$C$7</f>
        <v>1265.0000000000002</v>
      </c>
      <c r="Q56" s="55">
        <f t="shared" si="1"/>
        <v>265.5692639520027</v>
      </c>
      <c r="R56" s="72">
        <f t="shared" si="2"/>
        <v>227.21021555734077</v>
      </c>
      <c r="S56" s="74">
        <f>'Results (ND)-Batch'!S56</f>
        <v>0.41511170270431874</v>
      </c>
      <c r="T56" s="74">
        <f>'System Properties'!$C$6*E56*K56*N56</f>
        <v>0.6793254667701093</v>
      </c>
      <c r="U56" s="70">
        <f t="shared" si="3"/>
        <v>4.0836593102679455</v>
      </c>
    </row>
    <row r="57" spans="1:21" x14ac:dyDescent="0.3">
      <c r="A57" s="13">
        <f>'Raw Data'!A55</f>
        <v>0.9</v>
      </c>
      <c r="B57" s="71">
        <f>'Results (ND)-Batch'!B57*Ref!$C$4/Ref!$C$3</f>
        <v>79241012005.638504</v>
      </c>
      <c r="C57" s="71">
        <f>'Results (ND)-Batch'!C57*Ref!$C$2*Ref!$C$4/Ref!$C$3</f>
        <v>10361303.715583898</v>
      </c>
      <c r="D57" s="71">
        <f>'Results (ND)-Batch'!D57*(Ref!$C$2^2)*Ref!$C$4/Ref!$C$3</f>
        <v>1993.598737817269</v>
      </c>
      <c r="E57" s="71">
        <f>'Results (ND)-Batch'!E57*(Ref!$C$2^3)*Ref!$C$4/Ref!$C$3</f>
        <v>0.45326778249400818</v>
      </c>
      <c r="F57" s="71">
        <f>'Results (ND)-Batch'!F57*(Ref!$C$2^4)*Ref!$C$4/Ref!$C$3</f>
        <v>1.1311292145924303E-4</v>
      </c>
      <c r="G57" s="67">
        <f>Ref!$C$6*Ref!$C$3*'Results (ND)-Batch'!G57</f>
        <v>1.3184815143663933</v>
      </c>
      <c r="H57" s="67">
        <f>Ref!$C$6*Ref!$C$3*'Results (ND)-Batch'!H57</f>
        <v>0.1668797023636483</v>
      </c>
      <c r="I57" s="67">
        <f>Ref!$C$6*Ref!$C$3*'Results (ND)-Batch'!I57</f>
        <v>0.16271228359715942</v>
      </c>
      <c r="J57" s="67">
        <f>Ref!$C$6*Ref!$C$3*Ref!$C$7*Ref!$C$8*'Results (ND)-Batch'!J57</f>
        <v>1393691.7266443269</v>
      </c>
      <c r="K57" s="67">
        <f>'Results (ND)-Batch'!K57*Ref!$C$3</f>
        <v>1.3232046878771241E-3</v>
      </c>
      <c r="L57" s="55">
        <f t="shared" si="0"/>
        <v>0.12340884708979184</v>
      </c>
      <c r="M57" s="67">
        <f>'Results (ND)-Batch'!M57*Ref!$C$6</f>
        <v>1144.3883510950566</v>
      </c>
      <c r="N57" s="67">
        <f>'Results (ND)-Batch'!N57*Ref!$C$6</f>
        <v>2170</v>
      </c>
      <c r="O57" s="55">
        <f>'Results (ND)-Batch'!O57*Ref!$C$7</f>
        <v>3820.263210733257</v>
      </c>
      <c r="P57" s="55">
        <f>'Results (ND)-Batch'!P57*Ref!$C$7</f>
        <v>1265.0000000000002</v>
      </c>
      <c r="Q57" s="55">
        <f t="shared" si="1"/>
        <v>265.56376685666726</v>
      </c>
      <c r="R57" s="72">
        <f t="shared" si="2"/>
        <v>227.36159182678728</v>
      </c>
      <c r="S57" s="74">
        <f>'Results (ND)-Batch'!S57</f>
        <v>0.41510409515321578</v>
      </c>
      <c r="T57" s="74">
        <f>'System Properties'!$C$6*E57*K57*N57</f>
        <v>0.68145979494761932</v>
      </c>
      <c r="U57" s="70">
        <f t="shared" si="3"/>
        <v>4.0835391320548213</v>
      </c>
    </row>
    <row r="58" spans="1:21" x14ac:dyDescent="0.3">
      <c r="A58" s="13">
        <f>'Raw Data'!A56</f>
        <v>0.91666666666666696</v>
      </c>
      <c r="B58" s="71">
        <f>'Results (ND)-Batch'!B58*Ref!$C$4/Ref!$C$3</f>
        <v>79319934818.799271</v>
      </c>
      <c r="C58" s="71">
        <f>'Results (ND)-Batch'!C58*Ref!$C$2*Ref!$C$4/Ref!$C$3</f>
        <v>10378611.031924827</v>
      </c>
      <c r="D58" s="71">
        <f>'Results (ND)-Batch'!D58*(Ref!$C$2^2)*Ref!$C$4/Ref!$C$3</f>
        <v>1998.1708254081821</v>
      </c>
      <c r="E58" s="71">
        <f>'Results (ND)-Batch'!E58*(Ref!$C$2^3)*Ref!$C$4/Ref!$C$3</f>
        <v>0.45459524188857819</v>
      </c>
      <c r="F58" s="71">
        <f>'Results (ND)-Batch'!F58*(Ref!$C$2^4)*Ref!$C$4/Ref!$C$3</f>
        <v>1.135169325263731E-4</v>
      </c>
      <c r="G58" s="67">
        <f>Ref!$C$6*Ref!$C$3*'Results (ND)-Batch'!G58</f>
        <v>1.3179775140997529</v>
      </c>
      <c r="H58" s="67">
        <f>Ref!$C$6*Ref!$C$3*'Results (ND)-Batch'!H58</f>
        <v>0.16738370263028698</v>
      </c>
      <c r="I58" s="67">
        <f>Ref!$C$6*Ref!$C$3*'Results (ND)-Batch'!I58</f>
        <v>0.1622082833305194</v>
      </c>
      <c r="J58" s="67">
        <f>Ref!$C$6*Ref!$C$3*Ref!$C$7*Ref!$C$8*'Results (ND)-Batch'!J58</f>
        <v>1393665.642946535</v>
      </c>
      <c r="K58" s="67">
        <f>'Results (ND)-Batch'!K58*Ref!$C$3</f>
        <v>1.323288282653012E-3</v>
      </c>
      <c r="L58" s="55">
        <f t="shared" si="0"/>
        <v>0.12307363486494387</v>
      </c>
      <c r="M58" s="67">
        <f>'Results (ND)-Batch'!M58*Ref!$C$6</f>
        <v>1143.9961527919845</v>
      </c>
      <c r="N58" s="67">
        <f>'Results (ND)-Batch'!N58*Ref!$C$6</f>
        <v>2170</v>
      </c>
      <c r="O58" s="55">
        <f>'Results (ND)-Batch'!O58*Ref!$C$7</f>
        <v>3821.2403543686887</v>
      </c>
      <c r="P58" s="55">
        <f>'Results (ND)-Batch'!P58*Ref!$C$7</f>
        <v>1265.0000000000002</v>
      </c>
      <c r="Q58" s="55">
        <f t="shared" si="1"/>
        <v>265.55879668650221</v>
      </c>
      <c r="R58" s="72">
        <f t="shared" si="2"/>
        <v>227.50569476246577</v>
      </c>
      <c r="S58" s="74">
        <f>'Results (ND)-Batch'!S58</f>
        <v>0.41509721686028173</v>
      </c>
      <c r="T58" s="74">
        <f>'System Properties'!$C$6*E58*K58*N58</f>
        <v>0.6834987252056709</v>
      </c>
      <c r="U58" s="70">
        <f t="shared" si="3"/>
        <v>4.0834245775729201</v>
      </c>
    </row>
    <row r="59" spans="1:21" x14ac:dyDescent="0.3">
      <c r="A59" s="13">
        <f>'Raw Data'!A57</f>
        <v>0.93333333333333302</v>
      </c>
      <c r="B59" s="71">
        <f>'Results (ND)-Batch'!B59*Ref!$C$4/Ref!$C$3</f>
        <v>79394878840.294724</v>
      </c>
      <c r="C59" s="71">
        <f>'Results (ND)-Batch'!C59*Ref!$C$2*Ref!$C$4/Ref!$C$3</f>
        <v>10395092.125880912</v>
      </c>
      <c r="D59" s="71">
        <f>'Results (ND)-Batch'!D59*(Ref!$C$2^2)*Ref!$C$4/Ref!$C$3</f>
        <v>2002.526622936643</v>
      </c>
      <c r="E59" s="71">
        <f>'Results (ND)-Batch'!E59*(Ref!$C$2^3)*Ref!$C$4/Ref!$C$3</f>
        <v>0.45586041382870379</v>
      </c>
      <c r="F59" s="71">
        <f>'Results (ND)-Batch'!F59*(Ref!$C$2^4)*Ref!$C$4/Ref!$C$3</f>
        <v>1.1390214302750321E-4</v>
      </c>
      <c r="G59" s="67">
        <f>Ref!$C$6*Ref!$C$3*'Results (ND)-Batch'!G59</f>
        <v>1.3174970755686479</v>
      </c>
      <c r="H59" s="67">
        <f>Ref!$C$6*Ref!$C$3*'Results (ND)-Batch'!H59</f>
        <v>0.16786414116138682</v>
      </c>
      <c r="I59" s="67">
        <f>Ref!$C$6*Ref!$C$3*'Results (ND)-Batch'!I59</f>
        <v>0.1617278447994196</v>
      </c>
      <c r="J59" s="67">
        <f>Ref!$C$6*Ref!$C$3*Ref!$C$7*Ref!$C$8*'Results (ND)-Batch'!J59</f>
        <v>1393642.3245779802</v>
      </c>
      <c r="K59" s="67">
        <f>'Results (ND)-Batch'!K59*Ref!$C$3</f>
        <v>1.3233680296697511E-3</v>
      </c>
      <c r="L59" s="55">
        <f t="shared" si="0"/>
        <v>0.12275385486500293</v>
      </c>
      <c r="M59" s="67">
        <f>'Results (ND)-Batch'!M59*Ref!$C$6</f>
        <v>1143.6220101920533</v>
      </c>
      <c r="N59" s="67">
        <f>'Results (ND)-Batch'!N59*Ref!$C$6</f>
        <v>2170</v>
      </c>
      <c r="O59" s="55">
        <f>'Results (ND)-Batch'!O59*Ref!$C$7</f>
        <v>3822.1725130685163</v>
      </c>
      <c r="P59" s="55">
        <f>'Results (ND)-Batch'!P59*Ref!$C$7</f>
        <v>1265.0000000000002</v>
      </c>
      <c r="Q59" s="55">
        <f t="shared" si="1"/>
        <v>265.55435344150732</v>
      </c>
      <c r="R59" s="72">
        <f t="shared" si="2"/>
        <v>227.64262337756026</v>
      </c>
      <c r="S59" s="74">
        <f>'Results (ND)-Batch'!S59</f>
        <v>0.41509106781499527</v>
      </c>
      <c r="T59" s="74">
        <f>'System Properties'!$C$6*E59*K59*N59</f>
        <v>0.68544225754426646</v>
      </c>
      <c r="U59" s="70">
        <f t="shared" si="3"/>
        <v>4.0833155479303542</v>
      </c>
    </row>
    <row r="60" spans="1:21" x14ac:dyDescent="0.3">
      <c r="A60" s="13">
        <f>'Raw Data'!A58</f>
        <v>0.95</v>
      </c>
      <c r="B60" s="71">
        <f>'Results (ND)-Batch'!B60*Ref!$C$4/Ref!$C$3</f>
        <v>79465845443.050064</v>
      </c>
      <c r="C60" s="71">
        <f>'Results (ND)-Batch'!C60*Ref!$C$2*Ref!$C$4/Ref!$C$3</f>
        <v>10410747.290560182</v>
      </c>
      <c r="D60" s="71">
        <f>'Results (ND)-Batch'!D60*(Ref!$C$2^2)*Ref!$C$4/Ref!$C$3</f>
        <v>2006.6662074936387</v>
      </c>
      <c r="E60" s="71">
        <f>'Results (ND)-Batch'!E60*(Ref!$C$2^3)*Ref!$C$4/Ref!$C$3</f>
        <v>0.4570633206092013</v>
      </c>
      <c r="F60" s="71">
        <f>'Results (ND)-Batch'!F60*(Ref!$C$2^4)*Ref!$C$4/Ref!$C$3</f>
        <v>1.1426855972110488E-4</v>
      </c>
      <c r="G60" s="67">
        <f>Ref!$C$6*Ref!$C$3*'Results (ND)-Batch'!G60</f>
        <v>1.3170401987730909</v>
      </c>
      <c r="H60" s="67">
        <f>Ref!$C$6*Ref!$C$3*'Results (ND)-Batch'!H60</f>
        <v>0.1683210179569477</v>
      </c>
      <c r="I60" s="67">
        <f>Ref!$C$6*Ref!$C$3*'Results (ND)-Batch'!I60</f>
        <v>0.16127096800386001</v>
      </c>
      <c r="J60" s="67">
        <f>Ref!$C$6*Ref!$C$3*Ref!$C$7*Ref!$C$8*'Results (ND)-Batch'!J60</f>
        <v>1393621.7715386634</v>
      </c>
      <c r="K60" s="67">
        <f>'Results (ND)-Batch'!K60*Ref!$C$3</f>
        <v>1.323443928927354E-3</v>
      </c>
      <c r="L60" s="55">
        <f t="shared" si="0"/>
        <v>0.12244954114088125</v>
      </c>
      <c r="M60" s="67">
        <f>'Results (ND)-Batch'!M60*Ref!$C$6</f>
        <v>1143.2659631348311</v>
      </c>
      <c r="N60" s="67">
        <f>'Results (ND)-Batch'!N60*Ref!$C$6</f>
        <v>2170</v>
      </c>
      <c r="O60" s="55">
        <f>'Results (ND)-Batch'!O60*Ref!$C$7</f>
        <v>3823.0595875743311</v>
      </c>
      <c r="P60" s="55">
        <f>'Results (ND)-Batch'!P60*Ref!$C$7</f>
        <v>1265.0000000000002</v>
      </c>
      <c r="Q60" s="55">
        <f t="shared" si="1"/>
        <v>265.55043712168009</v>
      </c>
      <c r="R60" s="72">
        <f t="shared" si="2"/>
        <v>227.77247102799492</v>
      </c>
      <c r="S60" s="74">
        <f>'Results (ND)-Batch'!S60</f>
        <v>0.41508564800794634</v>
      </c>
      <c r="T60" s="74">
        <f>'System Properties'!$C$6*E60*K60*N60</f>
        <v>0.68729039196340425</v>
      </c>
      <c r="U60" s="70">
        <f t="shared" si="3"/>
        <v>4.0832119500322648</v>
      </c>
    </row>
    <row r="61" spans="1:21" x14ac:dyDescent="0.3">
      <c r="A61" s="13">
        <f>'Raw Data'!A59</f>
        <v>0.96666666666666701</v>
      </c>
      <c r="B61" s="71">
        <f>'Results (ND)-Batch'!B61*Ref!$C$4/Ref!$C$3</f>
        <v>79532835930.288666</v>
      </c>
      <c r="C61" s="71">
        <f>'Results (ND)-Batch'!C61*Ref!$C$2*Ref!$C$4/Ref!$C$3</f>
        <v>10425576.804594915</v>
      </c>
      <c r="D61" s="71">
        <f>'Results (ND)-Batch'!D61*(Ref!$C$2^2)*Ref!$C$4/Ref!$C$3</f>
        <v>2010.5896523805986</v>
      </c>
      <c r="E61" s="71">
        <f>'Results (ND)-Batch'!E61*(Ref!$C$2^3)*Ref!$C$4/Ref!$C$3</f>
        <v>0.45820398343354102</v>
      </c>
      <c r="F61" s="71">
        <f>'Results (ND)-Batch'!F61*(Ref!$C$2^4)*Ref!$C$4/Ref!$C$3</f>
        <v>1.1461618903623473E-4</v>
      </c>
      <c r="G61" s="67">
        <f>Ref!$C$6*Ref!$C$3*'Results (ND)-Batch'!G61</f>
        <v>1.3166068837130691</v>
      </c>
      <c r="H61" s="67">
        <f>Ref!$C$6*Ref!$C$3*'Results (ND)-Batch'!H61</f>
        <v>0.16875433301696713</v>
      </c>
      <c r="I61" s="67">
        <f>Ref!$C$6*Ref!$C$3*'Results (ND)-Batch'!I61</f>
        <v>0.16083765294383931</v>
      </c>
      <c r="J61" s="67">
        <f>Ref!$C$6*Ref!$C$3*Ref!$C$7*Ref!$C$8*'Results (ND)-Batch'!J61</f>
        <v>1393603.9838285854</v>
      </c>
      <c r="K61" s="67">
        <f>'Results (ND)-Batch'!K61*Ref!$C$3</f>
        <v>1.3235159804258077E-3</v>
      </c>
      <c r="L61" s="55">
        <f t="shared" si="0"/>
        <v>0.12216072613128688</v>
      </c>
      <c r="M61" s="67">
        <f>'Results (ND)-Batch'!M61*Ref!$C$6</f>
        <v>1142.9280495736057</v>
      </c>
      <c r="N61" s="67">
        <f>'Results (ND)-Batch'!N61*Ref!$C$6</f>
        <v>2170</v>
      </c>
      <c r="O61" s="55">
        <f>'Results (ND)-Batch'!O61*Ref!$C$7</f>
        <v>3823.9014833272986</v>
      </c>
      <c r="P61" s="55">
        <f>'Results (ND)-Batch'!P61*Ref!$C$7</f>
        <v>1265.0000000000002</v>
      </c>
      <c r="Q61" s="55">
        <f t="shared" si="1"/>
        <v>265.5470477270232</v>
      </c>
      <c r="R61" s="72">
        <f t="shared" si="2"/>
        <v>227.895325578252</v>
      </c>
      <c r="S61" s="74">
        <f>'Results (ND)-Batch'!S61</f>
        <v>0.41508095743084683</v>
      </c>
      <c r="T61" s="74">
        <f>'System Properties'!$C$6*E61*K61*N61</f>
        <v>0.68904312846308513</v>
      </c>
      <c r="U61" s="70">
        <f t="shared" si="3"/>
        <v>4.0831136963683559</v>
      </c>
    </row>
    <row r="62" spans="1:21" x14ac:dyDescent="0.3">
      <c r="A62" s="13">
        <f>'Raw Data'!A60</f>
        <v>0.98333333333333295</v>
      </c>
      <c r="B62" s="71">
        <f>'Results (ND)-Batch'!B62*Ref!$C$4/Ref!$C$3</f>
        <v>79595851535.58873</v>
      </c>
      <c r="C62" s="71">
        <f>'Results (ND)-Batch'!C62*Ref!$C$2*Ref!$C$4/Ref!$C$3</f>
        <v>10439580.932153562</v>
      </c>
      <c r="D62" s="71">
        <f>'Results (ND)-Batch'!D62*(Ref!$C$2^2)*Ref!$C$4/Ref!$C$3</f>
        <v>2014.297027112515</v>
      </c>
      <c r="E62" s="71">
        <f>'Results (ND)-Batch'!E62*(Ref!$C$2^3)*Ref!$C$4/Ref!$C$3</f>
        <v>0.45928242241475503</v>
      </c>
      <c r="F62" s="71">
        <f>'Results (ND)-Batch'!F62*(Ref!$C$2^4)*Ref!$C$4/Ref!$C$3</f>
        <v>1.1494503707281155E-4</v>
      </c>
      <c r="G62" s="67">
        <f>Ref!$C$6*Ref!$C$3*'Results (ND)-Batch'!G62</f>
        <v>1.3161971303885951</v>
      </c>
      <c r="H62" s="67">
        <f>Ref!$C$6*Ref!$C$3*'Results (ND)-Batch'!H62</f>
        <v>0.16916408634144761</v>
      </c>
      <c r="I62" s="67">
        <f>Ref!$C$6*Ref!$C$3*'Results (ND)-Batch'!I62</f>
        <v>0.1604278996193588</v>
      </c>
      <c r="J62" s="67">
        <f>Ref!$C$6*Ref!$C$3*Ref!$C$7*Ref!$C$8*'Results (ND)-Batch'!J62</f>
        <v>1393588.9614477442</v>
      </c>
      <c r="K62" s="67">
        <f>'Results (ND)-Batch'!K62*Ref!$C$3</f>
        <v>1.3235841841651259E-3</v>
      </c>
      <c r="L62" s="55">
        <f t="shared" si="0"/>
        <v>0.12188744065411686</v>
      </c>
      <c r="M62" s="67">
        <f>'Results (ND)-Batch'!M62*Ref!$C$6</f>
        <v>1142.6083055653166</v>
      </c>
      <c r="N62" s="67">
        <f>'Results (ND)-Batch'!N62*Ref!$C$6</f>
        <v>2170</v>
      </c>
      <c r="O62" s="55">
        <f>'Results (ND)-Batch'!O62*Ref!$C$7</f>
        <v>3824.6981104932497</v>
      </c>
      <c r="P62" s="55">
        <f>'Results (ND)-Batch'!P62*Ref!$C$7</f>
        <v>1265.0000000000002</v>
      </c>
      <c r="Q62" s="55">
        <f t="shared" si="1"/>
        <v>265.54418525753368</v>
      </c>
      <c r="R62" s="72">
        <f t="shared" si="2"/>
        <v>228.01126955597712</v>
      </c>
      <c r="S62" s="74">
        <f>'Results (ND)-Batch'!S62</f>
        <v>0.41507699607651533</v>
      </c>
      <c r="T62" s="74">
        <f>'System Properties'!$C$6*E62*K62*N62</f>
        <v>0.69070046704330823</v>
      </c>
      <c r="U62" s="70">
        <f t="shared" si="3"/>
        <v>4.0830207048153859</v>
      </c>
    </row>
    <row r="63" spans="1:21" x14ac:dyDescent="0.3">
      <c r="A63" s="13">
        <f>'Raw Data'!A61</f>
        <v>1</v>
      </c>
      <c r="B63" s="71">
        <f>'Results (ND)-Batch'!B63*Ref!$C$4/Ref!$C$3</f>
        <v>79654893422.939362</v>
      </c>
      <c r="C63" s="71">
        <f>'Results (ND)-Batch'!C63*Ref!$C$2*Ref!$C$4/Ref!$C$3</f>
        <v>10452759.922952712</v>
      </c>
      <c r="D63" s="71">
        <f>'Results (ND)-Batch'!D63*(Ref!$C$2^2)*Ref!$C$4/Ref!$C$3</f>
        <v>2017.7883974210938</v>
      </c>
      <c r="E63" s="71">
        <f>'Results (ND)-Batch'!E63*(Ref!$C$2^3)*Ref!$C$4/Ref!$C$3</f>
        <v>0.46029865657634017</v>
      </c>
      <c r="F63" s="71">
        <f>'Results (ND)-Batch'!F63*(Ref!$C$2^4)*Ref!$C$4/Ref!$C$3</f>
        <v>1.1525510960188863E-4</v>
      </c>
      <c r="G63" s="67">
        <f>Ref!$C$6*Ref!$C$3*'Results (ND)-Batch'!G63</f>
        <v>1.3158109387996559</v>
      </c>
      <c r="H63" s="67">
        <f>Ref!$C$6*Ref!$C$3*'Results (ND)-Batch'!H63</f>
        <v>0.16955027793038793</v>
      </c>
      <c r="I63" s="67">
        <f>Ref!$C$6*Ref!$C$3*'Results (ND)-Batch'!I63</f>
        <v>0.16004170803041851</v>
      </c>
      <c r="J63" s="67">
        <f>Ref!$C$6*Ref!$C$3*Ref!$C$7*Ref!$C$8*'Results (ND)-Batch'!J63</f>
        <v>1393576.7043961396</v>
      </c>
      <c r="K63" s="67">
        <f>'Results (ND)-Batch'!K63*Ref!$C$3</f>
        <v>1.323648540145295E-3</v>
      </c>
      <c r="L63" s="55">
        <f t="shared" si="0"/>
        <v>0.12162971389827175</v>
      </c>
      <c r="M63" s="67">
        <f>'Results (ND)-Batch'!M63*Ref!$C$6</f>
        <v>1142.306765260978</v>
      </c>
      <c r="N63" s="67">
        <f>'Results (ND)-Batch'!N63*Ref!$C$6</f>
        <v>2170</v>
      </c>
      <c r="O63" s="55">
        <f>'Results (ND)-Batch'!O63*Ref!$C$7</f>
        <v>3825.4493839865381</v>
      </c>
      <c r="P63" s="55">
        <f>'Results (ND)-Batch'!P63*Ref!$C$7</f>
        <v>1265.0000000000002</v>
      </c>
      <c r="Q63" s="55">
        <f t="shared" si="1"/>
        <v>265.54184971321445</v>
      </c>
      <c r="R63" s="72">
        <f t="shared" si="2"/>
        <v>228.12038029589289</v>
      </c>
      <c r="S63" s="74">
        <f>'Results (ND)-Batch'!S63</f>
        <v>0.41507376393889434</v>
      </c>
      <c r="T63" s="74">
        <f>'System Properties'!$C$6*E63*K63*N63</f>
        <v>0.69226240770407466</v>
      </c>
      <c r="U63" s="70">
        <f t="shared" si="3"/>
        <v>4.0829328984544402</v>
      </c>
    </row>
    <row r="64" spans="1:21" x14ac:dyDescent="0.3">
      <c r="A64" s="13">
        <f>'Raw Data'!A62</f>
        <v>1.0166666666666699</v>
      </c>
      <c r="B64" s="71">
        <f>'Results (ND)-Batch'!B64*Ref!$C$4/Ref!$C$3</f>
        <v>79708061225.084793</v>
      </c>
      <c r="C64" s="71">
        <f>'Results (ND)-Batch'!C64*Ref!$C$2*Ref!$C$4/Ref!$C$3</f>
        <v>10464761.341719158</v>
      </c>
      <c r="D64" s="71">
        <f>'Results (ND)-Batch'!D64*(Ref!$C$2^2)*Ref!$C$4/Ref!$C$3</f>
        <v>2020.974594262583</v>
      </c>
      <c r="E64" s="71">
        <f>'Results (ND)-Batch'!E64*(Ref!$C$2^3)*Ref!$C$4/Ref!$C$3</f>
        <v>0.46122782384171662</v>
      </c>
      <c r="F64" s="71">
        <f>'Results (ND)-Batch'!F64*(Ref!$C$2^4)*Ref!$C$4/Ref!$C$3</f>
        <v>1.155391548812522E-4</v>
      </c>
      <c r="G64" s="67">
        <f>Ref!$C$6*Ref!$C$3*'Results (ND)-Batch'!G64</f>
        <v>1.3154577104782881</v>
      </c>
      <c r="H64" s="67">
        <f>Ref!$C$6*Ref!$C$3*'Results (ND)-Batch'!H64</f>
        <v>0.16990350625175071</v>
      </c>
      <c r="I64" s="67">
        <f>Ref!$C$6*Ref!$C$3*'Results (ND)-Batch'!I64</f>
        <v>0.1596884797090557</v>
      </c>
      <c r="J64" s="67">
        <f>Ref!$C$6*Ref!$C$3*Ref!$C$7*Ref!$C$8*'Results (ND)-Batch'!J64</f>
        <v>1393567.3866649324</v>
      </c>
      <c r="K64" s="67">
        <f>'Results (ND)-Batch'!K64*Ref!$C$3</f>
        <v>1.3237075971607019E-3</v>
      </c>
      <c r="L64" s="55">
        <f t="shared" si="0"/>
        <v>0.12139385282936573</v>
      </c>
      <c r="M64" s="67">
        <f>'Results (ND)-Batch'!M64*Ref!$C$6</f>
        <v>1142.0308078103578</v>
      </c>
      <c r="N64" s="67">
        <f>'Results (ND)-Batch'!N64*Ref!$C$6</f>
        <v>2170</v>
      </c>
      <c r="O64" s="55">
        <f>'Results (ND)-Batch'!O64*Ref!$C$7</f>
        <v>3826.1369190023988</v>
      </c>
      <c r="P64" s="55">
        <f>'Results (ND)-Batch'!P64*Ref!$C$7</f>
        <v>1265.0000000000002</v>
      </c>
      <c r="Q64" s="55">
        <f t="shared" si="1"/>
        <v>265.54007424755787</v>
      </c>
      <c r="R64" s="72">
        <f t="shared" si="2"/>
        <v>228.2204957702649</v>
      </c>
      <c r="S64" s="74">
        <f>'Results (ND)-Batch'!S64</f>
        <v>0.41507130689370964</v>
      </c>
      <c r="T64" s="74">
        <f>'System Properties'!$C$6*E64*K64*N64</f>
        <v>0.69369077013858604</v>
      </c>
      <c r="U64" s="70">
        <f t="shared" si="3"/>
        <v>4.0828514104395541</v>
      </c>
    </row>
    <row r="65" spans="1:21" x14ac:dyDescent="0.3">
      <c r="A65" s="13">
        <f>'Raw Data'!A63</f>
        <v>1.0333333333333301</v>
      </c>
      <c r="B65" s="71">
        <f>'Results (ND)-Batch'!B65*Ref!$C$4/Ref!$C$3</f>
        <v>79759131428.361618</v>
      </c>
      <c r="C65" s="71">
        <f>'Results (ND)-Batch'!C65*Ref!$C$2*Ref!$C$4/Ref!$C$3</f>
        <v>10476318.031336408</v>
      </c>
      <c r="D65" s="71">
        <f>'Results (ND)-Batch'!D65*(Ref!$C$2^2)*Ref!$C$4/Ref!$C$3</f>
        <v>2024.0439336505349</v>
      </c>
      <c r="E65" s="71">
        <f>'Results (ND)-Batch'!E65*(Ref!$C$2^3)*Ref!$C$4/Ref!$C$3</f>
        <v>0.46212322164370617</v>
      </c>
      <c r="F65" s="71">
        <f>'Results (ND)-Batch'!F65*(Ref!$C$2^4)*Ref!$C$4/Ref!$C$3</f>
        <v>1.1581297148841732E-4</v>
      </c>
      <c r="G65" s="67">
        <f>Ref!$C$6*Ref!$C$3*'Results (ND)-Batch'!G65</f>
        <v>1.3151172735414742</v>
      </c>
      <c r="H65" s="67">
        <f>Ref!$C$6*Ref!$C$3*'Results (ND)-Batch'!H65</f>
        <v>0.17024394318856209</v>
      </c>
      <c r="I65" s="67">
        <f>Ref!$C$6*Ref!$C$3*'Results (ND)-Batch'!I65</f>
        <v>0.15934804277224429</v>
      </c>
      <c r="J65" s="67">
        <f>Ref!$C$6*Ref!$C$3*Ref!$C$7*Ref!$C$8*'Results (ND)-Batch'!J65</f>
        <v>1393558.8131649538</v>
      </c>
      <c r="K65" s="67">
        <f>'Results (ND)-Batch'!K65*Ref!$C$3</f>
        <v>1.3237645507096529E-3</v>
      </c>
      <c r="L65" s="55">
        <f t="shared" si="0"/>
        <v>0.12116641304781631</v>
      </c>
      <c r="M65" s="67">
        <f>'Results (ND)-Batch'!M65*Ref!$C$6</f>
        <v>1141.7647032659449</v>
      </c>
      <c r="N65" s="67">
        <f>'Results (ND)-Batch'!N65*Ref!$C$6</f>
        <v>2170</v>
      </c>
      <c r="O65" s="55">
        <f>'Results (ND)-Batch'!O65*Ref!$C$7</f>
        <v>3826.7999059656158</v>
      </c>
      <c r="P65" s="55">
        <f>'Results (ND)-Batch'!P65*Ref!$C$7</f>
        <v>1265.0000000000002</v>
      </c>
      <c r="Q65" s="55">
        <f t="shared" si="1"/>
        <v>265.538440592923</v>
      </c>
      <c r="R65" s="72">
        <f t="shared" si="2"/>
        <v>228.31679389993661</v>
      </c>
      <c r="S65" s="74">
        <f>'Results (ND)-Batch'!S65</f>
        <v>0.41506904610279266</v>
      </c>
      <c r="T65" s="74">
        <f>'System Properties'!$C$6*E65*K65*N65</f>
        <v>0.69506736096422495</v>
      </c>
      <c r="U65" s="70">
        <f t="shared" si="3"/>
        <v>4.0827729195297637</v>
      </c>
    </row>
    <row r="66" spans="1:21" x14ac:dyDescent="0.3">
      <c r="A66" s="13">
        <f>'Raw Data'!A64</f>
        <v>1.05</v>
      </c>
      <c r="B66" s="71">
        <f>'Results (ND)-Batch'!B66*Ref!$C$4/Ref!$C$3</f>
        <v>79808478091.325333</v>
      </c>
      <c r="C66" s="71">
        <f>'Results (ND)-Batch'!C66*Ref!$C$2*Ref!$C$4/Ref!$C$3</f>
        <v>10487501.346871637</v>
      </c>
      <c r="D66" s="71">
        <f>'Results (ND)-Batch'!D66*(Ref!$C$2^2)*Ref!$C$4/Ref!$C$3</f>
        <v>2027.0146459433909</v>
      </c>
      <c r="E66" s="71">
        <f>'Results (ND)-Batch'!E66*(Ref!$C$2^3)*Ref!$C$4/Ref!$C$3</f>
        <v>0.46298998122741758</v>
      </c>
      <c r="F66" s="71">
        <f>'Results (ND)-Batch'!F66*(Ref!$C$2^4)*Ref!$C$4/Ref!$C$3</f>
        <v>1.1607807152192323E-4</v>
      </c>
      <c r="G66" s="67">
        <f>Ref!$C$6*Ref!$C$3*'Results (ND)-Batch'!G66</f>
        <v>1.3147876895955881</v>
      </c>
      <c r="H66" s="67">
        <f>Ref!$C$6*Ref!$C$3*'Results (ND)-Batch'!H66</f>
        <v>0.17057352713444812</v>
      </c>
      <c r="I66" s="67">
        <f>Ref!$C$6*Ref!$C$3*'Results (ND)-Batch'!I66</f>
        <v>0.15901845882635829</v>
      </c>
      <c r="J66" s="67">
        <f>Ref!$C$6*Ref!$C$3*Ref!$C$7*Ref!$C$8*'Results (ND)-Batch'!J66</f>
        <v>1393550.8376638649</v>
      </c>
      <c r="K66" s="67">
        <f>'Results (ND)-Batch'!K66*Ref!$C$3</f>
        <v>1.323819704954669E-3</v>
      </c>
      <c r="L66" s="55">
        <f t="shared" si="0"/>
        <v>0.12094611174468049</v>
      </c>
      <c r="M66" s="67">
        <f>'Results (ND)-Batch'!M66*Ref!$C$6</f>
        <v>1141.5069507412761</v>
      </c>
      <c r="N66" s="67">
        <f>'Results (ND)-Batch'!N66*Ref!$C$6</f>
        <v>2170</v>
      </c>
      <c r="O66" s="55">
        <f>'Results (ND)-Batch'!O66*Ref!$C$7</f>
        <v>3827.4420842642562</v>
      </c>
      <c r="P66" s="55">
        <f>'Results (ND)-Batch'!P66*Ref!$C$7</f>
        <v>1265.0000000000002</v>
      </c>
      <c r="Q66" s="55">
        <f t="shared" si="1"/>
        <v>265.53692088517766</v>
      </c>
      <c r="R66" s="72">
        <f t="shared" si="2"/>
        <v>228.40978586611934</v>
      </c>
      <c r="S66" s="74">
        <f>'Results (ND)-Batch'!S66</f>
        <v>0.41506694300453112</v>
      </c>
      <c r="T66" s="74">
        <f>'System Properties'!$C$6*E66*K66*N66</f>
        <v>0.69640004530138411</v>
      </c>
      <c r="U66" s="70">
        <f t="shared" si="3"/>
        <v>4.0826971042961029</v>
      </c>
    </row>
    <row r="67" spans="1:21" x14ac:dyDescent="0.3">
      <c r="A67" s="13">
        <f>'Raw Data'!A65</f>
        <v>1.06666666666667</v>
      </c>
      <c r="B67" s="71">
        <f>'Results (ND)-Batch'!B67*Ref!$C$4/Ref!$C$3</f>
        <v>79856101630.595886</v>
      </c>
      <c r="C67" s="71">
        <f>'Results (ND)-Batch'!C67*Ref!$C$2*Ref!$C$4/Ref!$C$3</f>
        <v>10498311.380588992</v>
      </c>
      <c r="D67" s="71">
        <f>'Results (ND)-Batch'!D67*(Ref!$C$2^2)*Ref!$C$4/Ref!$C$3</f>
        <v>2029.8867555806419</v>
      </c>
      <c r="E67" s="71">
        <f>'Results (ND)-Batch'!E67*(Ref!$C$2^3)*Ref!$C$4/Ref!$C$3</f>
        <v>0.46382810970625804</v>
      </c>
      <c r="F67" s="71">
        <f>'Results (ND)-Batch'!F67*(Ref!$C$2^4)*Ref!$C$4/Ref!$C$3</f>
        <v>1.1633445715210988E-4</v>
      </c>
      <c r="G67" s="67">
        <f>Ref!$C$6*Ref!$C$3*'Results (ND)-Batch'!G67</f>
        <v>1.3144689586406302</v>
      </c>
      <c r="H67" s="67">
        <f>Ref!$C$6*Ref!$C$3*'Results (ND)-Batch'!H67</f>
        <v>0.17089225808941</v>
      </c>
      <c r="I67" s="67">
        <f>Ref!$C$6*Ref!$C$3*'Results (ND)-Batch'!I67</f>
        <v>0.15869972787139772</v>
      </c>
      <c r="J67" s="67">
        <f>Ref!$C$6*Ref!$C$3*Ref!$C$7*Ref!$C$8*'Results (ND)-Batch'!J67</f>
        <v>1393543.4601616673</v>
      </c>
      <c r="K67" s="67">
        <f>'Results (ND)-Batch'!K67*Ref!$C$3</f>
        <v>1.32387305989575E-3</v>
      </c>
      <c r="L67" s="55">
        <f t="shared" si="0"/>
        <v>0.12073295974635906</v>
      </c>
      <c r="M67" s="67">
        <f>'Results (ND)-Batch'!M67*Ref!$C$6</f>
        <v>1141.2575629032399</v>
      </c>
      <c r="N67" s="67">
        <f>'Results (ND)-Batch'!N67*Ref!$C$6</f>
        <v>2170</v>
      </c>
      <c r="O67" s="55">
        <f>'Results (ND)-Batch'!O67*Ref!$C$7</f>
        <v>3828.0634223393636</v>
      </c>
      <c r="P67" s="55">
        <f>'Results (ND)-Batch'!P67*Ref!$C$7</f>
        <v>1265.0000000000002</v>
      </c>
      <c r="Q67" s="55">
        <f t="shared" si="1"/>
        <v>265.53551512432176</v>
      </c>
      <c r="R67" s="72">
        <f t="shared" si="2"/>
        <v>228.49950049237188</v>
      </c>
      <c r="S67" s="74">
        <f>'Results (ND)-Batch'!S67</f>
        <v>0.41506499759822924</v>
      </c>
      <c r="T67" s="74">
        <f>'System Properties'!$C$6*E67*K67*N67</f>
        <v>0.6976888231500612</v>
      </c>
      <c r="U67" s="70">
        <f t="shared" si="3"/>
        <v>4.0826239348129736</v>
      </c>
    </row>
    <row r="68" spans="1:21" x14ac:dyDescent="0.3">
      <c r="A68" s="13">
        <f>'Raw Data'!A66</f>
        <v>1.0833333333333299</v>
      </c>
      <c r="B68" s="71">
        <f>'Results (ND)-Batch'!B68*Ref!$C$4/Ref!$C$3</f>
        <v>79902002448.671936</v>
      </c>
      <c r="C68" s="71">
        <f>'Results (ND)-Batch'!C68*Ref!$C$2*Ref!$C$4/Ref!$C$3</f>
        <v>10508748.221693648</v>
      </c>
      <c r="D68" s="71">
        <f>'Results (ND)-Batch'!D68*(Ref!$C$2^2)*Ref!$C$4/Ref!$C$3</f>
        <v>2032.6602861936788</v>
      </c>
      <c r="E68" s="71">
        <f>'Results (ND)-Batch'!E68*(Ref!$C$2^3)*Ref!$C$4/Ref!$C$3</f>
        <v>0.46463761395900016</v>
      </c>
      <c r="F68" s="71">
        <f>'Results (ND)-Batch'!F68*(Ref!$C$2^4)*Ref!$C$4/Ref!$C$3</f>
        <v>1.1658213047790051E-4</v>
      </c>
      <c r="G68" s="67">
        <f>Ref!$C$6*Ref!$C$3*'Results (ND)-Batch'!G68</f>
        <v>1.3141610806765871</v>
      </c>
      <c r="H68" s="67">
        <f>Ref!$C$6*Ref!$C$3*'Results (ND)-Batch'!H68</f>
        <v>0.1712001360534465</v>
      </c>
      <c r="I68" s="67">
        <f>Ref!$C$6*Ref!$C$3*'Results (ND)-Batch'!I68</f>
        <v>0.15839184990735991</v>
      </c>
      <c r="J68" s="67">
        <f>Ref!$C$6*Ref!$C$3*Ref!$C$7*Ref!$C$8*'Results (ND)-Batch'!J68</f>
        <v>1393536.6806583591</v>
      </c>
      <c r="K68" s="67">
        <f>'Results (ND)-Batch'!K68*Ref!$C$3</f>
        <v>1.3239246155328959E-3</v>
      </c>
      <c r="L68" s="55">
        <f t="shared" ref="L68:L131" si="4">I68/G68</f>
        <v>0.12052696753567906</v>
      </c>
      <c r="M68" s="67">
        <f>'Results (ND)-Batch'!M68*Ref!$C$6</f>
        <v>1141.0165520167445</v>
      </c>
      <c r="N68" s="67">
        <f>'Results (ND)-Batch'!N68*Ref!$C$6</f>
        <v>2170</v>
      </c>
      <c r="O68" s="55">
        <f>'Results (ND)-Batch'!O68*Ref!$C$7</f>
        <v>3828.6638896334957</v>
      </c>
      <c r="P68" s="55">
        <f>'Results (ND)-Batch'!P68*Ref!$C$7</f>
        <v>1265.0000000000002</v>
      </c>
      <c r="Q68" s="55">
        <f t="shared" ref="Q68:Q131" si="5">J68/(G68*O68+H68*P68)</f>
        <v>265.53422331035756</v>
      </c>
      <c r="R68" s="72">
        <f t="shared" ref="R68:R131" si="6">1000000*E68/D68</f>
        <v>228.58596545371179</v>
      </c>
      <c r="S68" s="74">
        <f>'Results (ND)-Batch'!S68</f>
        <v>0.41506320988324608</v>
      </c>
      <c r="T68" s="74">
        <f>'System Properties'!$C$6*E68*K68*N68</f>
        <v>0.69893369451025689</v>
      </c>
      <c r="U68" s="70">
        <f t="shared" ref="U68:U131" si="7">T68/H68</f>
        <v>4.082553382387843</v>
      </c>
    </row>
    <row r="69" spans="1:21" x14ac:dyDescent="0.3">
      <c r="A69" s="13">
        <f>'Raw Data'!A67</f>
        <v>1.1000000000000001</v>
      </c>
      <c r="B69" s="71">
        <f>'Results (ND)-Batch'!B69*Ref!$C$4/Ref!$C$3</f>
        <v>79946180933.942215</v>
      </c>
      <c r="C69" s="71">
        <f>'Results (ND)-Batch'!C69*Ref!$C$2*Ref!$C$4/Ref!$C$3</f>
        <v>10518811.956333464</v>
      </c>
      <c r="D69" s="71">
        <f>'Results (ND)-Batch'!D69*(Ref!$C$2^2)*Ref!$C$4/Ref!$C$3</f>
        <v>2035.3352606063502</v>
      </c>
      <c r="E69" s="71">
        <f>'Results (ND)-Batch'!E69*(Ref!$C$2^3)*Ref!$C$4/Ref!$C$3</f>
        <v>0.46541850062991802</v>
      </c>
      <c r="F69" s="71">
        <f>'Results (ND)-Batch'!F69*(Ref!$C$2^4)*Ref!$C$4/Ref!$C$3</f>
        <v>1.1682109352684405E-4</v>
      </c>
      <c r="G69" s="67">
        <f>Ref!$C$6*Ref!$C$3*'Results (ND)-Batch'!G69</f>
        <v>1.3138640557034851</v>
      </c>
      <c r="H69" s="67">
        <f>Ref!$C$6*Ref!$C$3*'Results (ND)-Batch'!H69</f>
        <v>0.1714971610265589</v>
      </c>
      <c r="I69" s="67">
        <f>Ref!$C$6*Ref!$C$3*'Results (ND)-Batch'!I69</f>
        <v>0.15809482493424751</v>
      </c>
      <c r="J69" s="67">
        <f>Ref!$C$6*Ref!$C$3*Ref!$C$7*Ref!$C$8*'Results (ND)-Batch'!J69</f>
        <v>1393530.4991539402</v>
      </c>
      <c r="K69" s="67">
        <f>'Results (ND)-Batch'!K69*Ref!$C$3</f>
        <v>1.32397437186612E-3</v>
      </c>
      <c r="L69" s="55">
        <f t="shared" si="4"/>
        <v>0.12032814525061229</v>
      </c>
      <c r="M69" s="67">
        <f>'Results (ND)-Batch'!M69*Ref!$C$6</f>
        <v>1140.7839299432162</v>
      </c>
      <c r="N69" s="67">
        <f>'Results (ND)-Batch'!N69*Ref!$C$6</f>
        <v>2170</v>
      </c>
      <c r="O69" s="55">
        <f>'Results (ND)-Batch'!O69*Ref!$C$7</f>
        <v>3829.243456594465</v>
      </c>
      <c r="P69" s="55">
        <f>'Results (ND)-Batch'!P69*Ref!$C$7</f>
        <v>1265.0000000000002</v>
      </c>
      <c r="Q69" s="55">
        <f t="shared" si="5"/>
        <v>265.53304544327983</v>
      </c>
      <c r="R69" s="72">
        <f t="shared" si="6"/>
        <v>228.66920729868571</v>
      </c>
      <c r="S69" s="74">
        <f>'Results (ND)-Batch'!S69</f>
        <v>0.41506157985898279</v>
      </c>
      <c r="T69" s="74">
        <f>'System Properties'!$C$6*E69*K69*N69</f>
        <v>0.70013465938197261</v>
      </c>
      <c r="U69" s="70">
        <f t="shared" si="7"/>
        <v>4.0824854195315003</v>
      </c>
    </row>
    <row r="70" spans="1:21" x14ac:dyDescent="0.3">
      <c r="A70" s="13">
        <f>'Raw Data'!A68</f>
        <v>1.11666666666667</v>
      </c>
      <c r="B70" s="71">
        <f>'Results (ND)-Batch'!B70*Ref!$C$4/Ref!$C$3</f>
        <v>79988637460.692169</v>
      </c>
      <c r="C70" s="71">
        <f>'Results (ND)-Batch'!C70*Ref!$C$2*Ref!$C$4/Ref!$C$3</f>
        <v>10528502.667601066</v>
      </c>
      <c r="D70" s="71">
        <f>'Results (ND)-Batch'!D70*(Ref!$C$2^2)*Ref!$C$4/Ref!$C$3</f>
        <v>2037.9117008353978</v>
      </c>
      <c r="E70" s="71">
        <f>'Results (ND)-Batch'!E70*(Ref!$C$2^3)*Ref!$C$4/Ref!$C$3</f>
        <v>0.46617077612893287</v>
      </c>
      <c r="F70" s="71">
        <f>'Results (ND)-Batch'!F70*(Ref!$C$2^4)*Ref!$C$4/Ref!$C$3</f>
        <v>1.1705134825515924E-4</v>
      </c>
      <c r="G70" s="67">
        <f>Ref!$C$6*Ref!$C$3*'Results (ND)-Batch'!G70</f>
        <v>1.3135778837212848</v>
      </c>
      <c r="H70" s="67">
        <f>Ref!$C$6*Ref!$C$3*'Results (ND)-Batch'!H70</f>
        <v>0.17178333300874593</v>
      </c>
      <c r="I70" s="67">
        <f>Ref!$C$6*Ref!$C$3*'Results (ND)-Batch'!I70</f>
        <v>0.15780865295206051</v>
      </c>
      <c r="J70" s="67">
        <f>Ref!$C$6*Ref!$C$3*Ref!$C$7*Ref!$C$8*'Results (ND)-Batch'!J70</f>
        <v>1393524.9156484127</v>
      </c>
      <c r="K70" s="67">
        <f>'Results (ND)-Batch'!K70*Ref!$C$3</f>
        <v>1.3240223288954092E-3</v>
      </c>
      <c r="L70" s="55">
        <f t="shared" si="4"/>
        <v>0.12013650268303723</v>
      </c>
      <c r="M70" s="67">
        <f>'Results (ND)-Batch'!M70*Ref!$C$6</f>
        <v>1140.5597081391536</v>
      </c>
      <c r="N70" s="67">
        <f>'Results (ND)-Batch'!N70*Ref!$C$6</f>
        <v>2170</v>
      </c>
      <c r="O70" s="55">
        <f>'Results (ND)-Batch'!O70*Ref!$C$7</f>
        <v>3829.8020946789461</v>
      </c>
      <c r="P70" s="55">
        <f>'Results (ND)-Batch'!P70*Ref!$C$7</f>
        <v>1265.0000000000002</v>
      </c>
      <c r="Q70" s="55">
        <f t="shared" si="5"/>
        <v>265.53198152309722</v>
      </c>
      <c r="R70" s="72">
        <f t="shared" si="6"/>
        <v>228.74925147043234</v>
      </c>
      <c r="S70" s="74">
        <f>'Results (ND)-Batch'!S70</f>
        <v>0.41506010752491185</v>
      </c>
      <c r="T70" s="74">
        <f>'System Properties'!$C$6*E70*K70*N70</f>
        <v>0.7012917177652056</v>
      </c>
      <c r="U70" s="70">
        <f t="shared" si="7"/>
        <v>4.0824200199299954</v>
      </c>
    </row>
    <row r="71" spans="1:21" x14ac:dyDescent="0.3">
      <c r="A71" s="13">
        <f>'Raw Data'!A69</f>
        <v>1.13333333333333</v>
      </c>
      <c r="B71" s="71">
        <f>'Results (ND)-Batch'!B71*Ref!$C$4/Ref!$C$3</f>
        <v>80029372389.113052</v>
      </c>
      <c r="C71" s="71">
        <f>'Results (ND)-Batch'!C71*Ref!$C$2*Ref!$C$4/Ref!$C$3</f>
        <v>10537820.435535297</v>
      </c>
      <c r="D71" s="71">
        <f>'Results (ND)-Batch'!D71*(Ref!$C$2^2)*Ref!$C$4/Ref!$C$3</f>
        <v>2040.3896280909269</v>
      </c>
      <c r="E71" s="71">
        <f>'Results (ND)-Batch'!E71*(Ref!$C$2^3)*Ref!$C$4/Ref!$C$3</f>
        <v>0.46689444663173735</v>
      </c>
      <c r="F71" s="71">
        <f>'Results (ND)-Batch'!F71*(Ref!$C$2^4)*Ref!$C$4/Ref!$C$3</f>
        <v>1.1727289654777115E-4</v>
      </c>
      <c r="G71" s="67">
        <f>Ref!$C$6*Ref!$C$3*'Results (ND)-Batch'!G71</f>
        <v>1.3133025647300258</v>
      </c>
      <c r="H71" s="67">
        <f>Ref!$C$6*Ref!$C$3*'Results (ND)-Batch'!H71</f>
        <v>0.1720586520000088</v>
      </c>
      <c r="I71" s="67">
        <f>Ref!$C$6*Ref!$C$3*'Results (ND)-Batch'!I71</f>
        <v>0.15753333396079761</v>
      </c>
      <c r="J71" s="67">
        <f>Ref!$C$6*Ref!$C$3*Ref!$C$7*Ref!$C$8*'Results (ND)-Batch'!J71</f>
        <v>1393519.9301417747</v>
      </c>
      <c r="K71" s="67">
        <f>'Results (ND)-Batch'!K71*Ref!$C$3</f>
        <v>1.3240684866207629E-3</v>
      </c>
      <c r="L71" s="55">
        <f t="shared" si="4"/>
        <v>0.1199520492775262</v>
      </c>
      <c r="M71" s="67">
        <f>'Results (ND)-Batch'!M71*Ref!$C$6</f>
        <v>1140.3438976547056</v>
      </c>
      <c r="N71" s="67">
        <f>'Results (ND)-Batch'!N71*Ref!$C$6</f>
        <v>2170</v>
      </c>
      <c r="O71" s="55">
        <f>'Results (ND)-Batch'!O71*Ref!$C$7</f>
        <v>3830.3397763560115</v>
      </c>
      <c r="P71" s="55">
        <f>'Results (ND)-Batch'!P71*Ref!$C$7</f>
        <v>1265.0000000000002</v>
      </c>
      <c r="Q71" s="55">
        <f t="shared" si="5"/>
        <v>265.53103154980084</v>
      </c>
      <c r="R71" s="72">
        <f t="shared" si="6"/>
        <v>228.82612232673577</v>
      </c>
      <c r="S71" s="74">
        <f>'Results (ND)-Batch'!S71</f>
        <v>0.4150587928805336</v>
      </c>
      <c r="T71" s="74">
        <f>'System Properties'!$C$6*E71*K71*N71</f>
        <v>0.70240486965995874</v>
      </c>
      <c r="U71" s="70">
        <f t="shared" si="7"/>
        <v>4.0823571584178326</v>
      </c>
    </row>
    <row r="72" spans="1:21" x14ac:dyDescent="0.3">
      <c r="A72" s="13">
        <f>'Raw Data'!A70</f>
        <v>1.1499999999999999</v>
      </c>
      <c r="B72" s="71">
        <f>'Results (ND)-Batch'!B72*Ref!$C$4/Ref!$C$3</f>
        <v>80068386065.306824</v>
      </c>
      <c r="C72" s="71">
        <f>'Results (ND)-Batch'!C72*Ref!$C$2*Ref!$C$4/Ref!$C$3</f>
        <v>10546765.3371229</v>
      </c>
      <c r="D72" s="71">
        <f>'Results (ND)-Batch'!D72*(Ref!$C$2^2)*Ref!$C$4/Ref!$C$3</f>
        <v>2042.7690627768166</v>
      </c>
      <c r="E72" s="71">
        <f>'Results (ND)-Batch'!E72*(Ref!$C$2^3)*Ref!$C$4/Ref!$C$3</f>
        <v>0.46758951807991878</v>
      </c>
      <c r="F72" s="71">
        <f>'Results (ND)-Batch'!F72*(Ref!$C$2^4)*Ref!$C$4/Ref!$C$3</f>
        <v>1.1748574021835146E-4</v>
      </c>
      <c r="G72" s="67">
        <f>Ref!$C$6*Ref!$C$3*'Results (ND)-Batch'!G72</f>
        <v>1.313038098729695</v>
      </c>
      <c r="H72" s="67">
        <f>Ref!$C$6*Ref!$C$3*'Results (ND)-Batch'!H72</f>
        <v>0.17232311800034761</v>
      </c>
      <c r="I72" s="67">
        <f>Ref!$C$6*Ref!$C$3*'Results (ND)-Batch'!I72</f>
        <v>0.15726886796046011</v>
      </c>
      <c r="J72" s="67">
        <f>Ref!$C$6*Ref!$C$3*Ref!$C$7*Ref!$C$8*'Results (ND)-Batch'!J72</f>
        <v>1393515.5426340261</v>
      </c>
      <c r="K72" s="67">
        <f>'Results (ND)-Batch'!K72*Ref!$C$3</f>
        <v>1.324112845042182E-3</v>
      </c>
      <c r="L72" s="55">
        <f t="shared" si="4"/>
        <v>0.11977479413020127</v>
      </c>
      <c r="M72" s="67">
        <f>'Results (ND)-Batch'!M72*Ref!$C$6</f>
        <v>1140.1365091323355</v>
      </c>
      <c r="N72" s="67">
        <f>'Results (ND)-Batch'!N72*Ref!$C$6</f>
        <v>2170</v>
      </c>
      <c r="O72" s="55">
        <f>'Results (ND)-Batch'!O72*Ref!$C$7</f>
        <v>3830.8564751104632</v>
      </c>
      <c r="P72" s="55">
        <f>'Results (ND)-Batch'!P72*Ref!$C$7</f>
        <v>1265.0000000000002</v>
      </c>
      <c r="Q72" s="55">
        <f t="shared" si="5"/>
        <v>265.53019552339379</v>
      </c>
      <c r="R72" s="72">
        <f t="shared" si="6"/>
        <v>228.89984315912142</v>
      </c>
      <c r="S72" s="74">
        <f>'Results (ND)-Batch'!S72</f>
        <v>0.41505763592541711</v>
      </c>
      <c r="T72" s="74">
        <f>'System Properties'!$C$6*E72*K72*N72</f>
        <v>0.70347411506623025</v>
      </c>
      <c r="U72" s="70">
        <f t="shared" si="7"/>
        <v>4.0822968109526157</v>
      </c>
    </row>
    <row r="73" spans="1:21" x14ac:dyDescent="0.3">
      <c r="A73" s="13">
        <f>'Raw Data'!A71</f>
        <v>1.1666666666666701</v>
      </c>
      <c r="B73" s="71">
        <f>'Results (ND)-Batch'!B73*Ref!$C$4/Ref!$C$3</f>
        <v>80105678821.29454</v>
      </c>
      <c r="C73" s="71">
        <f>'Results (ND)-Batch'!C73*Ref!$C$2*Ref!$C$4/Ref!$C$3</f>
        <v>10555337.446299996</v>
      </c>
      <c r="D73" s="71">
        <f>'Results (ND)-Batch'!D73*(Ref!$C$2^2)*Ref!$C$4/Ref!$C$3</f>
        <v>2045.0500244911254</v>
      </c>
      <c r="E73" s="71">
        <f>'Results (ND)-Batch'!E73*(Ref!$C$2^3)*Ref!$C$4/Ref!$C$3</f>
        <v>0.46825599618108221</v>
      </c>
      <c r="F73" s="71">
        <f>'Results (ND)-Batch'!F73*(Ref!$C$2^4)*Ref!$C$4/Ref!$C$3</f>
        <v>1.1768988100935457E-4</v>
      </c>
      <c r="G73" s="67">
        <f>Ref!$C$6*Ref!$C$3*'Results (ND)-Batch'!G73</f>
        <v>1.3127844857202791</v>
      </c>
      <c r="H73" s="67">
        <f>Ref!$C$6*Ref!$C$3*'Results (ND)-Batch'!H73</f>
        <v>0.17257673100976101</v>
      </c>
      <c r="I73" s="67">
        <f>Ref!$C$6*Ref!$C$3*'Results (ND)-Batch'!I73</f>
        <v>0.15701525495104671</v>
      </c>
      <c r="J73" s="67">
        <f>Ref!$C$6*Ref!$C$3*Ref!$C$7*Ref!$C$8*'Results (ND)-Batch'!J73</f>
        <v>1393511.7531251686</v>
      </c>
      <c r="K73" s="67">
        <f>'Results (ND)-Batch'!K73*Ref!$C$3</f>
        <v>1.3241554041596791E-3</v>
      </c>
      <c r="L73" s="55">
        <f t="shared" si="4"/>
        <v>0.11960474598760809</v>
      </c>
      <c r="M73" s="67">
        <f>'Results (ND)-Batch'!M73*Ref!$C$6</f>
        <v>1139.9375528055016</v>
      </c>
      <c r="N73" s="67">
        <f>'Results (ND)-Batch'!N73*Ref!$C$6</f>
        <v>2170</v>
      </c>
      <c r="O73" s="55">
        <f>'Results (ND)-Batch'!O73*Ref!$C$7</f>
        <v>3831.3521654461224</v>
      </c>
      <c r="P73" s="55">
        <f>'Results (ND)-Batch'!P73*Ref!$C$7</f>
        <v>1265.0000000000002</v>
      </c>
      <c r="Q73" s="55">
        <f t="shared" si="5"/>
        <v>265.52947344387877</v>
      </c>
      <c r="R73" s="72">
        <f t="shared" si="6"/>
        <v>228.97043621101614</v>
      </c>
      <c r="S73" s="74">
        <f>'Results (ND)-Batch'!S73</f>
        <v>0.41505663665918335</v>
      </c>
      <c r="T73" s="74">
        <f>'System Properties'!$C$6*E73*K73*N73</f>
        <v>0.70449945398402092</v>
      </c>
      <c r="U73" s="70">
        <f t="shared" si="7"/>
        <v>4.0822389545910109</v>
      </c>
    </row>
    <row r="74" spans="1:21" x14ac:dyDescent="0.3">
      <c r="A74" s="13">
        <f>'Raw Data'!A72</f>
        <v>1.18333333333333</v>
      </c>
      <c r="B74" s="71">
        <f>'Results (ND)-Batch'!B74*Ref!$C$4/Ref!$C$3</f>
        <v>80141250975.024536</v>
      </c>
      <c r="C74" s="71">
        <f>'Results (ND)-Batch'!C74*Ref!$C$2*Ref!$C$4/Ref!$C$3</f>
        <v>10563536.833953971</v>
      </c>
      <c r="D74" s="71">
        <f>'Results (ND)-Batch'!D74*(Ref!$C$2^2)*Ref!$C$4/Ref!$C$3</f>
        <v>2047.2325320265454</v>
      </c>
      <c r="E74" s="71">
        <f>'Results (ND)-Batch'!E74*(Ref!$C$2^3)*Ref!$C$4/Ref!$C$3</f>
        <v>0.46889388640897783</v>
      </c>
      <c r="F74" s="71">
        <f>'Results (ND)-Batch'!F74*(Ref!$C$2^4)*Ref!$C$4/Ref!$C$3</f>
        <v>1.1788532059205513E-4</v>
      </c>
      <c r="G74" s="67">
        <f>Ref!$C$6*Ref!$C$3*'Results (ND)-Batch'!G74</f>
        <v>1.3125417257017908</v>
      </c>
      <c r="H74" s="67">
        <f>Ref!$C$6*Ref!$C$3*'Results (ND)-Batch'!H74</f>
        <v>0.17281949102824901</v>
      </c>
      <c r="I74" s="67">
        <f>Ref!$C$6*Ref!$C$3*'Results (ND)-Batch'!I74</f>
        <v>0.15677249493255871</v>
      </c>
      <c r="J74" s="67">
        <f>Ref!$C$6*Ref!$C$3*Ref!$C$7*Ref!$C$8*'Results (ND)-Batch'!J74</f>
        <v>1393508.5616152007</v>
      </c>
      <c r="K74" s="67">
        <f>'Results (ND)-Batch'!K74*Ref!$C$3</f>
        <v>1.3241961639732409E-3</v>
      </c>
      <c r="L74" s="55">
        <f t="shared" si="4"/>
        <v>0.11944191324564213</v>
      </c>
      <c r="M74" s="67">
        <f>'Results (ND)-Batch'!M74*Ref!$C$6</f>
        <v>1139.7470384974013</v>
      </c>
      <c r="N74" s="67">
        <f>'Results (ND)-Batch'!N74*Ref!$C$6</f>
        <v>2170</v>
      </c>
      <c r="O74" s="55">
        <f>'Results (ND)-Batch'!O74*Ref!$C$7</f>
        <v>3831.8268228889528</v>
      </c>
      <c r="P74" s="55">
        <f>'Results (ND)-Batch'!P74*Ref!$C$7</f>
        <v>1265.0000000000002</v>
      </c>
      <c r="Q74" s="55">
        <f t="shared" si="5"/>
        <v>265.52886531125318</v>
      </c>
      <c r="R74" s="72">
        <f t="shared" si="6"/>
        <v>229.0379226949965</v>
      </c>
      <c r="S74" s="74">
        <f>'Results (ND)-Batch'!S74</f>
        <v>0.41505579508149781</v>
      </c>
      <c r="T74" s="74">
        <f>'System Properties'!$C$6*E74*K74*N74</f>
        <v>0.70548088641333073</v>
      </c>
      <c r="U74" s="70">
        <f t="shared" si="7"/>
        <v>4.0821835674658544</v>
      </c>
    </row>
    <row r="75" spans="1:21" x14ac:dyDescent="0.3">
      <c r="A75" s="13">
        <f>'Raw Data'!A73</f>
        <v>1.2</v>
      </c>
      <c r="B75" s="71">
        <f>'Results (ND)-Batch'!B75*Ref!$C$4/Ref!$C$3</f>
        <v>80175102830.378555</v>
      </c>
      <c r="C75" s="71">
        <f>'Results (ND)-Batch'!C75*Ref!$C$2*Ref!$C$4/Ref!$C$3</f>
        <v>10571363.567924527</v>
      </c>
      <c r="D75" s="71">
        <f>'Results (ND)-Batch'!D75*(Ref!$C$2^2)*Ref!$C$4/Ref!$C$3</f>
        <v>2049.3166033707698</v>
      </c>
      <c r="E75" s="71">
        <f>'Results (ND)-Batch'!E75*(Ref!$C$2^3)*Ref!$C$4/Ref!$C$3</f>
        <v>0.46950319400359919</v>
      </c>
      <c r="F75" s="71">
        <f>'Results (ND)-Batch'!F75*(Ref!$C$2^4)*Ref!$C$4/Ref!$C$3</f>
        <v>1.1807206056658047E-4</v>
      </c>
      <c r="G75" s="67">
        <f>Ref!$C$6*Ref!$C$3*'Results (ND)-Batch'!G75</f>
        <v>1.3123098186742312</v>
      </c>
      <c r="H75" s="67">
        <f>Ref!$C$6*Ref!$C$3*'Results (ND)-Batch'!H75</f>
        <v>0.17305139805581293</v>
      </c>
      <c r="I75" s="67">
        <f>Ref!$C$6*Ref!$C$3*'Results (ND)-Batch'!I75</f>
        <v>0.15654058790499481</v>
      </c>
      <c r="J75" s="67">
        <f>Ref!$C$6*Ref!$C$3*Ref!$C$7*Ref!$C$8*'Results (ND)-Batch'!J75</f>
        <v>1393505.9681041224</v>
      </c>
      <c r="K75" s="67">
        <f>'Results (ND)-Batch'!K75*Ref!$C$3</f>
        <v>1.324235124482868E-3</v>
      </c>
      <c r="L75" s="55">
        <f t="shared" si="4"/>
        <v>0.11928630394851489</v>
      </c>
      <c r="M75" s="67">
        <f>'Results (ND)-Batch'!M75*Ref!$C$6</f>
        <v>1139.5649756197624</v>
      </c>
      <c r="N75" s="67">
        <f>'Results (ND)-Batch'!N75*Ref!$C$6</f>
        <v>2170</v>
      </c>
      <c r="O75" s="55">
        <f>'Results (ND)-Batch'!O75*Ref!$C$7</f>
        <v>3832.2804239900788</v>
      </c>
      <c r="P75" s="55">
        <f>'Results (ND)-Batch'!P75*Ref!$C$7</f>
        <v>1265.0000000000002</v>
      </c>
      <c r="Q75" s="55">
        <f t="shared" si="5"/>
        <v>265.52837112551657</v>
      </c>
      <c r="R75" s="72">
        <f t="shared" si="6"/>
        <v>229.10232280914914</v>
      </c>
      <c r="S75" s="74">
        <f>'Results (ND)-Batch'!S75</f>
        <v>0.41505511119208122</v>
      </c>
      <c r="T75" s="74">
        <f>'System Properties'!$C$6*E75*K75*N75</f>
        <v>0.70641841235415903</v>
      </c>
      <c r="U75" s="70">
        <f t="shared" si="7"/>
        <v>4.0821306287645438</v>
      </c>
    </row>
    <row r="76" spans="1:21" x14ac:dyDescent="0.3">
      <c r="A76" s="13">
        <f>'Raw Data'!A74</f>
        <v>1.2166666666666699</v>
      </c>
      <c r="B76" s="71">
        <f>'Results (ND)-Batch'!B76*Ref!$C$4/Ref!$C$3</f>
        <v>80207234677.175995</v>
      </c>
      <c r="C76" s="71">
        <f>'Results (ND)-Batch'!C76*Ref!$C$2*Ref!$C$4/Ref!$C$3</f>
        <v>10578817.713005278</v>
      </c>
      <c r="D76" s="71">
        <f>'Results (ND)-Batch'!D76*(Ref!$C$2^2)*Ref!$C$4/Ref!$C$3</f>
        <v>2051.3022557068025</v>
      </c>
      <c r="E76" s="71">
        <f>'Results (ND)-Batch'!E76*(Ref!$C$2^3)*Ref!$C$4/Ref!$C$3</f>
        <v>0.47008392397129672</v>
      </c>
      <c r="F76" s="71">
        <f>'Results (ND)-Batch'!F76*(Ref!$C$2^4)*Ref!$C$4/Ref!$C$3</f>
        <v>1.1825010246194323E-4</v>
      </c>
      <c r="G76" s="67">
        <f>Ref!$C$6*Ref!$C$3*'Results (ND)-Batch'!G76</f>
        <v>1.3120887646375861</v>
      </c>
      <c r="H76" s="67">
        <f>Ref!$C$6*Ref!$C$3*'Results (ND)-Batch'!H76</f>
        <v>0.1732724520924514</v>
      </c>
      <c r="I76" s="67">
        <f>Ref!$C$6*Ref!$C$3*'Results (ND)-Batch'!I76</f>
        <v>0.15631953386835501</v>
      </c>
      <c r="J76" s="67">
        <f>Ref!$C$6*Ref!$C$3*Ref!$C$7*Ref!$C$8*'Results (ND)-Batch'!J76</f>
        <v>1393503.9725919352</v>
      </c>
      <c r="K76" s="67">
        <f>'Results (ND)-Batch'!K76*Ref!$C$3</f>
        <v>1.3242722856885599E-3</v>
      </c>
      <c r="L76" s="55">
        <f t="shared" si="4"/>
        <v>0.11913792578776654</v>
      </c>
      <c r="M76" s="67">
        <f>'Results (ND)-Batch'!M76*Ref!$C$6</f>
        <v>1139.3913731716868</v>
      </c>
      <c r="N76" s="67">
        <f>'Results (ND)-Batch'!N76*Ref!$C$6</f>
        <v>2170</v>
      </c>
      <c r="O76" s="55">
        <f>'Results (ND)-Batch'!O76*Ref!$C$7</f>
        <v>3832.7129463286606</v>
      </c>
      <c r="P76" s="55">
        <f>'Results (ND)-Batch'!P76*Ref!$C$7</f>
        <v>1265.0000000000002</v>
      </c>
      <c r="Q76" s="55">
        <f t="shared" si="5"/>
        <v>265.52799088667217</v>
      </c>
      <c r="R76" s="72">
        <f t="shared" si="6"/>
        <v>229.16365575258592</v>
      </c>
      <c r="S76" s="74">
        <f>'Results (ND)-Batch'!S76</f>
        <v>0.41505458499071179</v>
      </c>
      <c r="T76" s="74">
        <f>'System Properties'!$C$6*E76*K76*N76</f>
        <v>0.70731203180650626</v>
      </c>
      <c r="U76" s="70">
        <f t="shared" si="7"/>
        <v>4.0820801187087268</v>
      </c>
    </row>
    <row r="77" spans="1:21" x14ac:dyDescent="0.3">
      <c r="A77" s="13">
        <f>'Raw Data'!A75</f>
        <v>1.2333333333333301</v>
      </c>
      <c r="B77" s="71">
        <f>'Results (ND)-Batch'!B77*Ref!$C$4/Ref!$C$3</f>
        <v>80236705316.616714</v>
      </c>
      <c r="C77" s="71">
        <f>'Results (ND)-Batch'!C77*Ref!$C$2*Ref!$C$4/Ref!$C$3</f>
        <v>10585714.600978762</v>
      </c>
      <c r="D77" s="71">
        <f>'Results (ND)-Batch'!D77*(Ref!$C$2^2)*Ref!$C$4/Ref!$C$3</f>
        <v>2053.1417630483738</v>
      </c>
      <c r="E77" s="71">
        <f>'Results (ND)-Batch'!E77*(Ref!$C$2^3)*Ref!$C$4/Ref!$C$3</f>
        <v>0.4706224853668371</v>
      </c>
      <c r="F77" s="71">
        <f>'Results (ND)-Batch'!F77*(Ref!$C$2^4)*Ref!$C$4/Ref!$C$3</f>
        <v>1.1841539218512369E-4</v>
      </c>
      <c r="G77" s="67">
        <f>Ref!$C$6*Ref!$C$3*'Results (ND)-Batch'!G77</f>
        <v>1.311883719632603</v>
      </c>
      <c r="H77" s="67">
        <f>Ref!$C$6*Ref!$C$3*'Results (ND)-Batch'!H77</f>
        <v>0.1734774970974331</v>
      </c>
      <c r="I77" s="67">
        <f>Ref!$C$6*Ref!$C$3*'Results (ND)-Batch'!I77</f>
        <v>0.15611448886337459</v>
      </c>
      <c r="J77" s="67">
        <f>Ref!$C$6*Ref!$C$3*Ref!$C$7*Ref!$C$8*'Results (ND)-Batch'!J77</f>
        <v>1393502.6252151693</v>
      </c>
      <c r="K77" s="67">
        <f>'Results (ND)-Batch'!K77*Ref!$C$3</f>
        <v>1.3243068222009598E-3</v>
      </c>
      <c r="L77" s="55">
        <f t="shared" si="4"/>
        <v>0.11900024867073961</v>
      </c>
      <c r="M77" s="67">
        <f>'Results (ND)-Batch'!M77*Ref!$C$6</f>
        <v>1139.2302909447653</v>
      </c>
      <c r="N77" s="67">
        <f>'Results (ND)-Batch'!N77*Ref!$C$6</f>
        <v>2170</v>
      </c>
      <c r="O77" s="55">
        <f>'Results (ND)-Batch'!O77*Ref!$C$7</f>
        <v>3833.1142751247939</v>
      </c>
      <c r="P77" s="55">
        <f>'Results (ND)-Batch'!P77*Ref!$C$7</f>
        <v>1265.0000000000002</v>
      </c>
      <c r="Q77" s="55">
        <f t="shared" si="5"/>
        <v>265.52773414808223</v>
      </c>
      <c r="R77" s="72">
        <f t="shared" si="6"/>
        <v>229.22064800244817</v>
      </c>
      <c r="S77" s="74">
        <f>'Results (ND)-Batch'!S77</f>
        <v>0.41505422969782702</v>
      </c>
      <c r="T77" s="74">
        <f>'System Properties'!$C$6*E77*K77*N77</f>
        <v>0.70814084606270022</v>
      </c>
      <c r="U77" s="70">
        <f t="shared" si="7"/>
        <v>4.082032874067667</v>
      </c>
    </row>
    <row r="78" spans="1:21" x14ac:dyDescent="0.3">
      <c r="A78" s="13">
        <f>'Raw Data'!A76</f>
        <v>1.25</v>
      </c>
      <c r="B78" s="71">
        <f>'Results (ND)-Batch'!B78*Ref!$C$4/Ref!$C$3</f>
        <v>80264439583.221161</v>
      </c>
      <c r="C78" s="71">
        <f>'Results (ND)-Batch'!C78*Ref!$C$2*Ref!$C$4/Ref!$C$3</f>
        <v>10592246.666682057</v>
      </c>
      <c r="D78" s="71">
        <f>'Results (ND)-Batch'!D78*(Ref!$C$2^2)*Ref!$C$4/Ref!$C$3</f>
        <v>2054.8855885108424</v>
      </c>
      <c r="E78" s="71">
        <f>'Results (ND)-Batch'!E78*(Ref!$C$2^3)*Ref!$C$4/Ref!$C$3</f>
        <v>0.47113343731792823</v>
      </c>
      <c r="F78" s="71">
        <f>'Results (ND)-Batch'!F78*(Ref!$C$2^4)*Ref!$C$4/Ref!$C$3</f>
        <v>1.1857233213214267E-4</v>
      </c>
      <c r="G78" s="67">
        <f>Ref!$C$6*Ref!$C$3*'Results (ND)-Batch'!G78</f>
        <v>1.3116891545778668</v>
      </c>
      <c r="H78" s="67">
        <f>Ref!$C$6*Ref!$C$3*'Results (ND)-Batch'!H78</f>
        <v>0.17367206215216913</v>
      </c>
      <c r="I78" s="67">
        <f>Ref!$C$6*Ref!$C$3*'Results (ND)-Batch'!I78</f>
        <v>0.15591992380863728</v>
      </c>
      <c r="J78" s="67">
        <f>Ref!$C$6*Ref!$C$3*Ref!$C$7*Ref!$C$8*'Results (ND)-Batch'!J78</f>
        <v>1393501.5076549333</v>
      </c>
      <c r="K78" s="67">
        <f>'Results (ND)-Batch'!K78*Ref!$C$3</f>
        <v>1.3243396398537369E-3</v>
      </c>
      <c r="L78" s="55">
        <f t="shared" si="4"/>
        <v>0.11886956849835056</v>
      </c>
      <c r="M78" s="67">
        <f>'Results (ND)-Batch'!M78*Ref!$C$6</f>
        <v>1139.0773951430701</v>
      </c>
      <c r="N78" s="67">
        <f>'Results (ND)-Batch'!N78*Ref!$C$6</f>
        <v>2170</v>
      </c>
      <c r="O78" s="55">
        <f>'Results (ND)-Batch'!O78*Ref!$C$7</f>
        <v>3833.4952078273081</v>
      </c>
      <c r="P78" s="55">
        <f>'Results (ND)-Batch'!P78*Ref!$C$7</f>
        <v>1265.0000000000002</v>
      </c>
      <c r="Q78" s="55">
        <f t="shared" si="5"/>
        <v>265.52752120034029</v>
      </c>
      <c r="R78" s="72">
        <f t="shared" si="6"/>
        <v>229.27477809572576</v>
      </c>
      <c r="S78" s="74">
        <f>'Results (ND)-Batch'!S78</f>
        <v>0.41505393500585902</v>
      </c>
      <c r="T78" s="74">
        <f>'System Properties'!$C$6*E78*K78*N78</f>
        <v>0.70892723773728805</v>
      </c>
      <c r="U78" s="70">
        <f t="shared" si="7"/>
        <v>4.0819877932706037</v>
      </c>
    </row>
    <row r="79" spans="1:21" x14ac:dyDescent="0.3">
      <c r="A79" s="13">
        <f>'Raw Data'!A77</f>
        <v>1.2666666666666699</v>
      </c>
      <c r="B79" s="71">
        <f>'Results (ND)-Batch'!B79*Ref!$C$4/Ref!$C$3</f>
        <v>80291487509.736893</v>
      </c>
      <c r="C79" s="71">
        <f>'Results (ND)-Batch'!C79*Ref!$C$2*Ref!$C$4/Ref!$C$3</f>
        <v>10598623.244612383</v>
      </c>
      <c r="D79" s="71">
        <f>'Results (ND)-Batch'!D79*(Ref!$C$2^2)*Ref!$C$4/Ref!$C$3</f>
        <v>2056.5880530351224</v>
      </c>
      <c r="E79" s="71">
        <f>'Results (ND)-Batch'!E79*(Ref!$C$2^3)*Ref!$C$4/Ref!$C$3</f>
        <v>0.47163230574216319</v>
      </c>
      <c r="F79" s="71">
        <f>'Results (ND)-Batch'!F79*(Ref!$C$2^4)*Ref!$C$4/Ref!$C$3</f>
        <v>1.1872557153261367E-4</v>
      </c>
      <c r="G79" s="67">
        <f>Ref!$C$6*Ref!$C$3*'Results (ND)-Batch'!G79</f>
        <v>1.3114991794273851</v>
      </c>
      <c r="H79" s="67">
        <f>Ref!$C$6*Ref!$C$3*'Results (ND)-Batch'!H79</f>
        <v>0.17386203730265501</v>
      </c>
      <c r="I79" s="67">
        <f>Ref!$C$6*Ref!$C$3*'Results (ND)-Batch'!I79</f>
        <v>0.15572994865815271</v>
      </c>
      <c r="J79" s="67">
        <f>Ref!$C$6*Ref!$C$3*Ref!$C$7*Ref!$C$8*'Results (ND)-Batch'!J79</f>
        <v>1393500.4528992984</v>
      </c>
      <c r="K79" s="67">
        <f>'Results (ND)-Batch'!K79*Ref!$C$3</f>
        <v>1.3243716877765919E-3</v>
      </c>
      <c r="L79" s="55">
        <f t="shared" si="4"/>
        <v>0.11874193373582292</v>
      </c>
      <c r="M79" s="67">
        <f>'Results (ND)-Batch'!M79*Ref!$C$6</f>
        <v>1138.9280624709129</v>
      </c>
      <c r="N79" s="67">
        <f>'Results (ND)-Batch'!N79*Ref!$C$6</f>
        <v>2170</v>
      </c>
      <c r="O79" s="55">
        <f>'Results (ND)-Batch'!O79*Ref!$C$7</f>
        <v>3833.8672631600762</v>
      </c>
      <c r="P79" s="55">
        <f>'Results (ND)-Batch'!P79*Ref!$C$7</f>
        <v>1265.0000000000002</v>
      </c>
      <c r="Q79" s="55">
        <f t="shared" si="5"/>
        <v>265.52732021982564</v>
      </c>
      <c r="R79" s="72">
        <f t="shared" si="6"/>
        <v>229.32755300514657</v>
      </c>
      <c r="S79" s="74">
        <f>'Results (ND)-Batch'!S79</f>
        <v>0.41505365687503232</v>
      </c>
      <c r="T79" s="74">
        <f>'System Properties'!$C$6*E79*K79*N79</f>
        <v>0.70969507217828387</v>
      </c>
      <c r="U79" s="70">
        <f t="shared" si="7"/>
        <v>4.0819438400049526</v>
      </c>
    </row>
    <row r="80" spans="1:21" x14ac:dyDescent="0.3">
      <c r="A80" s="13">
        <f>'Raw Data'!A78</f>
        <v>1.2833333333333301</v>
      </c>
      <c r="B80" s="71">
        <f>'Results (ND)-Batch'!B80*Ref!$C$4/Ref!$C$3</f>
        <v>80317849193.147125</v>
      </c>
      <c r="C80" s="71">
        <f>'Results (ND)-Batch'!C80*Ref!$C$2*Ref!$C$4/Ref!$C$3</f>
        <v>10604844.357175285</v>
      </c>
      <c r="D80" s="71">
        <f>'Results (ND)-Batch'!D80*(Ref!$C$2^2)*Ref!$C$4/Ref!$C$3</f>
        <v>2058.249162592128</v>
      </c>
      <c r="E80" s="71">
        <f>'Results (ND)-Batch'!E80*(Ref!$C$2^3)*Ref!$C$4/Ref!$C$3</f>
        <v>0.47211909238654742</v>
      </c>
      <c r="F80" s="71">
        <f>'Results (ND)-Batch'!F80*(Ref!$C$2^4)*Ref!$C$4/Ref!$C$3</f>
        <v>1.1887511092235834E-4</v>
      </c>
      <c r="G80" s="67">
        <f>Ref!$C$6*Ref!$C$3*'Results (ND)-Batch'!G80</f>
        <v>1.3113137941811441</v>
      </c>
      <c r="H80" s="67">
        <f>Ref!$C$6*Ref!$C$3*'Results (ND)-Batch'!H80</f>
        <v>0.17404742254888819</v>
      </c>
      <c r="I80" s="67">
        <f>Ref!$C$6*Ref!$C$3*'Results (ND)-Batch'!I80</f>
        <v>0.15554456341191819</v>
      </c>
      <c r="J80" s="67">
        <f>Ref!$C$6*Ref!$C$3*Ref!$C$7*Ref!$C$8*'Results (ND)-Batch'!J80</f>
        <v>1393499.4609482628</v>
      </c>
      <c r="K80" s="67">
        <f>'Results (ND)-Batch'!K80*Ref!$C$3</f>
        <v>1.324402965969525E-3</v>
      </c>
      <c r="L80" s="55">
        <f t="shared" si="4"/>
        <v>0.1186173470470115</v>
      </c>
      <c r="M80" s="67">
        <f>'Results (ND)-Batch'!M80*Ref!$C$6</f>
        <v>1138.7822960450035</v>
      </c>
      <c r="N80" s="67">
        <f>'Results (ND)-Batch'!N80*Ref!$C$6</f>
        <v>2170</v>
      </c>
      <c r="O80" s="55">
        <f>'Results (ND)-Batch'!O80*Ref!$C$7</f>
        <v>3834.2304333579614</v>
      </c>
      <c r="P80" s="55">
        <f>'Results (ND)-Batch'!P80*Ref!$C$7</f>
        <v>1265.0000000000002</v>
      </c>
      <c r="Q80" s="55">
        <f t="shared" si="5"/>
        <v>265.52713120654067</v>
      </c>
      <c r="R80" s="72">
        <f t="shared" si="6"/>
        <v>229.37897945842852</v>
      </c>
      <c r="S80" s="74">
        <f>'Results (ND)-Batch'!S80</f>
        <v>0.4150533953053403</v>
      </c>
      <c r="T80" s="74">
        <f>'System Properties'!$C$6*E80*K80*N80</f>
        <v>0.71044434938568946</v>
      </c>
      <c r="U80" s="70">
        <f t="shared" si="7"/>
        <v>4.0819010071012842</v>
      </c>
    </row>
    <row r="81" spans="1:21" x14ac:dyDescent="0.3">
      <c r="A81" s="13">
        <f>'Raw Data'!A79</f>
        <v>1.3</v>
      </c>
      <c r="B81" s="71">
        <f>'Results (ND)-Batch'!B81*Ref!$C$4/Ref!$C$3</f>
        <v>80343524728.034744</v>
      </c>
      <c r="C81" s="71">
        <f>'Results (ND)-Batch'!C81*Ref!$C$2*Ref!$C$4/Ref!$C$3</f>
        <v>10610910.026231956</v>
      </c>
      <c r="D81" s="71">
        <f>'Results (ND)-Batch'!D81*(Ref!$C$2^2)*Ref!$C$4/Ref!$C$3</f>
        <v>2059.8689230080026</v>
      </c>
      <c r="E81" s="71">
        <f>'Results (ND)-Batch'!E81*(Ref!$C$2^3)*Ref!$C$4/Ref!$C$3</f>
        <v>0.47259379895578679</v>
      </c>
      <c r="F81" s="71">
        <f>'Results (ND)-Batch'!F81*(Ref!$C$2^4)*Ref!$C$4/Ref!$C$3</f>
        <v>1.190209508242446E-4</v>
      </c>
      <c r="G81" s="67">
        <f>Ref!$C$6*Ref!$C$3*'Results (ND)-Batch'!G81</f>
        <v>1.31113299883917</v>
      </c>
      <c r="H81" s="67">
        <f>Ref!$C$6*Ref!$C$3*'Results (ND)-Batch'!H81</f>
        <v>0.17422821789087128</v>
      </c>
      <c r="I81" s="67">
        <f>Ref!$C$6*Ref!$C$3*'Results (ND)-Batch'!I81</f>
        <v>0.1553637680699364</v>
      </c>
      <c r="J81" s="67">
        <f>Ref!$C$6*Ref!$C$3*Ref!$C$7*Ref!$C$8*'Results (ND)-Batch'!J81</f>
        <v>1393498.5318018268</v>
      </c>
      <c r="K81" s="67">
        <f>'Results (ND)-Batch'!K81*Ref!$C$3</f>
        <v>1.3244334744325361E-3</v>
      </c>
      <c r="L81" s="55">
        <f t="shared" si="4"/>
        <v>0.1184958110332742</v>
      </c>
      <c r="M81" s="67">
        <f>'Results (ND)-Batch'!M81*Ref!$C$6</f>
        <v>1138.6400989089309</v>
      </c>
      <c r="N81" s="67">
        <f>'Results (ND)-Batch'!N81*Ref!$C$6</f>
        <v>2170</v>
      </c>
      <c r="O81" s="55">
        <f>'Results (ND)-Batch'!O81*Ref!$C$7</f>
        <v>3834.5847108380058</v>
      </c>
      <c r="P81" s="55">
        <f>'Results (ND)-Batch'!P81*Ref!$C$7</f>
        <v>1265.0000000000002</v>
      </c>
      <c r="Q81" s="55">
        <f t="shared" si="5"/>
        <v>265.52695416048005</v>
      </c>
      <c r="R81" s="72">
        <f t="shared" si="6"/>
        <v>229.42906399386985</v>
      </c>
      <c r="S81" s="74">
        <f>'Results (ND)-Batch'!S81</f>
        <v>0.41505315029676682</v>
      </c>
      <c r="T81" s="74">
        <f>'System Properties'!$C$6*E81*K81*N81</f>
        <v>0.71117506935950259</v>
      </c>
      <c r="U81" s="70">
        <f t="shared" si="7"/>
        <v>4.0818592875980091</v>
      </c>
    </row>
    <row r="82" spans="1:21" x14ac:dyDescent="0.3">
      <c r="A82" s="13">
        <f>'Raw Data'!A80</f>
        <v>1.31666666666667</v>
      </c>
      <c r="B82" s="71">
        <f>'Results (ND)-Batch'!B82*Ref!$C$4/Ref!$C$3</f>
        <v>80368514206.580093</v>
      </c>
      <c r="C82" s="71">
        <f>'Results (ND)-Batch'!C82*Ref!$C$2*Ref!$C$4/Ref!$C$3</f>
        <v>10616820.273099722</v>
      </c>
      <c r="D82" s="71">
        <f>'Results (ND)-Batch'!D82*(Ref!$C$2^2)*Ref!$C$4/Ref!$C$3</f>
        <v>2061.4473399642002</v>
      </c>
      <c r="E82" s="71">
        <f>'Results (ND)-Batch'!E82*(Ref!$C$2^3)*Ref!$C$4/Ref!$C$3</f>
        <v>0.47305642711231194</v>
      </c>
      <c r="F82" s="71">
        <f>'Results (ND)-Batch'!F82*(Ref!$C$2^4)*Ref!$C$4/Ref!$C$3</f>
        <v>1.1916309174819244E-4</v>
      </c>
      <c r="G82" s="67">
        <f>Ref!$C$6*Ref!$C$3*'Results (ND)-Batch'!G82</f>
        <v>1.310956793401437</v>
      </c>
      <c r="H82" s="67">
        <f>Ref!$C$6*Ref!$C$3*'Results (ND)-Batch'!H82</f>
        <v>0.1744044233286017</v>
      </c>
      <c r="I82" s="67">
        <f>Ref!$C$6*Ref!$C$3*'Results (ND)-Batch'!I82</f>
        <v>0.15518756263220471</v>
      </c>
      <c r="J82" s="67">
        <f>Ref!$C$6*Ref!$C$3*Ref!$C$7*Ref!$C$8*'Results (ND)-Batch'!J82</f>
        <v>1393497.6654599917</v>
      </c>
      <c r="K82" s="67">
        <f>'Results (ND)-Batch'!K82*Ref!$C$3</f>
        <v>1.324463213165612E-3</v>
      </c>
      <c r="L82" s="55">
        <f t="shared" si="4"/>
        <v>0.11837732823333688</v>
      </c>
      <c r="M82" s="67">
        <f>'Results (ND)-Batch'!M82*Ref!$C$6</f>
        <v>1138.5014740330041</v>
      </c>
      <c r="N82" s="67">
        <f>'Results (ND)-Batch'!N82*Ref!$C$6</f>
        <v>2170</v>
      </c>
      <c r="O82" s="55">
        <f>'Results (ND)-Batch'!O82*Ref!$C$7</f>
        <v>3834.9300881998229</v>
      </c>
      <c r="P82" s="55">
        <f>'Results (ND)-Batch'!P82*Ref!$C$7</f>
        <v>1265.0000000000002</v>
      </c>
      <c r="Q82" s="55">
        <f t="shared" si="5"/>
        <v>265.52678908164938</v>
      </c>
      <c r="R82" s="72">
        <f t="shared" si="6"/>
        <v>229.47781296248257</v>
      </c>
      <c r="S82" s="74">
        <f>'Results (ND)-Batch'!S82</f>
        <v>0.41505292184931097</v>
      </c>
      <c r="T82" s="74">
        <f>'System Properties'!$C$6*E82*K82*N82</f>
        <v>0.71188723209972438</v>
      </c>
      <c r="U82" s="70">
        <f t="shared" si="7"/>
        <v>4.0818186747387237</v>
      </c>
    </row>
    <row r="83" spans="1:21" x14ac:dyDescent="0.3">
      <c r="A83" s="13">
        <f>'Raw Data'!A81</f>
        <v>1.3333333333333299</v>
      </c>
      <c r="B83" s="71">
        <f>'Results (ND)-Batch'!B83*Ref!$C$4/Ref!$C$3</f>
        <v>80392817718.562454</v>
      </c>
      <c r="C83" s="71">
        <f>'Results (ND)-Batch'!C83*Ref!$C$2*Ref!$C$4/Ref!$C$3</f>
        <v>10622575.118551636</v>
      </c>
      <c r="D83" s="71">
        <f>'Results (ND)-Batch'!D83*(Ref!$C$2^2)*Ref!$C$4/Ref!$C$3</f>
        <v>2062.9844189974083</v>
      </c>
      <c r="E83" s="71">
        <f>'Results (ND)-Batch'!E83*(Ref!$C$2^3)*Ref!$C$4/Ref!$C$3</f>
        <v>0.47350697847627105</v>
      </c>
      <c r="F83" s="71">
        <f>'Results (ND)-Batch'!F83*(Ref!$C$2^4)*Ref!$C$4/Ref!$C$3</f>
        <v>1.1930153419117415E-4</v>
      </c>
      <c r="G83" s="67">
        <f>Ref!$C$6*Ref!$C$3*'Results (ND)-Batch'!G83</f>
        <v>1.310785177867958</v>
      </c>
      <c r="H83" s="67">
        <f>Ref!$C$6*Ref!$C$3*'Results (ND)-Batch'!H83</f>
        <v>0.17457603886208201</v>
      </c>
      <c r="I83" s="67">
        <f>Ref!$C$6*Ref!$C$3*'Results (ND)-Batch'!I83</f>
        <v>0.1550159470987244</v>
      </c>
      <c r="J83" s="67">
        <f>Ref!$C$6*Ref!$C$3*Ref!$C$7*Ref!$C$8*'Results (ND)-Batch'!J83</f>
        <v>1393496.8619227561</v>
      </c>
      <c r="K83" s="67">
        <f>'Results (ND)-Batch'!K83*Ref!$C$3</f>
        <v>1.3244921821687788E-3</v>
      </c>
      <c r="L83" s="55">
        <f t="shared" si="4"/>
        <v>0.11826190112316019</v>
      </c>
      <c r="M83" s="67">
        <f>'Results (ND)-Batch'!M83*Ref!$C$6</f>
        <v>1138.3664243140975</v>
      </c>
      <c r="N83" s="67">
        <f>'Results (ND)-Batch'!N83*Ref!$C$6</f>
        <v>2170</v>
      </c>
      <c r="O83" s="55">
        <f>'Results (ND)-Batch'!O83*Ref!$C$7</f>
        <v>3835.2665582259879</v>
      </c>
      <c r="P83" s="55">
        <f>'Results (ND)-Batch'!P83*Ref!$C$7</f>
        <v>1265.0000000000002</v>
      </c>
      <c r="Q83" s="55">
        <f t="shared" si="5"/>
        <v>265.5266359700455</v>
      </c>
      <c r="R83" s="72">
        <f t="shared" si="6"/>
        <v>229.52523253006009</v>
      </c>
      <c r="S83" s="74">
        <f>'Results (ND)-Batch'!S83</f>
        <v>0.41505270996296045</v>
      </c>
      <c r="T83" s="74">
        <f>'System Properties'!$C$6*E83*K83*N83</f>
        <v>0.71258083760635427</v>
      </c>
      <c r="U83" s="70">
        <f t="shared" si="7"/>
        <v>4.0817791619691004</v>
      </c>
    </row>
    <row r="84" spans="1:21" x14ac:dyDescent="0.3">
      <c r="A84" s="13">
        <f>'Raw Data'!A82</f>
        <v>1.35</v>
      </c>
      <c r="B84" s="71">
        <f>'Results (ND)-Batch'!B84*Ref!$C$4/Ref!$C$3</f>
        <v>80416435351.363007</v>
      </c>
      <c r="C84" s="71">
        <f>'Results (ND)-Batch'!C84*Ref!$C$2*Ref!$C$4/Ref!$C$3</f>
        <v>10628174.582817471</v>
      </c>
      <c r="D84" s="71">
        <f>'Results (ND)-Batch'!D84*(Ref!$C$2^2)*Ref!$C$4/Ref!$C$3</f>
        <v>2064.4801654997918</v>
      </c>
      <c r="E84" s="71">
        <f>'Results (ND)-Batch'!E84*(Ref!$C$2^3)*Ref!$C$4/Ref!$C$3</f>
        <v>0.47394545462557841</v>
      </c>
      <c r="F84" s="71">
        <f>'Results (ND)-Batch'!F84*(Ref!$C$2^4)*Ref!$C$4/Ref!$C$3</f>
        <v>1.1943627863722744E-4</v>
      </c>
      <c r="G84" s="67">
        <f>Ref!$C$6*Ref!$C$3*'Results (ND)-Batch'!G84</f>
        <v>1.310618152238733</v>
      </c>
      <c r="H84" s="67">
        <f>Ref!$C$6*Ref!$C$3*'Results (ND)-Batch'!H84</f>
        <v>0.17474306449131091</v>
      </c>
      <c r="I84" s="67">
        <f>Ref!$C$6*Ref!$C$3*'Results (ND)-Batch'!I84</f>
        <v>0.1548489214694955</v>
      </c>
      <c r="J84" s="67">
        <f>Ref!$C$6*Ref!$C$3*Ref!$C$7*Ref!$C$8*'Results (ND)-Batch'!J84</f>
        <v>1393496.1211901195</v>
      </c>
      <c r="K84" s="67">
        <f>'Results (ND)-Batch'!K84*Ref!$C$3</f>
        <v>1.3245203814420108E-3</v>
      </c>
      <c r="L84" s="55">
        <f t="shared" si="4"/>
        <v>0.11814953211581133</v>
      </c>
      <c r="M84" s="67">
        <f>'Results (ND)-Batch'!M84*Ref!$C$6</f>
        <v>1138.2349525754994</v>
      </c>
      <c r="N84" s="67">
        <f>'Results (ND)-Batch'!N84*Ref!$C$6</f>
        <v>2170</v>
      </c>
      <c r="O84" s="55">
        <f>'Results (ND)-Batch'!O84*Ref!$C$7</f>
        <v>3835.5941138824101</v>
      </c>
      <c r="P84" s="55">
        <f>'Results (ND)-Batch'!P84*Ref!$C$7</f>
        <v>1265.0000000000002</v>
      </c>
      <c r="Q84" s="55">
        <f t="shared" si="5"/>
        <v>265.52649482566864</v>
      </c>
      <c r="R84" s="72">
        <f t="shared" si="6"/>
        <v>229.57132867916923</v>
      </c>
      <c r="S84" s="74">
        <f>'Results (ND)-Batch'!S84</f>
        <v>0.41505251463770815</v>
      </c>
      <c r="T84" s="74">
        <f>'System Properties'!$C$6*E84*K84*N84</f>
        <v>0.71325588587939337</v>
      </c>
      <c r="U84" s="70">
        <f t="shared" si="7"/>
        <v>4.0817407429343779</v>
      </c>
    </row>
    <row r="85" spans="1:21" x14ac:dyDescent="0.3">
      <c r="A85" s="13">
        <f>'Raw Data'!A83</f>
        <v>1.36666666666667</v>
      </c>
      <c r="B85" s="71">
        <f>'Results (ND)-Batch'!B85*Ref!$C$4/Ref!$C$3</f>
        <v>80439367189.96283</v>
      </c>
      <c r="C85" s="71">
        <f>'Results (ND)-Batch'!C85*Ref!$C$2*Ref!$C$4/Ref!$C$3</f>
        <v>10633618.685583338</v>
      </c>
      <c r="D85" s="71">
        <f>'Results (ND)-Batch'!D85*(Ref!$C$2^2)*Ref!$C$4/Ref!$C$3</f>
        <v>2065.9345847188683</v>
      </c>
      <c r="E85" s="71">
        <f>'Results (ND)-Batch'!E85*(Ref!$C$2^3)*Ref!$C$4/Ref!$C$3</f>
        <v>0.47437185709589796</v>
      </c>
      <c r="F85" s="71">
        <f>'Results (ND)-Batch'!F85*(Ref!$C$2^4)*Ref!$C$4/Ref!$C$3</f>
        <v>1.1956732555745024E-4</v>
      </c>
      <c r="G85" s="67">
        <f>Ref!$C$6*Ref!$C$3*'Results (ND)-Batch'!G85</f>
        <v>1.3104557165137491</v>
      </c>
      <c r="H85" s="67">
        <f>Ref!$C$6*Ref!$C$3*'Results (ND)-Batch'!H85</f>
        <v>0.1749055002162884</v>
      </c>
      <c r="I85" s="67">
        <f>Ref!$C$6*Ref!$C$3*'Results (ND)-Batch'!I85</f>
        <v>0.15468648574451802</v>
      </c>
      <c r="J85" s="67">
        <f>Ref!$C$6*Ref!$C$3*Ref!$C$7*Ref!$C$8*'Results (ND)-Batch'!J85</f>
        <v>1393495.4432620828</v>
      </c>
      <c r="K85" s="67">
        <f>'Results (ND)-Batch'!K85*Ref!$C$3</f>
        <v>1.3245478109853079E-3</v>
      </c>
      <c r="L85" s="55">
        <f t="shared" si="4"/>
        <v>0.11804022356133929</v>
      </c>
      <c r="M85" s="67">
        <f>'Results (ND)-Batch'!M85*Ref!$C$6</f>
        <v>1138.107061566767</v>
      </c>
      <c r="N85" s="67">
        <f>'Results (ND)-Batch'!N85*Ref!$C$6</f>
        <v>2170</v>
      </c>
      <c r="O85" s="55">
        <f>'Results (ND)-Batch'!O85*Ref!$C$7</f>
        <v>3835.9127483186958</v>
      </c>
      <c r="P85" s="55">
        <f>'Results (ND)-Batch'!P85*Ref!$C$7</f>
        <v>1265.0000000000002</v>
      </c>
      <c r="Q85" s="55">
        <f t="shared" si="5"/>
        <v>265.52636564852151</v>
      </c>
      <c r="R85" s="72">
        <f t="shared" si="6"/>
        <v>229.61610721108593</v>
      </c>
      <c r="S85" s="74">
        <f>'Results (ND)-Batch'!S85</f>
        <v>0.41505233587355134</v>
      </c>
      <c r="T85" s="74">
        <f>'System Properties'!$C$6*E85*K85*N85</f>
        <v>0.71391237691884024</v>
      </c>
      <c r="U85" s="70">
        <f t="shared" si="7"/>
        <v>4.0817034114765693</v>
      </c>
    </row>
    <row r="86" spans="1:21" x14ac:dyDescent="0.3">
      <c r="A86" s="13">
        <f>'Raw Data'!A84</f>
        <v>1.38333333333333</v>
      </c>
      <c r="B86" s="71">
        <f>'Results (ND)-Batch'!B86*Ref!$C$4/Ref!$C$3</f>
        <v>80461613316.943115</v>
      </c>
      <c r="C86" s="71">
        <f>'Results (ND)-Batch'!C86*Ref!$C$2*Ref!$C$4/Ref!$C$3</f>
        <v>10638907.445991725</v>
      </c>
      <c r="D86" s="71">
        <f>'Results (ND)-Batch'!D86*(Ref!$C$2^2)*Ref!$C$4/Ref!$C$3</f>
        <v>2067.3476817575925</v>
      </c>
      <c r="E86" s="71">
        <f>'Results (ND)-Batch'!E86*(Ref!$C$2^3)*Ref!$C$4/Ref!$C$3</f>
        <v>0.47478618738065964</v>
      </c>
      <c r="F86" s="71">
        <f>'Results (ND)-Batch'!F86*(Ref!$C$2^4)*Ref!$C$4/Ref!$C$3</f>
        <v>1.1969467541000827E-4</v>
      </c>
      <c r="G86" s="67">
        <f>Ref!$C$6*Ref!$C$3*'Results (ND)-Batch'!G86</f>
        <v>1.3102978706930191</v>
      </c>
      <c r="H86" s="67">
        <f>Ref!$C$6*Ref!$C$3*'Results (ND)-Batch'!H86</f>
        <v>0.17506334603701579</v>
      </c>
      <c r="I86" s="67">
        <f>Ref!$C$6*Ref!$C$3*'Results (ND)-Batch'!I86</f>
        <v>0.1545286399237919</v>
      </c>
      <c r="J86" s="67">
        <f>Ref!$C$6*Ref!$C$3*Ref!$C$7*Ref!$C$8*'Results (ND)-Batch'!J86</f>
        <v>1393494.8281386467</v>
      </c>
      <c r="K86" s="67">
        <f>'Results (ND)-Batch'!K86*Ref!$C$3</f>
        <v>1.3245744707986958E-3</v>
      </c>
      <c r="L86" s="55">
        <f t="shared" si="4"/>
        <v>0.11793397774664886</v>
      </c>
      <c r="M86" s="67">
        <f>'Results (ND)-Batch'!M86*Ref!$C$6</f>
        <v>1137.9827539635792</v>
      </c>
      <c r="N86" s="67">
        <f>'Results (ND)-Batch'!N86*Ref!$C$6</f>
        <v>2170</v>
      </c>
      <c r="O86" s="55">
        <f>'Results (ND)-Batch'!O86*Ref!$C$7</f>
        <v>3836.2224548685185</v>
      </c>
      <c r="P86" s="55">
        <f>'Results (ND)-Batch'!P86*Ref!$C$7</f>
        <v>1265.0000000000002</v>
      </c>
      <c r="Q86" s="55">
        <f t="shared" si="5"/>
        <v>265.52624843860156</v>
      </c>
      <c r="R86" s="72">
        <f t="shared" si="6"/>
        <v>229.65957374765898</v>
      </c>
      <c r="S86" s="74">
        <f>'Results (ND)-Batch'!S86</f>
        <v>0.41505217367047981</v>
      </c>
      <c r="T86" s="74">
        <f>'System Properties'!$C$6*E86*K86*N86</f>
        <v>0.71455031072469555</v>
      </c>
      <c r="U86" s="70">
        <f t="shared" si="7"/>
        <v>4.0816671616319358</v>
      </c>
    </row>
    <row r="87" spans="1:21" x14ac:dyDescent="0.3">
      <c r="A87" s="13">
        <f>'Raw Data'!A85</f>
        <v>1.4</v>
      </c>
      <c r="B87" s="71">
        <f>'Results (ND)-Batch'!B87*Ref!$C$4/Ref!$C$3</f>
        <v>80483173812.489883</v>
      </c>
      <c r="C87" s="71">
        <f>'Results (ND)-Batch'!C87*Ref!$C$2*Ref!$C$4/Ref!$C$3</f>
        <v>10644040.882642243</v>
      </c>
      <c r="D87" s="71">
        <f>'Results (ND)-Batch'!D87*(Ref!$C$2^2)*Ref!$C$4/Ref!$C$3</f>
        <v>2068.719461574497</v>
      </c>
      <c r="E87" s="71">
        <f>'Results (ND)-Batch'!E87*(Ref!$C$2^3)*Ref!$C$4/Ref!$C$3</f>
        <v>0.47518844693109391</v>
      </c>
      <c r="F87" s="71">
        <f>'Results (ND)-Batch'!F87*(Ref!$C$2^4)*Ref!$C$4/Ref!$C$3</f>
        <v>1.1981832864014125E-4</v>
      </c>
      <c r="G87" s="67">
        <f>Ref!$C$6*Ref!$C$3*'Results (ND)-Batch'!G87</f>
        <v>1.310144614776543</v>
      </c>
      <c r="H87" s="67">
        <f>Ref!$C$6*Ref!$C$3*'Results (ND)-Batch'!H87</f>
        <v>0.17521660195349048</v>
      </c>
      <c r="I87" s="67">
        <f>Ref!$C$6*Ref!$C$3*'Results (ND)-Batch'!I87</f>
        <v>0.15437538400731721</v>
      </c>
      <c r="J87" s="67">
        <f>Ref!$C$6*Ref!$C$3*Ref!$C$7*Ref!$C$8*'Results (ND)-Batch'!J87</f>
        <v>1393494.2758198101</v>
      </c>
      <c r="K87" s="67">
        <f>'Results (ND)-Batch'!K87*Ref!$C$3</f>
        <v>1.324600360882162E-3</v>
      </c>
      <c r="L87" s="55">
        <f t="shared" si="4"/>
        <v>0.11783079689538496</v>
      </c>
      <c r="M87" s="67">
        <f>'Results (ND)-Batch'!M87*Ref!$C$6</f>
        <v>1137.8620323676002</v>
      </c>
      <c r="N87" s="67">
        <f>'Results (ND)-Batch'!N87*Ref!$C$6</f>
        <v>2170</v>
      </c>
      <c r="O87" s="55">
        <f>'Results (ND)-Batch'!O87*Ref!$C$7</f>
        <v>3836.5232270499528</v>
      </c>
      <c r="P87" s="55">
        <f>'Results (ND)-Batch'!P87*Ref!$C$7</f>
        <v>1265.0000000000002</v>
      </c>
      <c r="Q87" s="55">
        <f t="shared" si="5"/>
        <v>265.52614319590873</v>
      </c>
      <c r="R87" s="72">
        <f t="shared" si="6"/>
        <v>229.70173373311297</v>
      </c>
      <c r="S87" s="74">
        <f>'Results (ND)-Batch'!S87</f>
        <v>0.41505202802848801</v>
      </c>
      <c r="T87" s="74">
        <f>'System Properties'!$C$6*E87*K87*N87</f>
        <v>0.71516968729696029</v>
      </c>
      <c r="U87" s="70">
        <f t="shared" si="7"/>
        <v>4.0816319876286329</v>
      </c>
    </row>
    <row r="88" spans="1:21" x14ac:dyDescent="0.3">
      <c r="A88" s="13">
        <f>'Raw Data'!A86</f>
        <v>1.4166666666666701</v>
      </c>
      <c r="B88" s="71">
        <f>'Results (ND)-Batch'!B88*Ref!$C$4/Ref!$C$3</f>
        <v>80504048754.392731</v>
      </c>
      <c r="C88" s="71">
        <f>'Results (ND)-Batch'!C88*Ref!$C$2*Ref!$C$4/Ref!$C$3</f>
        <v>10649019.013591552</v>
      </c>
      <c r="D88" s="71">
        <f>'Results (ND)-Batch'!D88*(Ref!$C$2^2)*Ref!$C$4/Ref!$C$3</f>
        <v>2070.0499289836462</v>
      </c>
      <c r="E88" s="71">
        <f>'Results (ND)-Batch'!E88*(Ref!$C$2^3)*Ref!$C$4/Ref!$C$3</f>
        <v>0.47557863715622978</v>
      </c>
      <c r="F88" s="71">
        <f>'Results (ND)-Batch'!F88*(Ref!$C$2^4)*Ref!$C$4/Ref!$C$3</f>
        <v>1.19938285680167E-4</v>
      </c>
      <c r="G88" s="67">
        <f>Ref!$C$6*Ref!$C$3*'Results (ND)-Batch'!G88</f>
        <v>1.3099959487643209</v>
      </c>
      <c r="H88" s="67">
        <f>Ref!$C$6*Ref!$C$3*'Results (ND)-Batch'!H88</f>
        <v>0.17536526796571381</v>
      </c>
      <c r="I88" s="67">
        <f>Ref!$C$6*Ref!$C$3*'Results (ND)-Batch'!I88</f>
        <v>0.1542267179950926</v>
      </c>
      <c r="J88" s="67">
        <f>Ref!$C$6*Ref!$C$3*Ref!$C$7*Ref!$C$8*'Results (ND)-Batch'!J88</f>
        <v>1393493.7863055745</v>
      </c>
      <c r="K88" s="67">
        <f>'Results (ND)-Batch'!K88*Ref!$C$3</f>
        <v>1.3246254812356929E-3</v>
      </c>
      <c r="L88" s="55">
        <f t="shared" si="4"/>
        <v>0.11773068316781433</v>
      </c>
      <c r="M88" s="67">
        <f>'Results (ND)-Batch'!M88*Ref!$C$6</f>
        <v>1137.7448993063429</v>
      </c>
      <c r="N88" s="67">
        <f>'Results (ND)-Batch'!N88*Ref!$C$6</f>
        <v>2170</v>
      </c>
      <c r="O88" s="55">
        <f>'Results (ND)-Batch'!O88*Ref!$C$7</f>
        <v>3836.8150585658213</v>
      </c>
      <c r="P88" s="55">
        <f>'Results (ND)-Batch'!P88*Ref!$C$7</f>
        <v>1265.0000000000002</v>
      </c>
      <c r="Q88" s="55">
        <f t="shared" si="5"/>
        <v>265.52604992044286</v>
      </c>
      <c r="R88" s="72">
        <f t="shared" si="6"/>
        <v>229.74259243579189</v>
      </c>
      <c r="S88" s="74">
        <f>'Results (ND)-Batch'!S88</f>
        <v>0.41505189894757089</v>
      </c>
      <c r="T88" s="74">
        <f>'System Properties'!$C$6*E88*K88*N88</f>
        <v>0.71577050663563246</v>
      </c>
      <c r="U88" s="70">
        <f t="shared" si="7"/>
        <v>4.0815978838841387</v>
      </c>
    </row>
    <row r="89" spans="1:21" x14ac:dyDescent="0.3">
      <c r="A89" s="13">
        <f>'Raw Data'!A87</f>
        <v>1.43333333333333</v>
      </c>
      <c r="B89" s="71">
        <f>'Results (ND)-Batch'!B89*Ref!$C$4/Ref!$C$3</f>
        <v>80524238218.042099</v>
      </c>
      <c r="C89" s="71">
        <f>'Results (ND)-Batch'!C89*Ref!$C$2*Ref!$C$4/Ref!$C$3</f>
        <v>10653841.856353173</v>
      </c>
      <c r="D89" s="71">
        <f>'Results (ND)-Batch'!D89*(Ref!$C$2^2)*Ref!$C$4/Ref!$C$3</f>
        <v>2071.3390886546672</v>
      </c>
      <c r="E89" s="71">
        <f>'Results (ND)-Batch'!E89*(Ref!$C$2^3)*Ref!$C$4/Ref!$C$3</f>
        <v>0.47595675942290017</v>
      </c>
      <c r="F89" s="71">
        <f>'Results (ND)-Batch'!F89*(Ref!$C$2^4)*Ref!$C$4/Ref!$C$3</f>
        <v>1.2005454694947932E-4</v>
      </c>
      <c r="G89" s="67">
        <f>Ref!$C$6*Ref!$C$3*'Results (ND)-Batch'!G89</f>
        <v>1.3098518726563531</v>
      </c>
      <c r="H89" s="67">
        <f>Ref!$C$6*Ref!$C$3*'Results (ND)-Batch'!H89</f>
        <v>0.17550934407368701</v>
      </c>
      <c r="I89" s="67">
        <f>Ref!$C$6*Ref!$C$3*'Results (ND)-Batch'!I89</f>
        <v>0.1540826418871207</v>
      </c>
      <c r="J89" s="67">
        <f>Ref!$C$6*Ref!$C$3*Ref!$C$7*Ref!$C$8*'Results (ND)-Batch'!J89</f>
        <v>1393493.3595959386</v>
      </c>
      <c r="K89" s="67">
        <f>'Results (ND)-Batch'!K89*Ref!$C$3</f>
        <v>1.3246498318593019E-3</v>
      </c>
      <c r="L89" s="55">
        <f t="shared" si="4"/>
        <v>0.11763363866071683</v>
      </c>
      <c r="M89" s="67">
        <f>'Results (ND)-Batch'!M89*Ref!$C$6</f>
        <v>1137.6313572330387</v>
      </c>
      <c r="N89" s="67">
        <f>'Results (ND)-Batch'!N89*Ref!$C$6</f>
        <v>2170</v>
      </c>
      <c r="O89" s="55">
        <f>'Results (ND)-Batch'!O89*Ref!$C$7</f>
        <v>3837.0979433040106</v>
      </c>
      <c r="P89" s="55">
        <f>'Results (ND)-Batch'!P89*Ref!$C$7</f>
        <v>1265.0000000000002</v>
      </c>
      <c r="Q89" s="55">
        <f t="shared" si="5"/>
        <v>265.52596861220422</v>
      </c>
      <c r="R89" s="72">
        <f t="shared" si="6"/>
        <v>229.78215494983664</v>
      </c>
      <c r="S89" s="74">
        <f>'Results (ND)-Batch'!S89</f>
        <v>0.41505178642772389</v>
      </c>
      <c r="T89" s="74">
        <f>'System Properties'!$C$6*E89*K89*N89</f>
        <v>0.71635276874071352</v>
      </c>
      <c r="U89" s="70">
        <f t="shared" si="7"/>
        <v>4.081564845003097</v>
      </c>
    </row>
    <row r="90" spans="1:21" x14ac:dyDescent="0.3">
      <c r="A90" s="13">
        <f>'Raw Data'!A88</f>
        <v>1.45</v>
      </c>
      <c r="B90" s="71">
        <f>'Results (ND)-Batch'!B90*Ref!$C$4/Ref!$C$3</f>
        <v>80543742276.435654</v>
      </c>
      <c r="C90" s="71">
        <f>'Results (ND)-Batch'!C90*Ref!$C$2*Ref!$C$4/Ref!$C$3</f>
        <v>10658509.427898046</v>
      </c>
      <c r="D90" s="71">
        <f>'Results (ND)-Batch'!D90*(Ref!$C$2^2)*Ref!$C$4/Ref!$C$3</f>
        <v>2072.5869451128551</v>
      </c>
      <c r="E90" s="71">
        <f>'Results (ND)-Batch'!E90*(Ref!$C$2^3)*Ref!$C$4/Ref!$C$3</f>
        <v>0.4763228150557654</v>
      </c>
      <c r="F90" s="71">
        <f>'Results (ND)-Batch'!F90*(Ref!$C$2^4)*Ref!$C$4/Ref!$C$3</f>
        <v>1.2016711285455761E-4</v>
      </c>
      <c r="G90" s="67">
        <f>Ref!$C$6*Ref!$C$3*'Results (ND)-Batch'!G90</f>
        <v>1.3097123864526259</v>
      </c>
      <c r="H90" s="67">
        <f>Ref!$C$6*Ref!$C$3*'Results (ND)-Batch'!H90</f>
        <v>0.17564883027740752</v>
      </c>
      <c r="I90" s="67">
        <f>Ref!$C$6*Ref!$C$3*'Results (ND)-Batch'!I90</f>
        <v>0.15394315568339889</v>
      </c>
      <c r="J90" s="67">
        <f>Ref!$C$6*Ref!$C$3*Ref!$C$7*Ref!$C$8*'Results (ND)-Batch'!J90</f>
        <v>1393492.9956909018</v>
      </c>
      <c r="K90" s="67">
        <f>'Results (ND)-Batch'!K90*Ref!$C$3</f>
        <v>1.3246734127529891E-3</v>
      </c>
      <c r="L90" s="55">
        <f t="shared" si="4"/>
        <v>0.11753966540727011</v>
      </c>
      <c r="M90" s="67">
        <f>'Results (ND)-Batch'!M90*Ref!$C$6</f>
        <v>1137.5214085265059</v>
      </c>
      <c r="N90" s="67">
        <f>'Results (ND)-Batch'!N90*Ref!$C$6</f>
        <v>2170</v>
      </c>
      <c r="O90" s="55">
        <f>'Results (ND)-Batch'!O90*Ref!$C$7</f>
        <v>3837.3718753378075</v>
      </c>
      <c r="P90" s="55">
        <f>'Results (ND)-Batch'!P90*Ref!$C$7</f>
        <v>1265.0000000000002</v>
      </c>
      <c r="Q90" s="55">
        <f t="shared" si="5"/>
        <v>265.52589927119516</v>
      </c>
      <c r="R90" s="72">
        <f t="shared" si="6"/>
        <v>229.82042619680254</v>
      </c>
      <c r="S90" s="74">
        <f>'Results (ND)-Batch'!S90</f>
        <v>0.41505169046894691</v>
      </c>
      <c r="T90" s="74">
        <f>'System Properties'!$C$6*E90*K90*N90</f>
        <v>0.71691647361220245</v>
      </c>
      <c r="U90" s="70">
        <f t="shared" si="7"/>
        <v>4.0815328657751637</v>
      </c>
    </row>
    <row r="91" spans="1:21" x14ac:dyDescent="0.3">
      <c r="A91" s="13">
        <f>'Raw Data'!A89</f>
        <v>1.4666666666666699</v>
      </c>
      <c r="B91" s="71">
        <f>'Results (ND)-Batch'!B91*Ref!$C$4/Ref!$C$3</f>
        <v>80562561000.175079</v>
      </c>
      <c r="C91" s="71">
        <f>'Results (ND)-Batch'!C91*Ref!$C$2*Ref!$C$4/Ref!$C$3</f>
        <v>10663021.744654654</v>
      </c>
      <c r="D91" s="71">
        <f>'Results (ND)-Batch'!D91*(Ref!$C$2^2)*Ref!$C$4/Ref!$C$3</f>
        <v>2073.7935027391754</v>
      </c>
      <c r="E91" s="71">
        <f>'Results (ND)-Batch'!E91*(Ref!$C$2^3)*Ref!$C$4/Ref!$C$3</f>
        <v>0.4766768053373272</v>
      </c>
      <c r="F91" s="71">
        <f>'Results (ND)-Batch'!F91*(Ref!$C$2^4)*Ref!$C$4/Ref!$C$3</f>
        <v>1.2027598378896972E-4</v>
      </c>
      <c r="G91" s="67">
        <f>Ref!$C$6*Ref!$C$3*'Results (ND)-Batch'!G91</f>
        <v>1.309577490153166</v>
      </c>
      <c r="H91" s="67">
        <f>Ref!$C$6*Ref!$C$3*'Results (ND)-Batch'!H91</f>
        <v>0.17578372657687791</v>
      </c>
      <c r="I91" s="67">
        <f>Ref!$C$6*Ref!$C$3*'Results (ND)-Batch'!I91</f>
        <v>0.15380825938392981</v>
      </c>
      <c r="J91" s="67">
        <f>Ref!$C$6*Ref!$C$3*Ref!$C$7*Ref!$C$8*'Results (ND)-Batch'!J91</f>
        <v>1393492.6945904642</v>
      </c>
      <c r="K91" s="67">
        <f>'Results (ND)-Batch'!K91*Ref!$C$3</f>
        <v>1.324696223916741E-3</v>
      </c>
      <c r="L91" s="55">
        <f t="shared" si="4"/>
        <v>0.11744876537694661</v>
      </c>
      <c r="M91" s="67">
        <f>'Results (ND)-Batch'!M91*Ref!$C$6</f>
        <v>1137.4150554910277</v>
      </c>
      <c r="N91" s="67">
        <f>'Results (ND)-Batch'!N91*Ref!$C$6</f>
        <v>2170</v>
      </c>
      <c r="O91" s="55">
        <f>'Results (ND)-Batch'!O91*Ref!$C$7</f>
        <v>3837.6368489262004</v>
      </c>
      <c r="P91" s="55">
        <f>'Results (ND)-Batch'!P91*Ref!$C$7</f>
        <v>1265.0000000000002</v>
      </c>
      <c r="Q91" s="55">
        <f t="shared" si="5"/>
        <v>265.52584189741037</v>
      </c>
      <c r="R91" s="72">
        <f t="shared" si="6"/>
        <v>229.85741092722463</v>
      </c>
      <c r="S91" s="74">
        <f>'Results (ND)-Batch'!S91</f>
        <v>0.41505161107122868</v>
      </c>
      <c r="T91" s="74">
        <f>'System Properties'!$C$6*E91*K91*N91</f>
        <v>0.71746162125010038</v>
      </c>
      <c r="U91" s="70">
        <f t="shared" si="7"/>
        <v>4.0815019411727116</v>
      </c>
    </row>
    <row r="92" spans="1:21" x14ac:dyDescent="0.3">
      <c r="A92" s="13">
        <f>'Raw Data'!A90</f>
        <v>1.4833333333333301</v>
      </c>
      <c r="B92" s="71">
        <f>'Results (ND)-Batch'!B92*Ref!$C$4/Ref!$C$3</f>
        <v>80580694457.4673</v>
      </c>
      <c r="C92" s="71">
        <f>'Results (ND)-Batch'!C92*Ref!$C$2*Ref!$C$4/Ref!$C$3</f>
        <v>10667378.82250875</v>
      </c>
      <c r="D92" s="71">
        <f>'Results (ND)-Batch'!D92*(Ref!$C$2^2)*Ref!$C$4/Ref!$C$3</f>
        <v>2074.9587657702682</v>
      </c>
      <c r="E92" s="71">
        <f>'Results (ND)-Batch'!E92*(Ref!$C$2^3)*Ref!$C$4/Ref!$C$3</f>
        <v>0.47701873150791868</v>
      </c>
      <c r="F92" s="71">
        <f>'Results (ND)-Batch'!F92*(Ref!$C$2^4)*Ref!$C$4/Ref!$C$3</f>
        <v>1.2038116013337039E-4</v>
      </c>
      <c r="G92" s="67">
        <f>Ref!$C$6*Ref!$C$3*'Results (ND)-Batch'!G92</f>
        <v>1.3094471837579469</v>
      </c>
      <c r="H92" s="67">
        <f>Ref!$C$6*Ref!$C$3*'Results (ND)-Batch'!H92</f>
        <v>0.1759140329720969</v>
      </c>
      <c r="I92" s="67">
        <f>Ref!$C$6*Ref!$C$3*'Results (ND)-Batch'!I92</f>
        <v>0.15367795298871081</v>
      </c>
      <c r="J92" s="67">
        <f>Ref!$C$6*Ref!$C$3*Ref!$C$7*Ref!$C$8*'Results (ND)-Batch'!J92</f>
        <v>1393492.4562946279</v>
      </c>
      <c r="K92" s="67">
        <f>'Results (ND)-Batch'!K92*Ref!$C$3</f>
        <v>1.3247182653505841E-3</v>
      </c>
      <c r="L92" s="55">
        <f t="shared" si="4"/>
        <v>0.11736094047541087</v>
      </c>
      <c r="M92" s="67">
        <f>'Results (ND)-Batch'!M92*Ref!$C$6</f>
        <v>1137.3123003562307</v>
      </c>
      <c r="N92" s="67">
        <f>'Results (ND)-Batch'!N92*Ref!$C$6</f>
        <v>2170</v>
      </c>
      <c r="O92" s="55">
        <f>'Results (ND)-Batch'!O92*Ref!$C$7</f>
        <v>3837.8928585141771</v>
      </c>
      <c r="P92" s="55">
        <f>'Results (ND)-Batch'!P92*Ref!$C$7</f>
        <v>1265.0000000000002</v>
      </c>
      <c r="Q92" s="55">
        <f t="shared" si="5"/>
        <v>265.52579649085544</v>
      </c>
      <c r="R92" s="72">
        <f t="shared" si="6"/>
        <v>229.89311372211262</v>
      </c>
      <c r="S92" s="74">
        <f>'Results (ND)-Batch'!S92</f>
        <v>0.41505154823457474</v>
      </c>
      <c r="T92" s="74">
        <f>'System Properties'!$C$6*E92*K92*N92</f>
        <v>0.71798821165440685</v>
      </c>
      <c r="U92" s="70">
        <f t="shared" si="7"/>
        <v>4.0814720663489794</v>
      </c>
    </row>
    <row r="93" spans="1:21" x14ac:dyDescent="0.3">
      <c r="A93" s="13">
        <f>'Raw Data'!A91</f>
        <v>1.5</v>
      </c>
      <c r="B93" s="71">
        <f>'Results (ND)-Batch'!B93*Ref!$C$4/Ref!$C$3</f>
        <v>80598142714.127411</v>
      </c>
      <c r="C93" s="71">
        <f>'Results (ND)-Batch'!C93*Ref!$C$2*Ref!$C$4/Ref!$C$3</f>
        <v>10671580.6768042</v>
      </c>
      <c r="D93" s="71">
        <f>'Results (ND)-Batch'!D93*(Ref!$C$2^2)*Ref!$C$4/Ref!$C$3</f>
        <v>2076.0827382985831</v>
      </c>
      <c r="E93" s="71">
        <f>'Results (ND)-Batch'!E93*(Ref!$C$2^3)*Ref!$C$4/Ref!$C$3</f>
        <v>0.47734859476574937</v>
      </c>
      <c r="F93" s="71">
        <f>'Results (ND)-Batch'!F93*(Ref!$C$2^4)*Ref!$C$4/Ref!$C$3</f>
        <v>1.2048264225551275E-4</v>
      </c>
      <c r="G93" s="67">
        <f>Ref!$C$6*Ref!$C$3*'Results (ND)-Batch'!G93</f>
        <v>1.3093214672669691</v>
      </c>
      <c r="H93" s="67">
        <f>Ref!$C$6*Ref!$C$3*'Results (ND)-Batch'!H93</f>
        <v>0.1760397494630645</v>
      </c>
      <c r="I93" s="67">
        <f>Ref!$C$6*Ref!$C$3*'Results (ND)-Batch'!I93</f>
        <v>0.15355223649774322</v>
      </c>
      <c r="J93" s="67">
        <f>Ref!$C$6*Ref!$C$3*Ref!$C$7*Ref!$C$8*'Results (ND)-Batch'!J93</f>
        <v>1393492.2808033908</v>
      </c>
      <c r="K93" s="67">
        <f>'Results (ND)-Batch'!K93*Ref!$C$3</f>
        <v>1.3247395370544917E-3</v>
      </c>
      <c r="L93" s="55">
        <f t="shared" si="4"/>
        <v>0.11727619254441973</v>
      </c>
      <c r="M93" s="67">
        <f>'Results (ND)-Batch'!M93*Ref!$C$6</f>
        <v>1137.2131452769709</v>
      </c>
      <c r="N93" s="67">
        <f>'Results (ND)-Batch'!N93*Ref!$C$6</f>
        <v>2170</v>
      </c>
      <c r="O93" s="55">
        <f>'Results (ND)-Batch'!O93*Ref!$C$7</f>
        <v>3838.1398987330167</v>
      </c>
      <c r="P93" s="55">
        <f>'Results (ND)-Batch'!P93*Ref!$C$7</f>
        <v>1265.0000000000002</v>
      </c>
      <c r="Q93" s="55">
        <f t="shared" si="5"/>
        <v>265.52576305153019</v>
      </c>
      <c r="R93" s="72">
        <f t="shared" si="6"/>
        <v>229.92753899440055</v>
      </c>
      <c r="S93" s="74">
        <f>'Results (ND)-Batch'!S93</f>
        <v>0.41505150195898211</v>
      </c>
      <c r="T93" s="74">
        <f>'System Properties'!$C$6*E93*K93*N93</f>
        <v>0.71849624482512131</v>
      </c>
      <c r="U93" s="70">
        <f t="shared" si="7"/>
        <v>4.0814432366360043</v>
      </c>
    </row>
    <row r="94" spans="1:21" x14ac:dyDescent="0.3">
      <c r="A94" s="13">
        <f>'Raw Data'!A92</f>
        <v>1.5166666666666699</v>
      </c>
      <c r="B94" s="71">
        <f>'Results (ND)-Batch'!B94*Ref!$C$4/Ref!$C$3</f>
        <v>80614905833.5755</v>
      </c>
      <c r="C94" s="71">
        <f>'Results (ND)-Batch'!C94*Ref!$C$2*Ref!$C$4/Ref!$C$3</f>
        <v>10675627.322342489</v>
      </c>
      <c r="D94" s="71">
        <f>'Results (ND)-Batch'!D94*(Ref!$C$2^2)*Ref!$C$4/Ref!$C$3</f>
        <v>2077.1654242723039</v>
      </c>
      <c r="E94" s="71">
        <f>'Results (ND)-Batch'!E94*(Ref!$C$2^3)*Ref!$C$4/Ref!$C$3</f>
        <v>0.4776663962668824</v>
      </c>
      <c r="F94" s="71">
        <f>'Results (ND)-Batch'!F94*(Ref!$C$2^4)*Ref!$C$4/Ref!$C$3</f>
        <v>1.2058043051024399E-4</v>
      </c>
      <c r="G94" s="67">
        <f>Ref!$C$6*Ref!$C$3*'Results (ND)-Batch'!G94</f>
        <v>1.3092003406802579</v>
      </c>
      <c r="H94" s="67">
        <f>Ref!$C$6*Ref!$C$3*'Results (ND)-Batch'!H94</f>
        <v>0.1761608760497807</v>
      </c>
      <c r="I94" s="67">
        <f>Ref!$C$6*Ref!$C$3*'Results (ND)-Batch'!I94</f>
        <v>0.15343110991102699</v>
      </c>
      <c r="J94" s="67">
        <f>Ref!$C$6*Ref!$C$3*Ref!$C$7*Ref!$C$8*'Results (ND)-Batch'!J94</f>
        <v>1393492.1681167535</v>
      </c>
      <c r="K94" s="67">
        <f>'Results (ND)-Batch'!K94*Ref!$C$3</f>
        <v>1.3247600390284778E-3</v>
      </c>
      <c r="L94" s="55">
        <f t="shared" si="4"/>
        <v>0.11719452336172208</v>
      </c>
      <c r="M94" s="67">
        <f>'Results (ND)-Batch'!M94*Ref!$C$6</f>
        <v>1137.1175923332148</v>
      </c>
      <c r="N94" s="67">
        <f>'Results (ND)-Batch'!N94*Ref!$C$6</f>
        <v>2170</v>
      </c>
      <c r="O94" s="55">
        <f>'Results (ND)-Batch'!O94*Ref!$C$7</f>
        <v>3838.3779644005799</v>
      </c>
      <c r="P94" s="55">
        <f>'Results (ND)-Batch'!P94*Ref!$C$7</f>
        <v>1265.0000000000002</v>
      </c>
      <c r="Q94" s="55">
        <f t="shared" si="5"/>
        <v>265.52574157942928</v>
      </c>
      <c r="R94" s="72">
        <f t="shared" si="6"/>
        <v>229.9606909903307</v>
      </c>
      <c r="S94" s="74">
        <f>'Results (ND)-Batch'!S94</f>
        <v>0.41505147224444222</v>
      </c>
      <c r="T94" s="74">
        <f>'System Properties'!$C$6*E94*K94*N94</f>
        <v>0.71898572076224365</v>
      </c>
      <c r="U94" s="70">
        <f t="shared" si="7"/>
        <v>4.0814154475427786</v>
      </c>
    </row>
    <row r="95" spans="1:21" x14ac:dyDescent="0.3">
      <c r="A95" s="13">
        <f>'Raw Data'!A93</f>
        <v>1.5333333333333301</v>
      </c>
      <c r="B95" s="71">
        <f>'Results (ND)-Batch'!B95*Ref!$C$4/Ref!$C$3</f>
        <v>80630983876.840042</v>
      </c>
      <c r="C95" s="71">
        <f>'Results (ND)-Batch'!C95*Ref!$C$2*Ref!$C$4/Ref!$C$3</f>
        <v>10679518.773383116</v>
      </c>
      <c r="D95" s="71">
        <f>'Results (ND)-Batch'!D95*(Ref!$C$2^2)*Ref!$C$4/Ref!$C$3</f>
        <v>2078.2068274954663</v>
      </c>
      <c r="E95" s="71">
        <f>'Results (ND)-Batch'!E95*(Ref!$C$2^3)*Ref!$C$4/Ref!$C$3</f>
        <v>0.47797213712526543</v>
      </c>
      <c r="F95" s="71">
        <f>'Results (ND)-Batch'!F95*(Ref!$C$2^4)*Ref!$C$4/Ref!$C$3</f>
        <v>1.206745252395124E-4</v>
      </c>
      <c r="G95" s="67">
        <f>Ref!$C$6*Ref!$C$3*'Results (ND)-Batch'!G95</f>
        <v>1.3090838039977879</v>
      </c>
      <c r="H95" s="67">
        <f>Ref!$C$6*Ref!$C$3*'Results (ND)-Batch'!H95</f>
        <v>0.17627741273224551</v>
      </c>
      <c r="I95" s="67">
        <f>Ref!$C$6*Ref!$C$3*'Results (ND)-Batch'!I95</f>
        <v>0.15331457322856221</v>
      </c>
      <c r="J95" s="67">
        <f>Ref!$C$6*Ref!$C$3*Ref!$C$7*Ref!$C$8*'Results (ND)-Batch'!J95</f>
        <v>1393492.1182347166</v>
      </c>
      <c r="K95" s="67">
        <f>'Results (ND)-Batch'!K95*Ref!$C$3</f>
        <v>1.3247797712725418E-3</v>
      </c>
      <c r="L95" s="55">
        <f t="shared" si="4"/>
        <v>0.11711593464097374</v>
      </c>
      <c r="M95" s="67">
        <f>'Results (ND)-Batch'!M95*Ref!$C$6</f>
        <v>1137.0256435299393</v>
      </c>
      <c r="N95" s="67">
        <f>'Results (ND)-Batch'!N95*Ref!$C$6</f>
        <v>2170</v>
      </c>
      <c r="O95" s="55">
        <f>'Results (ND)-Batch'!O95*Ref!$C$7</f>
        <v>3838.6070505215616</v>
      </c>
      <c r="P95" s="55">
        <f>'Results (ND)-Batch'!P95*Ref!$C$7</f>
        <v>1265.0000000000002</v>
      </c>
      <c r="Q95" s="55">
        <f t="shared" si="5"/>
        <v>265.52573207455828</v>
      </c>
      <c r="R95" s="72">
        <f t="shared" si="6"/>
        <v>229.99257379078557</v>
      </c>
      <c r="S95" s="74">
        <f>'Results (ND)-Batch'!S95</f>
        <v>0.41505145909096153</v>
      </c>
      <c r="T95" s="74">
        <f>'System Properties'!$C$6*E95*K95*N95</f>
        <v>0.71945663946577587</v>
      </c>
      <c r="U95" s="70">
        <f t="shared" si="7"/>
        <v>4.081388694753457</v>
      </c>
    </row>
    <row r="96" spans="1:21" x14ac:dyDescent="0.3">
      <c r="A96" s="13">
        <f>'Raw Data'!A94</f>
        <v>1.55</v>
      </c>
      <c r="B96" s="71">
        <f>'Results (ND)-Batch'!B96*Ref!$C$4/Ref!$C$3</f>
        <v>80645445420.668549</v>
      </c>
      <c r="C96" s="71">
        <f>'Results (ND)-Batch'!C96*Ref!$C$2*Ref!$C$4/Ref!$C$3</f>
        <v>10683064.239855323</v>
      </c>
      <c r="D96" s="71">
        <f>'Results (ND)-Batch'!D96*(Ref!$C$2^2)*Ref!$C$4/Ref!$C$3</f>
        <v>2079.1570621557153</v>
      </c>
      <c r="E96" s="71">
        <f>'Results (ND)-Batch'!E96*(Ref!$C$2^3)*Ref!$C$4/Ref!$C$3</f>
        <v>0.4782514535717694</v>
      </c>
      <c r="F96" s="71">
        <f>'Results (ND)-Batch'!F96*(Ref!$C$2^4)*Ref!$C$4/Ref!$C$3</f>
        <v>1.2076059253131464E-4</v>
      </c>
      <c r="G96" s="67">
        <f>Ref!$C$6*Ref!$C$3*'Results (ND)-Batch'!G96</f>
        <v>1.3089773171228261</v>
      </c>
      <c r="H96" s="67">
        <f>Ref!$C$6*Ref!$C$3*'Results (ND)-Batch'!H96</f>
        <v>0.17638389960720752</v>
      </c>
      <c r="I96" s="67">
        <f>Ref!$C$6*Ref!$C$3*'Results (ND)-Batch'!I96</f>
        <v>0.1532080863536002</v>
      </c>
      <c r="J96" s="67">
        <f>Ref!$C$6*Ref!$C$3*Ref!$C$7*Ref!$C$8*'Results (ND)-Batch'!J96</f>
        <v>1393492.1092806167</v>
      </c>
      <c r="K96" s="67">
        <f>'Results (ND)-Batch'!K96*Ref!$C$3</f>
        <v>1.3247978424230289E-3</v>
      </c>
      <c r="L96" s="55">
        <f t="shared" si="4"/>
        <v>0.11704411096317273</v>
      </c>
      <c r="M96" s="67">
        <f>'Results (ND)-Batch'!M96*Ref!$C$6</f>
        <v>1136.9416098269121</v>
      </c>
      <c r="N96" s="67">
        <f>'Results (ND)-Batch'!N96*Ref!$C$6</f>
        <v>2170</v>
      </c>
      <c r="O96" s="55">
        <f>'Results (ND)-Batch'!O96*Ref!$C$7</f>
        <v>3838.8164165423518</v>
      </c>
      <c r="P96" s="55">
        <f>'Results (ND)-Batch'!P96*Ref!$C$7</f>
        <v>1265.0000000000002</v>
      </c>
      <c r="Q96" s="55">
        <f t="shared" si="5"/>
        <v>265.52573036838146</v>
      </c>
      <c r="R96" s="72">
        <f t="shared" si="6"/>
        <v>230.02180175648101</v>
      </c>
      <c r="S96" s="74">
        <f>'Results (ND)-Batch'!S96</f>
        <v>0.41505145672983912</v>
      </c>
      <c r="T96" s="74">
        <f>'System Properties'!$C$6*E96*K96*N96</f>
        <v>0.71988689391609018</v>
      </c>
      <c r="U96" s="70">
        <f t="shared" si="7"/>
        <v>4.0813639766397003</v>
      </c>
    </row>
    <row r="97" spans="1:21" x14ac:dyDescent="0.3">
      <c r="A97" s="13">
        <f>'Raw Data'!A95</f>
        <v>1.56666666666667</v>
      </c>
      <c r="B97" s="71">
        <f>'Results (ND)-Batch'!B97*Ref!$C$4/Ref!$C$3</f>
        <v>80659503904.155945</v>
      </c>
      <c r="C97" s="71">
        <f>'Results (ND)-Batch'!C97*Ref!$C$2*Ref!$C$4/Ref!$C$3</f>
        <v>10686518.620512502</v>
      </c>
      <c r="D97" s="71">
        <f>'Results (ND)-Batch'!D97*(Ref!$C$2^2)*Ref!$C$4/Ref!$C$3</f>
        <v>2080.083103834706</v>
      </c>
      <c r="E97" s="71">
        <f>'Results (ND)-Batch'!E97*(Ref!$C$2^3)*Ref!$C$4/Ref!$C$3</f>
        <v>0.47852371087387663</v>
      </c>
      <c r="F97" s="71">
        <f>'Results (ND)-Batch'!F97*(Ref!$C$2^4)*Ref!$C$4/Ref!$C$3</f>
        <v>1.2084450070301549E-4</v>
      </c>
      <c r="G97" s="67">
        <f>Ref!$C$6*Ref!$C$3*'Results (ND)-Batch'!G97</f>
        <v>1.3088735157439111</v>
      </c>
      <c r="H97" s="67">
        <f>Ref!$C$6*Ref!$C$3*'Results (ND)-Batch'!H97</f>
        <v>0.17648770098613031</v>
      </c>
      <c r="I97" s="67">
        <f>Ref!$C$6*Ref!$C$3*'Results (ND)-Batch'!I97</f>
        <v>0.1531042849746774</v>
      </c>
      <c r="J97" s="67">
        <f>Ref!$C$6*Ref!$C$3*Ref!$C$7*Ref!$C$8*'Results (ND)-Batch'!J97</f>
        <v>1393492.1014414991</v>
      </c>
      <c r="K97" s="67">
        <f>'Results (ND)-Batch'!K97*Ref!$C$3</f>
        <v>1.3248154640818498E-3</v>
      </c>
      <c r="L97" s="55">
        <f t="shared" si="4"/>
        <v>0.11697408736065615</v>
      </c>
      <c r="M97" s="67">
        <f>'Results (ND)-Batch'!M97*Ref!$C$6</f>
        <v>1136.8596822119675</v>
      </c>
      <c r="N97" s="67">
        <f>'Results (ND)-Batch'!N97*Ref!$C$6</f>
        <v>2170</v>
      </c>
      <c r="O97" s="55">
        <f>'Results (ND)-Batch'!O97*Ref!$C$7</f>
        <v>3839.0205353436872</v>
      </c>
      <c r="P97" s="55">
        <f>'Results (ND)-Batch'!P97*Ref!$C$7</f>
        <v>1265.0000000000002</v>
      </c>
      <c r="Q97" s="55">
        <f t="shared" si="5"/>
        <v>265.52572887465948</v>
      </c>
      <c r="R97" s="72">
        <f t="shared" si="6"/>
        <v>230.05028500625838</v>
      </c>
      <c r="S97" s="74">
        <f>'Results (ND)-Batch'!S97</f>
        <v>0.41505145466272608</v>
      </c>
      <c r="T97" s="74">
        <f>'System Properties'!$C$6*E97*K97*N97</f>
        <v>0.72030628954086606</v>
      </c>
      <c r="U97" s="70">
        <f t="shared" si="7"/>
        <v>4.081339864002608</v>
      </c>
    </row>
    <row r="98" spans="1:21" x14ac:dyDescent="0.3">
      <c r="A98" s="13">
        <f>'Raw Data'!A96</f>
        <v>1.5833333333333299</v>
      </c>
      <c r="B98" s="71">
        <f>'Results (ND)-Batch'!B98*Ref!$C$4/Ref!$C$3</f>
        <v>80673311852.191376</v>
      </c>
      <c r="C98" s="71">
        <f>'Results (ND)-Batch'!C98*Ref!$C$2*Ref!$C$4/Ref!$C$3</f>
        <v>10689913.562200462</v>
      </c>
      <c r="D98" s="71">
        <f>'Results (ND)-Batch'!D98*(Ref!$C$2^2)*Ref!$C$4/Ref!$C$3</f>
        <v>2080.9932480701577</v>
      </c>
      <c r="E98" s="71">
        <f>'Results (ND)-Batch'!E98*(Ref!$C$2^3)*Ref!$C$4/Ref!$C$3</f>
        <v>0.47879130273646509</v>
      </c>
      <c r="F98" s="71">
        <f>'Results (ND)-Batch'!F98*(Ref!$C$2^4)*Ref!$C$4/Ref!$C$3</f>
        <v>1.209269736091299E-4</v>
      </c>
      <c r="G98" s="67">
        <f>Ref!$C$6*Ref!$C$3*'Results (ND)-Batch'!G98</f>
        <v>1.3087714899265108</v>
      </c>
      <c r="H98" s="67">
        <f>Ref!$C$6*Ref!$C$3*'Results (ND)-Batch'!H98</f>
        <v>0.1765897268035316</v>
      </c>
      <c r="I98" s="67">
        <f>Ref!$C$6*Ref!$C$3*'Results (ND)-Batch'!I98</f>
        <v>0.15300225915727611</v>
      </c>
      <c r="J98" s="67">
        <f>Ref!$C$6*Ref!$C$3*Ref!$C$7*Ref!$C$8*'Results (ND)-Batch'!J98</f>
        <v>1393492.093954626</v>
      </c>
      <c r="K98" s="67">
        <f>'Results (ND)-Batch'!K98*Ref!$C$3</f>
        <v>1.324832785395002E-3</v>
      </c>
      <c r="L98" s="55">
        <f t="shared" si="4"/>
        <v>0.11690525071406269</v>
      </c>
      <c r="M98" s="67">
        <f>'Results (ND)-Batch'!M98*Ref!$C$6</f>
        <v>1136.7791433354532</v>
      </c>
      <c r="N98" s="67">
        <f>'Results (ND)-Batch'!N98*Ref!$C$6</f>
        <v>2170</v>
      </c>
      <c r="O98" s="55">
        <f>'Results (ND)-Batch'!O98*Ref!$C$7</f>
        <v>3839.2211941685073</v>
      </c>
      <c r="P98" s="55">
        <f>'Results (ND)-Batch'!P98*Ref!$C$7</f>
        <v>1265.0000000000002</v>
      </c>
      <c r="Q98" s="55">
        <f t="shared" si="5"/>
        <v>265.52572744805815</v>
      </c>
      <c r="R98" s="72">
        <f t="shared" si="6"/>
        <v>230.07825862985371</v>
      </c>
      <c r="S98" s="74">
        <f>'Results (ND)-Batch'!S98</f>
        <v>0.41505145268849908</v>
      </c>
      <c r="T98" s="74">
        <f>'System Properties'!$C$6*E98*K98*N98</f>
        <v>0.72071850984880081</v>
      </c>
      <c r="U98" s="70">
        <f t="shared" si="7"/>
        <v>4.081316183532298</v>
      </c>
    </row>
    <row r="99" spans="1:21" x14ac:dyDescent="0.3">
      <c r="A99" s="13">
        <f>'Raw Data'!A97</f>
        <v>1.6</v>
      </c>
      <c r="B99" s="71">
        <f>'Results (ND)-Batch'!B99*Ref!$C$4/Ref!$C$3</f>
        <v>80686869283.990295</v>
      </c>
      <c r="C99" s="71">
        <f>'Results (ND)-Batch'!C99*Ref!$C$2*Ref!$C$4/Ref!$C$3</f>
        <v>10693249.069559252</v>
      </c>
      <c r="D99" s="71">
        <f>'Results (ND)-Batch'!D99*(Ref!$C$2^2)*Ref!$C$4/Ref!$C$3</f>
        <v>2081.8874961045613</v>
      </c>
      <c r="E99" s="71">
        <f>'Results (ND)-Batch'!E99*(Ref!$C$2^3)*Ref!$C$4/Ref!$C$3</f>
        <v>0.47905422952450621</v>
      </c>
      <c r="F99" s="71">
        <f>'Results (ND)-Batch'!F99*(Ref!$C$2^4)*Ref!$C$4/Ref!$C$3</f>
        <v>1.2100801136204107E-4</v>
      </c>
      <c r="G99" s="67">
        <f>Ref!$C$6*Ref!$C$3*'Results (ND)-Batch'!G99</f>
        <v>1.3086712396706262</v>
      </c>
      <c r="H99" s="67">
        <f>Ref!$C$6*Ref!$C$3*'Results (ND)-Batch'!H99</f>
        <v>0.17668997705941142</v>
      </c>
      <c r="I99" s="67">
        <f>Ref!$C$6*Ref!$C$3*'Results (ND)-Batch'!I99</f>
        <v>0.1529020089013963</v>
      </c>
      <c r="J99" s="67">
        <f>Ref!$C$6*Ref!$C$3*Ref!$C$7*Ref!$C$8*'Results (ND)-Batch'!J99</f>
        <v>1393492.0868199961</v>
      </c>
      <c r="K99" s="67">
        <f>'Results (ND)-Batch'!K99*Ref!$C$3</f>
        <v>1.324849806362511E-3</v>
      </c>
      <c r="L99" s="55">
        <f t="shared" si="4"/>
        <v>0.11683760158118822</v>
      </c>
      <c r="M99" s="67">
        <f>'Results (ND)-Batch'!M99*Ref!$C$6</f>
        <v>1136.6999938499903</v>
      </c>
      <c r="N99" s="67">
        <f>'Results (ND)-Batch'!N99*Ref!$C$6</f>
        <v>2170</v>
      </c>
      <c r="O99" s="55">
        <f>'Results (ND)-Batch'!O99*Ref!$C$7</f>
        <v>3839.4183913908364</v>
      </c>
      <c r="P99" s="55">
        <f>'Results (ND)-Batch'!P99*Ref!$C$7</f>
        <v>1265.0000000000002</v>
      </c>
      <c r="Q99" s="55">
        <f t="shared" si="5"/>
        <v>265.5257260885769</v>
      </c>
      <c r="R99" s="72">
        <f t="shared" si="6"/>
        <v>230.10572397445537</v>
      </c>
      <c r="S99" s="74">
        <f>'Results (ND)-Batch'!S99</f>
        <v>0.41505145080715738</v>
      </c>
      <c r="T99" s="74">
        <f>'System Properties'!$C$6*E99*K99*N99</f>
        <v>0.72112355483989443</v>
      </c>
      <c r="U99" s="70">
        <f t="shared" si="7"/>
        <v>4.0812929337662371</v>
      </c>
    </row>
    <row r="100" spans="1:21" x14ac:dyDescent="0.3">
      <c r="A100" s="13">
        <f>'Raw Data'!A98</f>
        <v>1.61666666666667</v>
      </c>
      <c r="B100" s="71">
        <f>'Results (ND)-Batch'!B100*Ref!$C$4/Ref!$C$3</f>
        <v>80700176218.429276</v>
      </c>
      <c r="C100" s="71">
        <f>'Results (ND)-Batch'!C100*Ref!$C$2*Ref!$C$4/Ref!$C$3</f>
        <v>10696525.147148158</v>
      </c>
      <c r="D100" s="71">
        <f>'Results (ND)-Batch'!D100*(Ref!$C$2^2)*Ref!$C$4/Ref!$C$3</f>
        <v>2082.7658491587817</v>
      </c>
      <c r="E100" s="71">
        <f>'Results (ND)-Batch'!E100*(Ref!$C$2^3)*Ref!$C$4/Ref!$C$3</f>
        <v>0.47931249159662137</v>
      </c>
      <c r="F100" s="71">
        <f>'Results (ND)-Batch'!F100*(Ref!$C$2^4)*Ref!$C$4/Ref!$C$3</f>
        <v>1.2108761407217694E-4</v>
      </c>
      <c r="G100" s="67">
        <f>Ref!$C$6*Ref!$C$3*'Results (ND)-Batch'!G100</f>
        <v>1.3085727649762691</v>
      </c>
      <c r="H100" s="67">
        <f>Ref!$C$6*Ref!$C$3*'Results (ND)-Batch'!H100</f>
        <v>0.17678845175376973</v>
      </c>
      <c r="I100" s="67">
        <f>Ref!$C$6*Ref!$C$3*'Results (ND)-Batch'!I100</f>
        <v>0.15280353420703802</v>
      </c>
      <c r="J100" s="67">
        <f>Ref!$C$6*Ref!$C$3*Ref!$C$7*Ref!$C$8*'Results (ND)-Batch'!J100</f>
        <v>1393492.0800376097</v>
      </c>
      <c r="K100" s="67">
        <f>'Results (ND)-Batch'!K100*Ref!$C$3</f>
        <v>1.3248665269843638E-3</v>
      </c>
      <c r="L100" s="55">
        <f t="shared" si="4"/>
        <v>0.11677114051033234</v>
      </c>
      <c r="M100" s="67">
        <f>'Results (ND)-Batch'!M100*Ref!$C$6</f>
        <v>1136.622234397089</v>
      </c>
      <c r="N100" s="67">
        <f>'Results (ND)-Batch'!N100*Ref!$C$6</f>
        <v>2170</v>
      </c>
      <c r="O100" s="55">
        <f>'Results (ND)-Batch'!O100*Ref!$C$7</f>
        <v>3839.6121254123814</v>
      </c>
      <c r="P100" s="55">
        <f>'Results (ND)-Batch'!P100*Ref!$C$7</f>
        <v>1265.0000000000002</v>
      </c>
      <c r="Q100" s="55">
        <f t="shared" si="5"/>
        <v>265.52572479621324</v>
      </c>
      <c r="R100" s="72">
        <f t="shared" si="6"/>
        <v>230.13268236091596</v>
      </c>
      <c r="S100" s="74">
        <f>'Results (ND)-Batch'!S100</f>
        <v>0.41505144901869756</v>
      </c>
      <c r="T100" s="74">
        <f>'System Properties'!$C$6*E100*K100*N100</f>
        <v>0.72152142451414703</v>
      </c>
      <c r="U100" s="70">
        <f t="shared" si="7"/>
        <v>4.081270113271195</v>
      </c>
    </row>
    <row r="101" spans="1:21" x14ac:dyDescent="0.3">
      <c r="A101" s="13">
        <f>'Raw Data'!A99</f>
        <v>1.63333333333333</v>
      </c>
      <c r="B101" s="71">
        <f>'Results (ND)-Batch'!B101*Ref!$C$4/Ref!$C$3</f>
        <v>80713232674.044022</v>
      </c>
      <c r="C101" s="71">
        <f>'Results (ND)-Batch'!C101*Ref!$C$2*Ref!$C$4/Ref!$C$3</f>
        <v>10699741.799445396</v>
      </c>
      <c r="D101" s="71">
        <f>'Results (ND)-Batch'!D101*(Ref!$C$2^2)*Ref!$C$4/Ref!$C$3</f>
        <v>2083.6283084320021</v>
      </c>
      <c r="E101" s="71">
        <f>'Results (ND)-Batch'!E101*(Ref!$C$2^3)*Ref!$C$4/Ref!$C$3</f>
        <v>0.47956608930506828</v>
      </c>
      <c r="F101" s="71">
        <f>'Results (ND)-Batch'!F101*(Ref!$C$2^4)*Ref!$C$4/Ref!$C$3</f>
        <v>1.2116578184800848E-4</v>
      </c>
      <c r="G101" s="67">
        <f>Ref!$C$6*Ref!$C$3*'Results (ND)-Batch'!G101</f>
        <v>1.3084760658434269</v>
      </c>
      <c r="H101" s="67">
        <f>Ref!$C$6*Ref!$C$3*'Results (ND)-Batch'!H101</f>
        <v>0.1768851508866052</v>
      </c>
      <c r="I101" s="67">
        <f>Ref!$C$6*Ref!$C$3*'Results (ND)-Batch'!I101</f>
        <v>0.15270683507420121</v>
      </c>
      <c r="J101" s="67">
        <f>Ref!$C$6*Ref!$C$3*Ref!$C$7*Ref!$C$8*'Results (ND)-Batch'!J101</f>
        <v>1393492.0736074678</v>
      </c>
      <c r="K101" s="67">
        <f>'Results (ND)-Batch'!K101*Ref!$C$3</f>
        <v>1.3248829472605481E-3</v>
      </c>
      <c r="L101" s="55">
        <f t="shared" si="4"/>
        <v>0.11670586804029033</v>
      </c>
      <c r="M101" s="67">
        <f>'Results (ND)-Batch'!M101*Ref!$C$6</f>
        <v>1136.5458656071396</v>
      </c>
      <c r="N101" s="67">
        <f>'Results (ND)-Batch'!N101*Ref!$C$6</f>
        <v>2170</v>
      </c>
      <c r="O101" s="55">
        <f>'Results (ND)-Batch'!O101*Ref!$C$7</f>
        <v>3839.8023946625535</v>
      </c>
      <c r="P101" s="55">
        <f>'Results (ND)-Batch'!P101*Ref!$C$7</f>
        <v>1265.0000000000002</v>
      </c>
      <c r="Q101" s="55">
        <f t="shared" si="5"/>
        <v>265.52572357097034</v>
      </c>
      <c r="R101" s="72">
        <f t="shared" si="6"/>
        <v>230.15913508391392</v>
      </c>
      <c r="S101" s="74">
        <f>'Results (ND)-Batch'!S101</f>
        <v>0.41505144732312388</v>
      </c>
      <c r="T101" s="74">
        <f>'System Properties'!$C$6*E101*K101*N101</f>
        <v>0.72191211887155826</v>
      </c>
      <c r="U101" s="70">
        <f t="shared" si="7"/>
        <v>4.0812477206430433</v>
      </c>
    </row>
    <row r="102" spans="1:21" x14ac:dyDescent="0.3">
      <c r="A102" s="13">
        <f>'Raw Data'!A100</f>
        <v>1.65</v>
      </c>
      <c r="B102" s="71">
        <f>'Results (ND)-Batch'!B102*Ref!$C$4/Ref!$C$3</f>
        <v>80726038669.024017</v>
      </c>
      <c r="C102" s="71">
        <f>'Results (ND)-Batch'!C102*Ref!$C$2*Ref!$C$4/Ref!$C$3</f>
        <v>10702899.030847818</v>
      </c>
      <c r="D102" s="71">
        <f>'Results (ND)-Batch'!D102*(Ref!$C$2^2)*Ref!$C$4/Ref!$C$3</f>
        <v>2084.4748751016664</v>
      </c>
      <c r="E102" s="71">
        <f>'Results (ND)-Batch'!E102*(Ref!$C$2^3)*Ref!$C$4/Ref!$C$3</f>
        <v>0.47981502299572948</v>
      </c>
      <c r="F102" s="71">
        <f>'Results (ND)-Batch'!F102*(Ref!$C$2^4)*Ref!$C$4/Ref!$C$3</f>
        <v>1.2124251479604567E-4</v>
      </c>
      <c r="G102" s="67">
        <f>Ref!$C$6*Ref!$C$3*'Results (ND)-Batch'!G102</f>
        <v>1.3083811422721132</v>
      </c>
      <c r="H102" s="67">
        <f>Ref!$C$6*Ref!$C$3*'Results (ND)-Batch'!H102</f>
        <v>0.17698007445792049</v>
      </c>
      <c r="I102" s="67">
        <f>Ref!$C$6*Ref!$C$3*'Results (ND)-Batch'!I102</f>
        <v>0.15261191150288719</v>
      </c>
      <c r="J102" s="67">
        <f>Ref!$C$6*Ref!$C$3*Ref!$C$7*Ref!$C$8*'Results (ND)-Batch'!J102</f>
        <v>1393492.0675295705</v>
      </c>
      <c r="K102" s="67">
        <f>'Results (ND)-Batch'!K102*Ref!$C$3</f>
        <v>1.3248990671910889E-3</v>
      </c>
      <c r="L102" s="55">
        <f t="shared" si="4"/>
        <v>0.11664178470033881</v>
      </c>
      <c r="M102" s="67">
        <f>'Results (ND)-Batch'!M102*Ref!$C$6</f>
        <v>1136.4708880993962</v>
      </c>
      <c r="N102" s="67">
        <f>'Results (ND)-Batch'!N102*Ref!$C$6</f>
        <v>2170</v>
      </c>
      <c r="O102" s="55">
        <f>'Results (ND)-Batch'!O102*Ref!$C$7</f>
        <v>3839.9891975985124</v>
      </c>
      <c r="P102" s="55">
        <f>'Results (ND)-Batch'!P102*Ref!$C$7</f>
        <v>1265.0000000000002</v>
      </c>
      <c r="Q102" s="55">
        <f t="shared" si="5"/>
        <v>265.52572241284514</v>
      </c>
      <c r="R102" s="72">
        <f t="shared" si="6"/>
        <v>230.18508341211231</v>
      </c>
      <c r="S102" s="74">
        <f>'Results (ND)-Batch'!S102</f>
        <v>0.41505144572043223</v>
      </c>
      <c r="T102" s="74">
        <f>'System Properties'!$C$6*E102*K102*N102</f>
        <v>0.72229563791212847</v>
      </c>
      <c r="U102" s="70">
        <f t="shared" si="7"/>
        <v>4.0812257545064172</v>
      </c>
    </row>
    <row r="103" spans="1:21" x14ac:dyDescent="0.3">
      <c r="A103" s="13">
        <f>'Raw Data'!A101</f>
        <v>1.6666666666666701</v>
      </c>
      <c r="B103" s="71">
        <f>'Results (ND)-Batch'!B103*Ref!$C$4/Ref!$C$3</f>
        <v>80738594221.222351</v>
      </c>
      <c r="C103" s="71">
        <f>'Results (ND)-Batch'!C103*Ref!$C$2*Ref!$C$4/Ref!$C$3</f>
        <v>10705996.845671555</v>
      </c>
      <c r="D103" s="71">
        <f>'Results (ND)-Batch'!D103*(Ref!$C$2^2)*Ref!$C$4/Ref!$C$3</f>
        <v>2085.305550323606</v>
      </c>
      <c r="E103" s="71">
        <f>'Results (ND)-Batch'!E103*(Ref!$C$2^3)*Ref!$C$4/Ref!$C$3</f>
        <v>0.48005929300814004</v>
      </c>
      <c r="F103" s="71">
        <f>'Results (ND)-Batch'!F103*(Ref!$C$2^4)*Ref!$C$4/Ref!$C$3</f>
        <v>1.2131781302084496E-4</v>
      </c>
      <c r="G103" s="67">
        <f>Ref!$C$6*Ref!$C$3*'Results (ND)-Batch'!G103</f>
        <v>1.3082879942623271</v>
      </c>
      <c r="H103" s="67">
        <f>Ref!$C$6*Ref!$C$3*'Results (ND)-Batch'!H103</f>
        <v>0.17707322246771298</v>
      </c>
      <c r="I103" s="67">
        <f>Ref!$C$6*Ref!$C$3*'Results (ND)-Batch'!I103</f>
        <v>0.15251876349309471</v>
      </c>
      <c r="J103" s="67">
        <f>Ref!$C$6*Ref!$C$3*Ref!$C$7*Ref!$C$8*'Results (ND)-Batch'!J103</f>
        <v>1393492.0618039162</v>
      </c>
      <c r="K103" s="67">
        <f>'Results (ND)-Batch'!K103*Ref!$C$3</f>
        <v>1.324914886775974E-3</v>
      </c>
      <c r="L103" s="55">
        <f t="shared" si="4"/>
        <v>0.11657889101022577</v>
      </c>
      <c r="M103" s="67">
        <f>'Results (ND)-Batch'!M103*Ref!$C$6</f>
        <v>1136.3973024819641</v>
      </c>
      <c r="N103" s="67">
        <f>'Results (ND)-Batch'!N103*Ref!$C$6</f>
        <v>2170</v>
      </c>
      <c r="O103" s="55">
        <f>'Results (ND)-Batch'!O103*Ref!$C$7</f>
        <v>3840.1725327051922</v>
      </c>
      <c r="P103" s="55">
        <f>'Results (ND)-Batch'!P103*Ref!$C$7</f>
        <v>1265.0000000000002</v>
      </c>
      <c r="Q103" s="55">
        <f t="shared" si="5"/>
        <v>265.52572132183758</v>
      </c>
      <c r="R103" s="72">
        <f t="shared" si="6"/>
        <v>230.21052858831291</v>
      </c>
      <c r="S103" s="74">
        <f>'Results (ND)-Batch'!S103</f>
        <v>0.41505144421062251</v>
      </c>
      <c r="T103" s="74">
        <f>'System Properties'!$C$6*E103*K103*N103</f>
        <v>0.72267198163585744</v>
      </c>
      <c r="U103" s="70">
        <f t="shared" si="7"/>
        <v>4.0812042135147077</v>
      </c>
    </row>
    <row r="104" spans="1:21" x14ac:dyDescent="0.3">
      <c r="A104" s="13">
        <f>'Raw Data'!A102</f>
        <v>1.68333333333333</v>
      </c>
      <c r="B104" s="71">
        <f>'Results (ND)-Batch'!B104*Ref!$C$4/Ref!$C$3</f>
        <v>80750899348.147003</v>
      </c>
      <c r="C104" s="71">
        <f>'Results (ND)-Batch'!C104*Ref!$C$2*Ref!$C$4/Ref!$C$3</f>
        <v>10709035.24815163</v>
      </c>
      <c r="D104" s="71">
        <f>'Results (ND)-Batch'!D104*(Ref!$C$2^2)*Ref!$C$4/Ref!$C$3</f>
        <v>2086.1203352319612</v>
      </c>
      <c r="E104" s="71">
        <f>'Results (ND)-Batch'!E104*(Ref!$C$2^3)*Ref!$C$4/Ref!$C$3</f>
        <v>0.48029889967547207</v>
      </c>
      <c r="F104" s="71">
        <f>'Results (ND)-Batch'!F104*(Ref!$C$2^4)*Ref!$C$4/Ref!$C$3</f>
        <v>1.2139167662500545E-4</v>
      </c>
      <c r="G104" s="67">
        <f>Ref!$C$6*Ref!$C$3*'Results (ND)-Batch'!G104</f>
        <v>1.3081966218140559</v>
      </c>
      <c r="H104" s="67">
        <f>Ref!$C$6*Ref!$C$3*'Results (ND)-Batch'!H104</f>
        <v>0.17716459491598402</v>
      </c>
      <c r="I104" s="67">
        <f>Ref!$C$6*Ref!$C$3*'Results (ND)-Batch'!I104</f>
        <v>0.15242739104482242</v>
      </c>
      <c r="J104" s="67">
        <f>Ref!$C$6*Ref!$C$3*Ref!$C$7*Ref!$C$8*'Results (ND)-Batch'!J104</f>
        <v>1393492.0564305072</v>
      </c>
      <c r="K104" s="67">
        <f>'Results (ND)-Batch'!K104*Ref!$C$3</f>
        <v>1.324930406015203E-3</v>
      </c>
      <c r="L104" s="55">
        <f t="shared" si="4"/>
        <v>0.1165171874801616</v>
      </c>
      <c r="M104" s="67">
        <f>'Results (ND)-Batch'!M104*Ref!$C$6</f>
        <v>1136.325109351789</v>
      </c>
      <c r="N104" s="67">
        <f>'Results (ND)-Batch'!N104*Ref!$C$6</f>
        <v>2170</v>
      </c>
      <c r="O104" s="55">
        <f>'Results (ND)-Batch'!O104*Ref!$C$7</f>
        <v>3840.352398495329</v>
      </c>
      <c r="P104" s="55">
        <f>'Results (ND)-Batch'!P104*Ref!$C$7</f>
        <v>1265.0000000000002</v>
      </c>
      <c r="Q104" s="55">
        <f t="shared" si="5"/>
        <v>265.52572029795044</v>
      </c>
      <c r="R104" s="72">
        <f t="shared" si="6"/>
        <v>230.23547182960868</v>
      </c>
      <c r="S104" s="74">
        <f>'Results (ND)-Batch'!S104</f>
        <v>0.4150514427936986</v>
      </c>
      <c r="T104" s="74">
        <f>'System Properties'!$C$6*E104*K104*N104</f>
        <v>0.72304115004274616</v>
      </c>
      <c r="U104" s="70">
        <f t="shared" si="7"/>
        <v>4.0811830963496449</v>
      </c>
    </row>
    <row r="105" spans="1:21" x14ac:dyDescent="0.3">
      <c r="A105" s="13">
        <f>'Raw Data'!A103</f>
        <v>1.7</v>
      </c>
      <c r="B105" s="71">
        <f>'Results (ND)-Batch'!B105*Ref!$C$4/Ref!$C$3</f>
        <v>80762954066.968109</v>
      </c>
      <c r="C105" s="71">
        <f>'Results (ND)-Batch'!C105*Ref!$C$2*Ref!$C$4/Ref!$C$3</f>
        <v>10712014.242442092</v>
      </c>
      <c r="D105" s="71">
        <f>'Results (ND)-Batch'!D105*(Ref!$C$2^2)*Ref!$C$4/Ref!$C$3</f>
        <v>2086.9192309392279</v>
      </c>
      <c r="E105" s="71">
        <f>'Results (ND)-Batch'!E105*(Ref!$C$2^3)*Ref!$C$4/Ref!$C$3</f>
        <v>0.48053384332454174</v>
      </c>
      <c r="F105" s="71">
        <f>'Results (ND)-Batch'!F105*(Ref!$C$2^4)*Ref!$C$4/Ref!$C$3</f>
        <v>1.2146410570917159E-4</v>
      </c>
      <c r="G105" s="67">
        <f>Ref!$C$6*Ref!$C$3*'Results (ND)-Batch'!G105</f>
        <v>1.3081070249273001</v>
      </c>
      <c r="H105" s="67">
        <f>Ref!$C$6*Ref!$C$3*'Results (ND)-Batch'!H105</f>
        <v>0.1772541918027335</v>
      </c>
      <c r="I105" s="67">
        <f>Ref!$C$6*Ref!$C$3*'Results (ND)-Batch'!I105</f>
        <v>0.15233779415807291</v>
      </c>
      <c r="J105" s="67">
        <f>Ref!$C$6*Ref!$C$3*Ref!$C$7*Ref!$C$8*'Results (ND)-Batch'!J105</f>
        <v>1393492.0514093426</v>
      </c>
      <c r="K105" s="67">
        <f>'Results (ND)-Batch'!K105*Ref!$C$3</f>
        <v>1.3249456249087629E-3</v>
      </c>
      <c r="L105" s="55">
        <f t="shared" si="4"/>
        <v>0.11645667461080969</v>
      </c>
      <c r="M105" s="67">
        <f>'Results (ND)-Batch'!M105*Ref!$C$6</f>
        <v>1136.2543092946473</v>
      </c>
      <c r="N105" s="67">
        <f>'Results (ND)-Batch'!N105*Ref!$C$6</f>
        <v>2170</v>
      </c>
      <c r="O105" s="55">
        <f>'Results (ND)-Batch'!O105*Ref!$C$7</f>
        <v>3840.5287935094898</v>
      </c>
      <c r="P105" s="55">
        <f>'Results (ND)-Batch'!P105*Ref!$C$7</f>
        <v>1265.0000000000002</v>
      </c>
      <c r="Q105" s="55">
        <f t="shared" si="5"/>
        <v>265.52571934118396</v>
      </c>
      <c r="R105" s="72">
        <f t="shared" si="6"/>
        <v>230.25991432753017</v>
      </c>
      <c r="S105" s="74">
        <f>'Results (ND)-Batch'!S105</f>
        <v>0.41505144146966072</v>
      </c>
      <c r="T105" s="74">
        <f>'System Properties'!$C$6*E105*K105*N105</f>
        <v>0.72340314313279297</v>
      </c>
      <c r="U105" s="70">
        <f t="shared" si="7"/>
        <v>4.081162401721194</v>
      </c>
    </row>
    <row r="106" spans="1:21" x14ac:dyDescent="0.3">
      <c r="A106" s="13">
        <f>'Raw Data'!A104</f>
        <v>1.7166666666666699</v>
      </c>
      <c r="B106" s="71">
        <f>'Results (ND)-Batch'!B106*Ref!$C$4/Ref!$C$3</f>
        <v>80774758394.509232</v>
      </c>
      <c r="C106" s="71">
        <f>'Results (ND)-Batch'!C106*Ref!$C$2*Ref!$C$4/Ref!$C$3</f>
        <v>10714933.832615783</v>
      </c>
      <c r="D106" s="71">
        <f>'Results (ND)-Batch'!D106*(Ref!$C$2^2)*Ref!$C$4/Ref!$C$3</f>
        <v>2087.7022385361756</v>
      </c>
      <c r="E106" s="71">
        <f>'Results (ND)-Batch'!E106*(Ref!$C$2^3)*Ref!$C$4/Ref!$C$3</f>
        <v>0.48076412427579579</v>
      </c>
      <c r="F106" s="71">
        <f>'Results (ND)-Batch'!F106*(Ref!$C$2^4)*Ref!$C$4/Ref!$C$3</f>
        <v>1.2153510037202792E-4</v>
      </c>
      <c r="G106" s="67">
        <f>Ref!$C$6*Ref!$C$3*'Results (ND)-Batch'!G106</f>
        <v>1.3080192036020719</v>
      </c>
      <c r="H106" s="67">
        <f>Ref!$C$6*Ref!$C$3*'Results (ND)-Batch'!H106</f>
        <v>0.1773420131279615</v>
      </c>
      <c r="I106" s="67">
        <f>Ref!$C$6*Ref!$C$3*'Results (ND)-Batch'!I106</f>
        <v>0.15224997283284619</v>
      </c>
      <c r="J106" s="67">
        <f>Ref!$C$6*Ref!$C$3*Ref!$C$7*Ref!$C$8*'Results (ND)-Batch'!J106</f>
        <v>1393492.0467404213</v>
      </c>
      <c r="K106" s="67">
        <f>'Results (ND)-Batch'!K106*Ref!$C$3</f>
        <v>1.3249605434566801E-3</v>
      </c>
      <c r="L106" s="55">
        <f t="shared" si="4"/>
        <v>0.11639735289327141</v>
      </c>
      <c r="M106" s="67">
        <f>'Results (ND)-Batch'!M106*Ref!$C$6</f>
        <v>1136.1849028851277</v>
      </c>
      <c r="N106" s="67">
        <f>'Results (ND)-Batch'!N106*Ref!$C$6</f>
        <v>2170</v>
      </c>
      <c r="O106" s="55">
        <f>'Results (ND)-Batch'!O106*Ref!$C$7</f>
        <v>3840.7017163161136</v>
      </c>
      <c r="P106" s="55">
        <f>'Results (ND)-Batch'!P106*Ref!$C$7</f>
        <v>1265.0000000000002</v>
      </c>
      <c r="Q106" s="55">
        <f t="shared" si="5"/>
        <v>265.52571845153534</v>
      </c>
      <c r="R106" s="72">
        <f t="shared" si="6"/>
        <v>230.28385724819211</v>
      </c>
      <c r="S106" s="74">
        <f>'Results (ND)-Batch'!S106</f>
        <v>0.41505144023850504</v>
      </c>
      <c r="T106" s="74">
        <f>'System Properties'!$C$6*E106*K106*N106</f>
        <v>0.72375796090599864</v>
      </c>
      <c r="U106" s="70">
        <f t="shared" si="7"/>
        <v>4.0811421283673459</v>
      </c>
    </row>
    <row r="107" spans="1:21" x14ac:dyDescent="0.3">
      <c r="A107" s="13">
        <f>'Raw Data'!A105</f>
        <v>1.7333333333333301</v>
      </c>
      <c r="B107" s="71">
        <f>'Results (ND)-Batch'!B107*Ref!$C$4/Ref!$C$3</f>
        <v>80786312347.257889</v>
      </c>
      <c r="C107" s="71">
        <f>'Results (ND)-Batch'!C107*Ref!$C$2*Ref!$C$4/Ref!$C$3</f>
        <v>10717794.022664784</v>
      </c>
      <c r="D107" s="71">
        <f>'Results (ND)-Batch'!D107*(Ref!$C$2^2)*Ref!$C$4/Ref!$C$3</f>
        <v>2088.4693590919792</v>
      </c>
      <c r="E107" s="71">
        <f>'Results (ND)-Batch'!E107*(Ref!$C$2^3)*Ref!$C$4/Ref!$C$3</f>
        <v>0.48098974284333867</v>
      </c>
      <c r="F107" s="71">
        <f>'Results (ND)-Batch'!F107*(Ref!$C$2^4)*Ref!$C$4/Ref!$C$3</f>
        <v>1.2160466071030787E-4</v>
      </c>
      <c r="G107" s="67">
        <f>Ref!$C$6*Ref!$C$3*'Results (ND)-Batch'!G107</f>
        <v>1.3079331578383719</v>
      </c>
      <c r="H107" s="67">
        <f>Ref!$C$6*Ref!$C$3*'Results (ND)-Batch'!H107</f>
        <v>0.17742805889166799</v>
      </c>
      <c r="I107" s="67">
        <f>Ref!$C$6*Ref!$C$3*'Results (ND)-Batch'!I107</f>
        <v>0.1521639270691397</v>
      </c>
      <c r="J107" s="67">
        <f>Ref!$C$6*Ref!$C$3*Ref!$C$7*Ref!$C$8*'Results (ND)-Batch'!J107</f>
        <v>1393492.0424237447</v>
      </c>
      <c r="K107" s="67">
        <f>'Results (ND)-Batch'!K107*Ref!$C$3</f>
        <v>1.3249751616589409E-3</v>
      </c>
      <c r="L107" s="55">
        <f t="shared" si="4"/>
        <v>0.11633922280907828</v>
      </c>
      <c r="M107" s="67">
        <f>'Results (ND)-Batch'!M107*Ref!$C$6</f>
        <v>1136.1168906866214</v>
      </c>
      <c r="N107" s="67">
        <f>'Results (ND)-Batch'!N107*Ref!$C$6</f>
        <v>2170</v>
      </c>
      <c r="O107" s="55">
        <f>'Results (ND)-Batch'!O107*Ref!$C$7</f>
        <v>3840.8711655115367</v>
      </c>
      <c r="P107" s="55">
        <f>'Results (ND)-Batch'!P107*Ref!$C$7</f>
        <v>1265.0000000000002</v>
      </c>
      <c r="Q107" s="55">
        <f t="shared" si="5"/>
        <v>265.52571762900425</v>
      </c>
      <c r="R107" s="72">
        <f t="shared" si="6"/>
        <v>230.30730173243361</v>
      </c>
      <c r="S107" s="74">
        <f>'Results (ND)-Batch'!S107</f>
        <v>0.41505143910023096</v>
      </c>
      <c r="T107" s="74">
        <f>'System Properties'!$C$6*E107*K107*N107</f>
        <v>0.72410560336236396</v>
      </c>
      <c r="U107" s="70">
        <f t="shared" si="7"/>
        <v>4.0811222750539144</v>
      </c>
    </row>
    <row r="108" spans="1:21" x14ac:dyDescent="0.3">
      <c r="A108" s="13">
        <f>'Raw Data'!A106</f>
        <v>1.75</v>
      </c>
      <c r="B108" s="71">
        <f>'Results (ND)-Batch'!B108*Ref!$C$4/Ref!$C$3</f>
        <v>80797615941.356613</v>
      </c>
      <c r="C108" s="71">
        <f>'Results (ND)-Batch'!C108*Ref!$C$2*Ref!$C$4/Ref!$C$3</f>
        <v>10720594.816500189</v>
      </c>
      <c r="D108" s="71">
        <f>'Results (ND)-Batch'!D108*(Ref!$C$2^2)*Ref!$C$4/Ref!$C$3</f>
        <v>2089.2205936541359</v>
      </c>
      <c r="E108" s="71">
        <f>'Results (ND)-Batch'!E108*(Ref!$C$2^3)*Ref!$C$4/Ref!$C$3</f>
        <v>0.48121069933491378</v>
      </c>
      <c r="F108" s="71">
        <f>'Results (ND)-Batch'!F108*(Ref!$C$2^4)*Ref!$C$4/Ref!$C$3</f>
        <v>1.216727868187878E-4</v>
      </c>
      <c r="G108" s="67">
        <f>Ref!$C$6*Ref!$C$3*'Results (ND)-Batch'!G108</f>
        <v>1.3078488876361869</v>
      </c>
      <c r="H108" s="67">
        <f>Ref!$C$6*Ref!$C$3*'Results (ND)-Batch'!H108</f>
        <v>0.17751232909385173</v>
      </c>
      <c r="I108" s="67">
        <f>Ref!$C$6*Ref!$C$3*'Results (ND)-Batch'!I108</f>
        <v>0.15207965686695601</v>
      </c>
      <c r="J108" s="67">
        <f>Ref!$C$6*Ref!$C$3*Ref!$C$7*Ref!$C$8*'Results (ND)-Batch'!J108</f>
        <v>1393492.038459311</v>
      </c>
      <c r="K108" s="67">
        <f>'Results (ND)-Batch'!K108*Ref!$C$3</f>
        <v>1.3249894795155459E-3</v>
      </c>
      <c r="L108" s="55">
        <f t="shared" si="4"/>
        <v>0.11628228483018829</v>
      </c>
      <c r="M108" s="67">
        <f>'Results (ND)-Batch'!M108*Ref!$C$6</f>
        <v>1136.0502732513203</v>
      </c>
      <c r="N108" s="67">
        <f>'Results (ND)-Batch'!N108*Ref!$C$6</f>
        <v>2170</v>
      </c>
      <c r="O108" s="55">
        <f>'Results (ND)-Batch'!O108*Ref!$C$7</f>
        <v>3841.0371397200011</v>
      </c>
      <c r="P108" s="55">
        <f>'Results (ND)-Batch'!P108*Ref!$C$7</f>
        <v>1265.0000000000002</v>
      </c>
      <c r="Q108" s="55">
        <f t="shared" si="5"/>
        <v>265.52571687359358</v>
      </c>
      <c r="R108" s="72">
        <f t="shared" si="6"/>
        <v>230.33024889595586</v>
      </c>
      <c r="S108" s="74">
        <f>'Results (ND)-Batch'!S108</f>
        <v>0.41505143805484296</v>
      </c>
      <c r="T108" s="74">
        <f>'System Properties'!$C$6*E108*K108*N108</f>
        <v>0.72444607050188792</v>
      </c>
      <c r="U108" s="70">
        <f t="shared" si="7"/>
        <v>4.0811028405743546</v>
      </c>
    </row>
    <row r="109" spans="1:21" x14ac:dyDescent="0.3">
      <c r="A109" s="13">
        <f>'Raw Data'!A107</f>
        <v>1.7666666666666699</v>
      </c>
      <c r="B109" s="71">
        <f>'Results (ND)-Batch'!B109*Ref!$C$4/Ref!$C$3</f>
        <v>80808669192.60965</v>
      </c>
      <c r="C109" s="71">
        <f>'Results (ND)-Batch'!C109*Ref!$C$2*Ref!$C$4/Ref!$C$3</f>
        <v>10723336.21795208</v>
      </c>
      <c r="D109" s="71">
        <f>'Results (ND)-Batch'!D109*(Ref!$C$2^2)*Ref!$C$4/Ref!$C$3</f>
        <v>2089.9559432484921</v>
      </c>
      <c r="E109" s="71">
        <f>'Results (ND)-Batch'!E109*(Ref!$C$2^3)*Ref!$C$4/Ref!$C$3</f>
        <v>0.48142699405191075</v>
      </c>
      <c r="F109" s="71">
        <f>'Results (ND)-Batch'!F109*(Ref!$C$2^4)*Ref!$C$4/Ref!$C$3</f>
        <v>1.2173947879028995E-4</v>
      </c>
      <c r="G109" s="67">
        <f>Ref!$C$6*Ref!$C$3*'Results (ND)-Batch'!G109</f>
        <v>1.3077663929955301</v>
      </c>
      <c r="H109" s="67">
        <f>Ref!$C$6*Ref!$C$3*'Results (ND)-Batch'!H109</f>
        <v>0.17759482373451393</v>
      </c>
      <c r="I109" s="67">
        <f>Ref!$C$6*Ref!$C$3*'Results (ND)-Batch'!I109</f>
        <v>0.1519971622262925</v>
      </c>
      <c r="J109" s="67">
        <f>Ref!$C$6*Ref!$C$3*Ref!$C$7*Ref!$C$8*'Results (ND)-Batch'!J109</f>
        <v>1393492.0348471224</v>
      </c>
      <c r="K109" s="67">
        <f>'Results (ND)-Batch'!K109*Ref!$C$3</f>
        <v>1.325003497026495E-3</v>
      </c>
      <c r="L109" s="55">
        <f t="shared" si="4"/>
        <v>0.11622653941896488</v>
      </c>
      <c r="M109" s="67">
        <f>'Results (ND)-Batch'!M109*Ref!$C$6</f>
        <v>1135.9850511201889</v>
      </c>
      <c r="N109" s="67">
        <f>'Results (ND)-Batch'!N109*Ref!$C$6</f>
        <v>2170</v>
      </c>
      <c r="O109" s="55">
        <f>'Results (ND)-Batch'!O109*Ref!$C$7</f>
        <v>3841.1996375937174</v>
      </c>
      <c r="P109" s="55">
        <f>'Results (ND)-Batch'!P109*Ref!$C$7</f>
        <v>1265.0000000000002</v>
      </c>
      <c r="Q109" s="55">
        <f t="shared" si="5"/>
        <v>265.52571618530055</v>
      </c>
      <c r="R109" s="72">
        <f t="shared" si="6"/>
        <v>230.35269982945758</v>
      </c>
      <c r="S109" s="74">
        <f>'Results (ND)-Batch'!S109</f>
        <v>0.41505143710233672</v>
      </c>
      <c r="T109" s="74">
        <f>'System Properties'!$C$6*E109*K109*N109</f>
        <v>0.72477936232456996</v>
      </c>
      <c r="U109" s="70">
        <f t="shared" si="7"/>
        <v>4.0810838237495082</v>
      </c>
    </row>
    <row r="110" spans="1:21" x14ac:dyDescent="0.3">
      <c r="A110" s="13">
        <f>'Raw Data'!A108</f>
        <v>1.7833333333333301</v>
      </c>
      <c r="B110" s="71">
        <f>'Results (ND)-Batch'!B110*Ref!$C$4/Ref!$C$3</f>
        <v>80819472116.477234</v>
      </c>
      <c r="C110" s="71">
        <f>'Results (ND)-Batch'!C110*Ref!$C$2*Ref!$C$4/Ref!$C$3</f>
        <v>10726018.230769617</v>
      </c>
      <c r="D110" s="71">
        <f>'Results (ND)-Batch'!D110*(Ref!$C$2^2)*Ref!$C$4/Ref!$C$3</f>
        <v>2090.6754088792472</v>
      </c>
      <c r="E110" s="71">
        <f>'Results (ND)-Batch'!E110*(Ref!$C$2^3)*Ref!$C$4/Ref!$C$3</f>
        <v>0.48163862728936752</v>
      </c>
      <c r="F110" s="71">
        <f>'Results (ND)-Batch'!F110*(Ref!$C$2^4)*Ref!$C$4/Ref!$C$3</f>
        <v>1.2180473671568158E-4</v>
      </c>
      <c r="G110" s="67">
        <f>Ref!$C$6*Ref!$C$3*'Results (ND)-Batch'!G110</f>
        <v>1.3076856739163882</v>
      </c>
      <c r="H110" s="67">
        <f>Ref!$C$6*Ref!$C$3*'Results (ND)-Batch'!H110</f>
        <v>0.17767554281365461</v>
      </c>
      <c r="I110" s="67">
        <f>Ref!$C$6*Ref!$C$3*'Results (ND)-Batch'!I110</f>
        <v>0.1519164431471518</v>
      </c>
      <c r="J110" s="67">
        <f>Ref!$C$6*Ref!$C$3*Ref!$C$7*Ref!$C$8*'Results (ND)-Batch'!J110</f>
        <v>1393492.0315871767</v>
      </c>
      <c r="K110" s="67">
        <f>'Results (ND)-Batch'!K110*Ref!$C$3</f>
        <v>1.325017214191788E-3</v>
      </c>
      <c r="L110" s="55">
        <f t="shared" si="4"/>
        <v>0.11617198702818025</v>
      </c>
      <c r="M110" s="67">
        <f>'Results (ND)-Batch'!M110*Ref!$C$6</f>
        <v>1135.9212248229708</v>
      </c>
      <c r="N110" s="67">
        <f>'Results (ND)-Batch'!N110*Ref!$C$6</f>
        <v>2170</v>
      </c>
      <c r="O110" s="55">
        <f>'Results (ND)-Batch'!O110*Ref!$C$7</f>
        <v>3841.3586578128543</v>
      </c>
      <c r="P110" s="55">
        <f>'Results (ND)-Batch'!P110*Ref!$C$7</f>
        <v>1265.0000000000002</v>
      </c>
      <c r="Q110" s="55">
        <f t="shared" si="5"/>
        <v>265.52571556412795</v>
      </c>
      <c r="R110" s="72">
        <f t="shared" si="6"/>
        <v>230.37465559876676</v>
      </c>
      <c r="S110" s="74">
        <f>'Results (ND)-Batch'!S110</f>
        <v>0.41505143624271629</v>
      </c>
      <c r="T110" s="74">
        <f>'System Properties'!$C$6*E110*K110*N110</f>
        <v>0.72510547883041176</v>
      </c>
      <c r="U110" s="70">
        <f t="shared" si="7"/>
        <v>4.0810652234275118</v>
      </c>
    </row>
    <row r="111" spans="1:21" x14ac:dyDescent="0.3">
      <c r="A111" s="13">
        <f>'Raw Data'!A109</f>
        <v>1.8</v>
      </c>
      <c r="B111" s="71">
        <f>'Results (ND)-Batch'!B111*Ref!$C$4/Ref!$C$3</f>
        <v>80830024728.081253</v>
      </c>
      <c r="C111" s="71">
        <f>'Results (ND)-Batch'!C111*Ref!$C$2*Ref!$C$4/Ref!$C$3</f>
        <v>10728640.85862104</v>
      </c>
      <c r="D111" s="71">
        <f>'Results (ND)-Batch'!D111*(Ref!$C$2^2)*Ref!$C$4/Ref!$C$3</f>
        <v>2091.3789915289544</v>
      </c>
      <c r="E111" s="71">
        <f>'Results (ND)-Batch'!E111*(Ref!$C$2^3)*Ref!$C$4/Ref!$C$3</f>
        <v>0.48184559933596821</v>
      </c>
      <c r="F111" s="71">
        <f>'Results (ND)-Batch'!F111*(Ref!$C$2^4)*Ref!$C$4/Ref!$C$3</f>
        <v>1.2186856068387633E-4</v>
      </c>
      <c r="G111" s="67">
        <f>Ref!$C$6*Ref!$C$3*'Results (ND)-Batch'!G111</f>
        <v>1.3076067303987611</v>
      </c>
      <c r="H111" s="67">
        <f>Ref!$C$6*Ref!$C$3*'Results (ND)-Batch'!H111</f>
        <v>0.17775448633127383</v>
      </c>
      <c r="I111" s="67">
        <f>Ref!$C$6*Ref!$C$3*'Results (ND)-Batch'!I111</f>
        <v>0.15183749962953261</v>
      </c>
      <c r="J111" s="67">
        <f>Ref!$C$6*Ref!$C$3*Ref!$C$7*Ref!$C$8*'Results (ND)-Batch'!J111</f>
        <v>1393492.0286794775</v>
      </c>
      <c r="K111" s="67">
        <f>'Results (ND)-Batch'!K111*Ref!$C$3</f>
        <v>1.325030631011425E-3</v>
      </c>
      <c r="L111" s="55">
        <f t="shared" si="4"/>
        <v>0.11611862810099564</v>
      </c>
      <c r="M111" s="67">
        <f>'Results (ND)-Batch'!M111*Ref!$C$6</f>
        <v>1135.8587948781649</v>
      </c>
      <c r="N111" s="67">
        <f>'Results (ND)-Batch'!N111*Ref!$C$6</f>
        <v>2170</v>
      </c>
      <c r="O111" s="55">
        <f>'Results (ND)-Batch'!O111*Ref!$C$7</f>
        <v>3841.5141990855977</v>
      </c>
      <c r="P111" s="55">
        <f>'Results (ND)-Batch'!P111*Ref!$C$7</f>
        <v>1265.0000000000002</v>
      </c>
      <c r="Q111" s="55">
        <f t="shared" si="5"/>
        <v>265.52571501007634</v>
      </c>
      <c r="R111" s="72">
        <f t="shared" si="6"/>
        <v>230.39611724496814</v>
      </c>
      <c r="S111" s="74">
        <f>'Results (ND)-Batch'!S111</f>
        <v>0.41505143547598233</v>
      </c>
      <c r="T111" s="74">
        <f>'System Properties'!$C$6*E111*K111*N111</f>
        <v>0.72542442001941243</v>
      </c>
      <c r="U111" s="70">
        <f t="shared" si="7"/>
        <v>4.0810470384835655</v>
      </c>
    </row>
    <row r="112" spans="1:21" x14ac:dyDescent="0.3">
      <c r="A112" s="13">
        <f>'Raw Data'!A110</f>
        <v>1.81666666666667</v>
      </c>
      <c r="B112" s="71">
        <f>'Results (ND)-Batch'!B112*Ref!$C$4/Ref!$C$3</f>
        <v>80840327042.199524</v>
      </c>
      <c r="C112" s="71">
        <f>'Results (ND)-Batch'!C112*Ref!$C$2*Ref!$C$4/Ref!$C$3</f>
        <v>10731204.105093559</v>
      </c>
      <c r="D112" s="71">
        <f>'Results (ND)-Batch'!D112*(Ref!$C$2^2)*Ref!$C$4/Ref!$C$3</f>
        <v>2092.0666921585062</v>
      </c>
      <c r="E112" s="71">
        <f>'Results (ND)-Batch'!E112*(Ref!$C$2^3)*Ref!$C$4/Ref!$C$3</f>
        <v>0.48204791047404205</v>
      </c>
      <c r="F112" s="71">
        <f>'Results (ND)-Batch'!F112*(Ref!$C$2^4)*Ref!$C$4/Ref!$C$3</f>
        <v>1.2193095078183227E-4</v>
      </c>
      <c r="G112" s="67">
        <f>Ref!$C$6*Ref!$C$3*'Results (ND)-Batch'!G112</f>
        <v>1.3075295624426622</v>
      </c>
      <c r="H112" s="67">
        <f>Ref!$C$6*Ref!$C$3*'Results (ND)-Batch'!H112</f>
        <v>0.17783165428737152</v>
      </c>
      <c r="I112" s="67">
        <f>Ref!$C$6*Ref!$C$3*'Results (ND)-Batch'!I112</f>
        <v>0.15176033167343489</v>
      </c>
      <c r="J112" s="67">
        <f>Ref!$C$6*Ref!$C$3*Ref!$C$7*Ref!$C$8*'Results (ND)-Batch'!J112</f>
        <v>1393492.0261240199</v>
      </c>
      <c r="K112" s="67">
        <f>'Results (ND)-Batch'!K112*Ref!$C$3</f>
        <v>1.325043747485419E-3</v>
      </c>
      <c r="L112" s="55">
        <f t="shared" si="4"/>
        <v>0.11606646307095629</v>
      </c>
      <c r="M112" s="67">
        <f>'Results (ND)-Batch'!M112*Ref!$C$6</f>
        <v>1135.7977617930189</v>
      </c>
      <c r="N112" s="67">
        <f>'Results (ND)-Batch'!N112*Ref!$C$6</f>
        <v>2170</v>
      </c>
      <c r="O112" s="55">
        <f>'Results (ND)-Batch'!O112*Ref!$C$7</f>
        <v>3841.6662601481626</v>
      </c>
      <c r="P112" s="55">
        <f>'Results (ND)-Batch'!P112*Ref!$C$7</f>
        <v>1265.0000000000002</v>
      </c>
      <c r="Q112" s="55">
        <f t="shared" si="5"/>
        <v>265.5257145231418</v>
      </c>
      <c r="R112" s="72">
        <f t="shared" si="6"/>
        <v>230.41708578452887</v>
      </c>
      <c r="S112" s="74">
        <f>'Results (ND)-Batch'!S112</f>
        <v>0.41505143480212958</v>
      </c>
      <c r="T112" s="74">
        <f>'System Properties'!$C$6*E112*K112*N112</f>
        <v>0.72573618589157185</v>
      </c>
      <c r="U112" s="70">
        <f t="shared" si="7"/>
        <v>4.0810292678197788</v>
      </c>
    </row>
    <row r="113" spans="1:21" x14ac:dyDescent="0.3">
      <c r="A113" s="13">
        <f>'Raw Data'!A111</f>
        <v>1.8333333333333299</v>
      </c>
      <c r="B113" s="71">
        <f>'Results (ND)-Batch'!B113*Ref!$C$4/Ref!$C$3</f>
        <v>80850379073.272125</v>
      </c>
      <c r="C113" s="71">
        <f>'Results (ND)-Batch'!C113*Ref!$C$2*Ref!$C$4/Ref!$C$3</f>
        <v>10733707.97369381</v>
      </c>
      <c r="D113" s="71">
        <f>'Results (ND)-Batch'!D113*(Ref!$C$2^2)*Ref!$C$4/Ref!$C$3</f>
        <v>2092.7385117072181</v>
      </c>
      <c r="E113" s="71">
        <f>'Results (ND)-Batch'!E113*(Ref!$C$2^3)*Ref!$C$4/Ref!$C$3</f>
        <v>0.48224556097958188</v>
      </c>
      <c r="F113" s="71">
        <f>'Results (ND)-Batch'!F113*(Ref!$C$2^4)*Ref!$C$4/Ref!$C$3</f>
        <v>1.2199190709455808E-4</v>
      </c>
      <c r="G113" s="67">
        <f>Ref!$C$6*Ref!$C$3*'Results (ND)-Batch'!G113</f>
        <v>1.3074541700480911</v>
      </c>
      <c r="H113" s="67">
        <f>Ref!$C$6*Ref!$C$3*'Results (ND)-Batch'!H113</f>
        <v>0.17790704668194771</v>
      </c>
      <c r="I113" s="67">
        <f>Ref!$C$6*Ref!$C$3*'Results (ND)-Batch'!I113</f>
        <v>0.15168493927886001</v>
      </c>
      <c r="J113" s="67">
        <f>Ref!$C$6*Ref!$C$3*Ref!$C$7*Ref!$C$8*'Results (ND)-Batch'!J113</f>
        <v>1393492.0239208085</v>
      </c>
      <c r="K113" s="67">
        <f>'Results (ND)-Batch'!K113*Ref!$C$3</f>
        <v>1.325056563613744E-3</v>
      </c>
      <c r="L113" s="55">
        <f t="shared" si="4"/>
        <v>0.1160154923619852</v>
      </c>
      <c r="M113" s="67">
        <f>'Results (ND)-Batch'!M113*Ref!$C$6</f>
        <v>1135.7381260635227</v>
      </c>
      <c r="N113" s="67">
        <f>'Results (ND)-Batch'!N113*Ref!$C$6</f>
        <v>2170</v>
      </c>
      <c r="O113" s="55">
        <f>'Results (ND)-Batch'!O113*Ref!$C$7</f>
        <v>3841.8148397648133</v>
      </c>
      <c r="P113" s="55">
        <f>'Results (ND)-Batch'!P113*Ref!$C$7</f>
        <v>1265.0000000000002</v>
      </c>
      <c r="Q113" s="55">
        <f t="shared" si="5"/>
        <v>265.52571410332558</v>
      </c>
      <c r="R113" s="72">
        <f t="shared" si="6"/>
        <v>230.43756220942038</v>
      </c>
      <c r="S113" s="74">
        <f>'Results (ND)-Batch'!S113</f>
        <v>0.4150514342211597</v>
      </c>
      <c r="T113" s="74">
        <f>'System Properties'!$C$6*E113*K113*N113</f>
        <v>0.72604077644689013</v>
      </c>
      <c r="U113" s="70">
        <f t="shared" si="7"/>
        <v>4.0810119103649969</v>
      </c>
    </row>
    <row r="114" spans="1:21" x14ac:dyDescent="0.3">
      <c r="A114" s="13">
        <f>'Raw Data'!A112</f>
        <v>1.85</v>
      </c>
      <c r="B114" s="71">
        <f>'Results (ND)-Batch'!B114*Ref!$C$4/Ref!$C$3</f>
        <v>80860180835.396255</v>
      </c>
      <c r="C114" s="71">
        <f>'Results (ND)-Batch'!C114*Ref!$C$2*Ref!$C$4/Ref!$C$3</f>
        <v>10736152.46784723</v>
      </c>
      <c r="D114" s="71">
        <f>'Results (ND)-Batch'!D114*(Ref!$C$2^2)*Ref!$C$4/Ref!$C$3</f>
        <v>2093.3944510927095</v>
      </c>
      <c r="E114" s="71">
        <f>'Results (ND)-Batch'!E114*(Ref!$C$2^3)*Ref!$C$4/Ref!$C$3</f>
        <v>0.48243855112221756</v>
      </c>
      <c r="F114" s="71">
        <f>'Results (ND)-Batch'!F114*(Ref!$C$2^4)*Ref!$C$4/Ref!$C$3</f>
        <v>1.2205142970510505E-4</v>
      </c>
      <c r="G114" s="67">
        <f>Ref!$C$6*Ref!$C$3*'Results (ND)-Batch'!G114</f>
        <v>1.3073805532150349</v>
      </c>
      <c r="H114" s="67">
        <f>Ref!$C$6*Ref!$C$3*'Results (ND)-Batch'!H114</f>
        <v>0.17798066351500108</v>
      </c>
      <c r="I114" s="67">
        <f>Ref!$C$6*Ref!$C$3*'Results (ND)-Batch'!I114</f>
        <v>0.1516113224458053</v>
      </c>
      <c r="J114" s="67">
        <f>Ref!$C$6*Ref!$C$3*Ref!$C$7*Ref!$C$8*'Results (ND)-Batch'!J114</f>
        <v>1393492.0220698386</v>
      </c>
      <c r="K114" s="67">
        <f>'Results (ND)-Batch'!K114*Ref!$C$3</f>
        <v>1.325069079396413E-3</v>
      </c>
      <c r="L114" s="55">
        <f t="shared" si="4"/>
        <v>0.11596571638837022</v>
      </c>
      <c r="M114" s="67">
        <f>'Results (ND)-Batch'!M114*Ref!$C$6</f>
        <v>1135.6798881743932</v>
      </c>
      <c r="N114" s="67">
        <f>'Results (ND)-Batch'!N114*Ref!$C$6</f>
        <v>2170</v>
      </c>
      <c r="O114" s="55">
        <f>'Results (ND)-Batch'!O114*Ref!$C$7</f>
        <v>3841.9599367279011</v>
      </c>
      <c r="P114" s="55">
        <f>'Results (ND)-Batch'!P114*Ref!$C$7</f>
        <v>1265.0000000000002</v>
      </c>
      <c r="Q114" s="55">
        <f t="shared" si="5"/>
        <v>265.52571375062922</v>
      </c>
      <c r="R114" s="72">
        <f t="shared" si="6"/>
        <v>230.45754748723749</v>
      </c>
      <c r="S114" s="74">
        <f>'Results (ND)-Batch'!S114</f>
        <v>0.41505143373307474</v>
      </c>
      <c r="T114" s="74">
        <f>'System Properties'!$C$6*E114*K114*N114</f>
        <v>0.72633819168536728</v>
      </c>
      <c r="U114" s="70">
        <f t="shared" si="7"/>
        <v>4.0809949650746633</v>
      </c>
    </row>
    <row r="115" spans="1:21" x14ac:dyDescent="0.3">
      <c r="A115" s="13">
        <f>'Raw Data'!A113</f>
        <v>1.86666666666667</v>
      </c>
      <c r="B115" s="71">
        <f>'Results (ND)-Batch'!B115*Ref!$C$4/Ref!$C$3</f>
        <v>80869732342.327347</v>
      </c>
      <c r="C115" s="71">
        <f>'Results (ND)-Batch'!C115*Ref!$C$2*Ref!$C$4/Ref!$C$3</f>
        <v>10738537.590898322</v>
      </c>
      <c r="D115" s="71">
        <f>'Results (ND)-Batch'!D115*(Ref!$C$2^2)*Ref!$C$4/Ref!$C$3</f>
        <v>2094.0345112109671</v>
      </c>
      <c r="E115" s="71">
        <f>'Results (ND)-Batch'!E115*(Ref!$C$2^3)*Ref!$C$4/Ref!$C$3</f>
        <v>0.48262688116523095</v>
      </c>
      <c r="F115" s="71">
        <f>'Results (ND)-Batch'!F115*(Ref!$C$2^4)*Ref!$C$4/Ref!$C$3</f>
        <v>1.2210951869457199E-4</v>
      </c>
      <c r="G115" s="67">
        <f>Ref!$C$6*Ref!$C$3*'Results (ND)-Batch'!G115</f>
        <v>1.307308711943507</v>
      </c>
      <c r="H115" s="67">
        <f>Ref!$C$6*Ref!$C$3*'Results (ND)-Batch'!H115</f>
        <v>0.17805250478653431</v>
      </c>
      <c r="I115" s="67">
        <f>Ref!$C$6*Ref!$C$3*'Results (ND)-Batch'!I115</f>
        <v>0.1515394811742734</v>
      </c>
      <c r="J115" s="67">
        <f>Ref!$C$6*Ref!$C$3*Ref!$C$7*Ref!$C$8*'Results (ND)-Batch'!J115</f>
        <v>1393492.0205711152</v>
      </c>
      <c r="K115" s="67">
        <f>'Results (ND)-Batch'!K115*Ref!$C$3</f>
        <v>1.325081294833439E-3</v>
      </c>
      <c r="L115" s="55">
        <f t="shared" si="4"/>
        <v>0.1159171355547594</v>
      </c>
      <c r="M115" s="67">
        <f>'Results (ND)-Batch'!M115*Ref!$C$6</f>
        <v>1135.6230485990686</v>
      </c>
      <c r="N115" s="67">
        <f>'Results (ND)-Batch'!N115*Ref!$C$6</f>
        <v>2170</v>
      </c>
      <c r="O115" s="55">
        <f>'Results (ND)-Batch'!O115*Ref!$C$7</f>
        <v>3842.1015498578763</v>
      </c>
      <c r="P115" s="55">
        <f>'Results (ND)-Batch'!P115*Ref!$C$7</f>
        <v>1265.0000000000002</v>
      </c>
      <c r="Q115" s="55">
        <f t="shared" si="5"/>
        <v>265.52571346505113</v>
      </c>
      <c r="R115" s="72">
        <f t="shared" si="6"/>
        <v>230.47704256131425</v>
      </c>
      <c r="S115" s="74">
        <f>'Results (ND)-Batch'!S115</f>
        <v>0.41505143333787242</v>
      </c>
      <c r="T115" s="74">
        <f>'System Properties'!$C$6*E115*K115*N115</f>
        <v>0.72662843160700441</v>
      </c>
      <c r="U115" s="70">
        <f t="shared" si="7"/>
        <v>4.0809784309305464</v>
      </c>
    </row>
    <row r="116" spans="1:21" x14ac:dyDescent="0.3">
      <c r="A116" s="13">
        <f>'Raw Data'!A114</f>
        <v>1.88333333333333</v>
      </c>
      <c r="B116" s="71">
        <f>'Results (ND)-Batch'!B116*Ref!$C$4/Ref!$C$3</f>
        <v>80879033607.483231</v>
      </c>
      <c r="C116" s="71">
        <f>'Results (ND)-Batch'!C116*Ref!$C$2*Ref!$C$4/Ref!$C$3</f>
        <v>10740863.346111124</v>
      </c>
      <c r="D116" s="71">
        <f>'Results (ND)-Batch'!D116*(Ref!$C$2^2)*Ref!$C$4/Ref!$C$3</f>
        <v>2094.658692936413</v>
      </c>
      <c r="E116" s="71">
        <f>'Results (ND)-Batch'!E116*(Ref!$C$2^3)*Ref!$C$4/Ref!$C$3</f>
        <v>0.48281055136556911</v>
      </c>
      <c r="F116" s="71">
        <f>'Results (ND)-Batch'!F116*(Ref!$C$2^4)*Ref!$C$4/Ref!$C$3</f>
        <v>1.2216617414210806E-4</v>
      </c>
      <c r="G116" s="67">
        <f>Ref!$C$6*Ref!$C$3*'Results (ND)-Batch'!G116</f>
        <v>1.3072386462334942</v>
      </c>
      <c r="H116" s="67">
        <f>Ref!$C$6*Ref!$C$3*'Results (ND)-Batch'!H116</f>
        <v>0.1781225704965447</v>
      </c>
      <c r="I116" s="67">
        <f>Ref!$C$6*Ref!$C$3*'Results (ND)-Batch'!I116</f>
        <v>0.15146941546426301</v>
      </c>
      <c r="J116" s="67">
        <f>Ref!$C$6*Ref!$C$3*Ref!$C$7*Ref!$C$8*'Results (ND)-Batch'!J116</f>
        <v>1393492.019424635</v>
      </c>
      <c r="K116" s="67">
        <f>'Results (ND)-Batch'!K116*Ref!$C$3</f>
        <v>1.3250932099247959E-3</v>
      </c>
      <c r="L116" s="55">
        <f t="shared" si="4"/>
        <v>0.11586975025615032</v>
      </c>
      <c r="M116" s="67">
        <f>'Results (ND)-Batch'!M116*Ref!$C$6</f>
        <v>1135.5676077996959</v>
      </c>
      <c r="N116" s="67">
        <f>'Results (ND)-Batch'!N116*Ref!$C$6</f>
        <v>2170</v>
      </c>
      <c r="O116" s="55">
        <f>'Results (ND)-Batch'!O116*Ref!$C$7</f>
        <v>3842.2396780033218</v>
      </c>
      <c r="P116" s="55">
        <f>'Results (ND)-Batch'!P116*Ref!$C$7</f>
        <v>1265.0000000000002</v>
      </c>
      <c r="Q116" s="55">
        <f t="shared" si="5"/>
        <v>265.52571324659328</v>
      </c>
      <c r="R116" s="72">
        <f t="shared" si="6"/>
        <v>230.49604835083539</v>
      </c>
      <c r="S116" s="74">
        <f>'Results (ND)-Batch'!S116</f>
        <v>0.41505143303555575</v>
      </c>
      <c r="T116" s="74">
        <f>'System Properties'!$C$6*E116*K116*N116</f>
        <v>0.72691149621179907</v>
      </c>
      <c r="U116" s="70">
        <f t="shared" si="7"/>
        <v>4.0809623069407701</v>
      </c>
    </row>
    <row r="117" spans="1:21" x14ac:dyDescent="0.3">
      <c r="A117" s="13">
        <f>'Raw Data'!A115</f>
        <v>1.9</v>
      </c>
      <c r="B117" s="71">
        <f>'Results (ND)-Batch'!B117*Ref!$C$4/Ref!$C$3</f>
        <v>80888084643.937653</v>
      </c>
      <c r="C117" s="71">
        <f>'Results (ND)-Batch'!C117*Ref!$C$2*Ref!$C$4/Ref!$C$3</f>
        <v>10743129.736668414</v>
      </c>
      <c r="D117" s="71">
        <f>'Results (ND)-Batch'!D117*(Ref!$C$2^2)*Ref!$C$4/Ref!$C$3</f>
        <v>2095.2669971217797</v>
      </c>
      <c r="E117" s="71">
        <f>'Results (ND)-Batch'!E117*(Ref!$C$2^3)*Ref!$C$4/Ref!$C$3</f>
        <v>0.4829895619738207</v>
      </c>
      <c r="F117" s="71">
        <f>'Results (ND)-Batch'!F117*(Ref!$C$2^4)*Ref!$C$4/Ref!$C$3</f>
        <v>1.2222139612490674E-4</v>
      </c>
      <c r="G117" s="67">
        <f>Ref!$C$6*Ref!$C$3*'Results (ND)-Batch'!G117</f>
        <v>1.3071703560850092</v>
      </c>
      <c r="H117" s="67">
        <f>Ref!$C$6*Ref!$C$3*'Results (ND)-Batch'!H117</f>
        <v>0.17819086064503359</v>
      </c>
      <c r="I117" s="67">
        <f>Ref!$C$6*Ref!$C$3*'Results (ND)-Batch'!I117</f>
        <v>0.1514011253157741</v>
      </c>
      <c r="J117" s="67">
        <f>Ref!$C$6*Ref!$C$3*Ref!$C$7*Ref!$C$8*'Results (ND)-Batch'!J117</f>
        <v>1393492.0186303994</v>
      </c>
      <c r="K117" s="67">
        <f>'Results (ND)-Batch'!K117*Ref!$C$3</f>
        <v>1.3251048246704969E-3</v>
      </c>
      <c r="L117" s="55">
        <f t="shared" si="4"/>
        <v>0.1158235608778815</v>
      </c>
      <c r="M117" s="67">
        <f>'Results (ND)-Batch'!M117*Ref!$C$6</f>
        <v>1135.5135662271214</v>
      </c>
      <c r="N117" s="67">
        <f>'Results (ND)-Batch'!N117*Ref!$C$6</f>
        <v>2170</v>
      </c>
      <c r="O117" s="55">
        <f>'Results (ND)-Batch'!O117*Ref!$C$7</f>
        <v>3842.3743200409758</v>
      </c>
      <c r="P117" s="55">
        <f>'Results (ND)-Batch'!P117*Ref!$C$7</f>
        <v>1265.0000000000002</v>
      </c>
      <c r="Q117" s="55">
        <f t="shared" si="5"/>
        <v>265.5257130952532</v>
      </c>
      <c r="R117" s="72">
        <f t="shared" si="6"/>
        <v>230.51456575094841</v>
      </c>
      <c r="S117" s="74">
        <f>'Results (ND)-Batch'!S117</f>
        <v>0.41505143282612117</v>
      </c>
      <c r="T117" s="74">
        <f>'System Properties'!$C$6*E117*K117*N117</f>
        <v>0.7271873854997537</v>
      </c>
      <c r="U117" s="70">
        <f t="shared" si="7"/>
        <v>4.0809465921394965</v>
      </c>
    </row>
    <row r="118" spans="1:21" x14ac:dyDescent="0.3">
      <c r="A118" s="13">
        <f>'Raw Data'!A116</f>
        <v>1.9166666666666701</v>
      </c>
      <c r="B118" s="71">
        <f>'Results (ND)-Batch'!B118*Ref!$C$4/Ref!$C$3</f>
        <v>80896885464.424515</v>
      </c>
      <c r="C118" s="71">
        <f>'Results (ND)-Batch'!C118*Ref!$C$2*Ref!$C$4/Ref!$C$3</f>
        <v>10745336.765672207</v>
      </c>
      <c r="D118" s="71">
        <f>'Results (ND)-Batch'!D118*(Ref!$C$2^2)*Ref!$C$4/Ref!$C$3</f>
        <v>2095.8594245981781</v>
      </c>
      <c r="E118" s="71">
        <f>'Results (ND)-Batch'!E118*(Ref!$C$2^3)*Ref!$C$4/Ref!$C$3</f>
        <v>0.48316391323422642</v>
      </c>
      <c r="F118" s="71">
        <f>'Results (ND)-Batch'!F118*(Ref!$C$2^4)*Ref!$C$4/Ref!$C$3</f>
        <v>1.2227518471820965E-4</v>
      </c>
      <c r="G118" s="67">
        <f>Ref!$C$6*Ref!$C$3*'Results (ND)-Batch'!G118</f>
        <v>1.3071038414980392</v>
      </c>
      <c r="H118" s="67">
        <f>Ref!$C$6*Ref!$C$3*'Results (ND)-Batch'!H118</f>
        <v>0.178257375232001</v>
      </c>
      <c r="I118" s="67">
        <f>Ref!$C$6*Ref!$C$3*'Results (ND)-Batch'!I118</f>
        <v>0.15133461072880669</v>
      </c>
      <c r="J118" s="67">
        <f>Ref!$C$6*Ref!$C$3*Ref!$C$7*Ref!$C$8*'Results (ND)-Batch'!J118</f>
        <v>1393492.0181884069</v>
      </c>
      <c r="K118" s="67">
        <f>'Results (ND)-Batch'!K118*Ref!$C$3</f>
        <v>1.3251161390705551E-3</v>
      </c>
      <c r="L118" s="55">
        <f t="shared" si="4"/>
        <v>0.11577856779562813</v>
      </c>
      <c r="M118" s="67">
        <f>'Results (ND)-Batch'!M118*Ref!$C$6</f>
        <v>1135.4609243208849</v>
      </c>
      <c r="N118" s="67">
        <f>'Results (ND)-Batch'!N118*Ref!$C$6</f>
        <v>2170</v>
      </c>
      <c r="O118" s="55">
        <f>'Results (ND)-Batch'!O118*Ref!$C$7</f>
        <v>3842.5054748757443</v>
      </c>
      <c r="P118" s="55">
        <f>'Results (ND)-Batch'!P118*Ref!$C$7</f>
        <v>1265.0000000000002</v>
      </c>
      <c r="Q118" s="55">
        <f t="shared" si="5"/>
        <v>265.52571301103342</v>
      </c>
      <c r="R118" s="72">
        <f t="shared" si="6"/>
        <v>230.53259563286764</v>
      </c>
      <c r="S118" s="74">
        <f>'Results (ND)-Batch'!S118</f>
        <v>0.41505143270957218</v>
      </c>
      <c r="T118" s="74">
        <f>'System Properties'!$C$6*E118*K118*N118</f>
        <v>0.7274560994708662</v>
      </c>
      <c r="U118" s="70">
        <f t="shared" si="7"/>
        <v>4.0809312855868436</v>
      </c>
    </row>
    <row r="119" spans="1:21" x14ac:dyDescent="0.3">
      <c r="A119" s="13">
        <f>'Raw Data'!A117</f>
        <v>1.93333333333333</v>
      </c>
      <c r="B119" s="71">
        <f>'Results (ND)-Batch'!B119*Ref!$C$4/Ref!$C$3</f>
        <v>80905436081.338486</v>
      </c>
      <c r="C119" s="71">
        <f>'Results (ND)-Batch'!C119*Ref!$C$2*Ref!$C$4/Ref!$C$3</f>
        <v>10747484.436143946</v>
      </c>
      <c r="D119" s="71">
        <f>'Results (ND)-Batch'!D119*(Ref!$C$2^2)*Ref!$C$4/Ref!$C$3</f>
        <v>2096.4359761751602</v>
      </c>
      <c r="E119" s="71">
        <f>'Results (ND)-Batch'!E119*(Ref!$C$2^3)*Ref!$C$4/Ref!$C$3</f>
        <v>0.48333360538469877</v>
      </c>
      <c r="F119" s="71">
        <f>'Results (ND)-Batch'!F119*(Ref!$C$2^4)*Ref!$C$4/Ref!$C$3</f>
        <v>1.2232753999530968E-4</v>
      </c>
      <c r="G119" s="67">
        <f>Ref!$C$6*Ref!$C$3*'Results (ND)-Batch'!G119</f>
        <v>1.3070391024725971</v>
      </c>
      <c r="H119" s="67">
        <f>Ref!$C$6*Ref!$C$3*'Results (ND)-Batch'!H119</f>
        <v>0.1783221142574456</v>
      </c>
      <c r="I119" s="67">
        <f>Ref!$C$6*Ref!$C$3*'Results (ND)-Batch'!I119</f>
        <v>0.15126987170336081</v>
      </c>
      <c r="J119" s="67">
        <f>Ref!$C$6*Ref!$C$3*Ref!$C$7*Ref!$C$8*'Results (ND)-Batch'!J119</f>
        <v>1393492.0180986591</v>
      </c>
      <c r="K119" s="67">
        <f>'Results (ND)-Batch'!K119*Ref!$C$3</f>
        <v>1.3251271531249441E-3</v>
      </c>
      <c r="L119" s="55">
        <f t="shared" si="4"/>
        <v>0.11573477137538989</v>
      </c>
      <c r="M119" s="67">
        <f>'Results (ND)-Batch'!M119*Ref!$C$6</f>
        <v>1135.409682509206</v>
      </c>
      <c r="N119" s="67">
        <f>'Results (ND)-Batch'!N119*Ref!$C$6</f>
        <v>2170</v>
      </c>
      <c r="O119" s="55">
        <f>'Results (ND)-Batch'!O119*Ref!$C$7</f>
        <v>3842.6331414407387</v>
      </c>
      <c r="P119" s="55">
        <f>'Results (ND)-Batch'!P119*Ref!$C$7</f>
        <v>1265.0000000000002</v>
      </c>
      <c r="Q119" s="55">
        <f t="shared" si="5"/>
        <v>265.52571299393156</v>
      </c>
      <c r="R119" s="72">
        <f t="shared" si="6"/>
        <v>230.55013884398039</v>
      </c>
      <c r="S119" s="74">
        <f>'Results (ND)-Batch'!S119</f>
        <v>0.41505143268590544</v>
      </c>
      <c r="T119" s="74">
        <f>'System Properties'!$C$6*E119*K119*N119</f>
        <v>0.72771763812513846</v>
      </c>
      <c r="U119" s="70">
        <f t="shared" si="7"/>
        <v>4.0809163863687958</v>
      </c>
    </row>
    <row r="120" spans="1:21" x14ac:dyDescent="0.3">
      <c r="A120" s="13">
        <f>'Raw Data'!A118</f>
        <v>1.95</v>
      </c>
      <c r="B120" s="71">
        <f>'Results (ND)-Batch'!B120*Ref!$C$4/Ref!$C$3</f>
        <v>80913736506.731277</v>
      </c>
      <c r="C120" s="71">
        <f>'Results (ND)-Batch'!C120*Ref!$C$2*Ref!$C$4/Ref!$C$3</f>
        <v>10749572.751023835</v>
      </c>
      <c r="D120" s="71">
        <f>'Results (ND)-Batch'!D120*(Ref!$C$2^2)*Ref!$C$4/Ref!$C$3</f>
        <v>2096.9966526405797</v>
      </c>
      <c r="E120" s="71">
        <f>'Results (ND)-Batch'!E120*(Ref!$C$2^3)*Ref!$C$4/Ref!$C$3</f>
        <v>0.48349863865678477</v>
      </c>
      <c r="F120" s="71">
        <f>'Results (ND)-Batch'!F120*(Ref!$C$2^4)*Ref!$C$4/Ref!$C$3</f>
        <v>1.2237846202754312E-4</v>
      </c>
      <c r="G120" s="67">
        <f>Ref!$C$6*Ref!$C$3*'Results (ND)-Batch'!G120</f>
        <v>1.30697613900867</v>
      </c>
      <c r="H120" s="67">
        <f>Ref!$C$6*Ref!$C$3*'Results (ND)-Batch'!H120</f>
        <v>0.17838507772137002</v>
      </c>
      <c r="I120" s="67">
        <f>Ref!$C$6*Ref!$C$3*'Results (ND)-Batch'!I120</f>
        <v>0.15120690823943642</v>
      </c>
      <c r="J120" s="67">
        <f>Ref!$C$6*Ref!$C$3*Ref!$C$7*Ref!$C$8*'Results (ND)-Batch'!J120</f>
        <v>1393492.0183611547</v>
      </c>
      <c r="K120" s="67">
        <f>'Results (ND)-Batch'!K120*Ref!$C$3</f>
        <v>1.32513786683369E-3</v>
      </c>
      <c r="L120" s="55">
        <f t="shared" si="4"/>
        <v>0.11569217197348801</v>
      </c>
      <c r="M120" s="67">
        <f>'Results (ND)-Batch'!M120*Ref!$C$6</f>
        <v>1135.3598412089809</v>
      </c>
      <c r="N120" s="67">
        <f>'Results (ND)-Batch'!N120*Ref!$C$6</f>
        <v>2170</v>
      </c>
      <c r="O120" s="55">
        <f>'Results (ND)-Batch'!O120*Ref!$C$7</f>
        <v>3842.7573186972827</v>
      </c>
      <c r="P120" s="55">
        <f>'Results (ND)-Batch'!P120*Ref!$C$7</f>
        <v>1265.0000000000002</v>
      </c>
      <c r="Q120" s="55">
        <f t="shared" si="5"/>
        <v>265.52571304394985</v>
      </c>
      <c r="R120" s="72">
        <f t="shared" si="6"/>
        <v>230.56719620794516</v>
      </c>
      <c r="S120" s="74">
        <f>'Results (ND)-Batch'!S120</f>
        <v>0.41505143275512413</v>
      </c>
      <c r="T120" s="74">
        <f>'System Properties'!$C$6*E120*K120*N120</f>
        <v>0.72797200146256869</v>
      </c>
      <c r="U120" s="70">
        <f t="shared" si="7"/>
        <v>4.0809018935968977</v>
      </c>
    </row>
    <row r="121" spans="1:21" x14ac:dyDescent="0.3">
      <c r="A121" s="13">
        <f>'Raw Data'!A119</f>
        <v>1.9666666666666699</v>
      </c>
      <c r="B121" s="71">
        <f>'Results (ND)-Batch'!B121*Ref!$C$4/Ref!$C$3</f>
        <v>80921786752.315918</v>
      </c>
      <c r="C121" s="71">
        <f>'Results (ND)-Batch'!C121*Ref!$C$2*Ref!$C$4/Ref!$C$3</f>
        <v>10751601.713171594</v>
      </c>
      <c r="D121" s="71">
        <f>'Results (ND)-Batch'!D121*(Ref!$C$2^2)*Ref!$C$4/Ref!$C$3</f>
        <v>2097.5414547607479</v>
      </c>
      <c r="E121" s="71">
        <f>'Results (ND)-Batch'!E121*(Ref!$C$2^3)*Ref!$C$4/Ref!$C$3</f>
        <v>0.4836590132757051</v>
      </c>
      <c r="F121" s="71">
        <f>'Results (ND)-Batch'!F121*(Ref!$C$2^4)*Ref!$C$4/Ref!$C$3</f>
        <v>1.2242795088429869E-4</v>
      </c>
      <c r="G121" s="67">
        <f>Ref!$C$6*Ref!$C$3*'Results (ND)-Batch'!G121</f>
        <v>1.306914951106271</v>
      </c>
      <c r="H121" s="67">
        <f>Ref!$C$6*Ref!$C$3*'Results (ND)-Batch'!H121</f>
        <v>0.17844626562377161</v>
      </c>
      <c r="I121" s="67">
        <f>Ref!$C$6*Ref!$C$3*'Results (ND)-Batch'!I121</f>
        <v>0.1511457203370348</v>
      </c>
      <c r="J121" s="67">
        <f>Ref!$C$6*Ref!$C$3*Ref!$C$7*Ref!$C$8*'Results (ND)-Batch'!J121</f>
        <v>1393492.0189758949</v>
      </c>
      <c r="K121" s="67">
        <f>'Results (ND)-Batch'!K121*Ref!$C$3</f>
        <v>1.3251482801967798E-3</v>
      </c>
      <c r="L121" s="55">
        <f t="shared" si="4"/>
        <v>0.11565076993655456</v>
      </c>
      <c r="M121" s="67">
        <f>'Results (ND)-Batch'!M121*Ref!$C$6</f>
        <v>1135.3114008257687</v>
      </c>
      <c r="N121" s="67">
        <f>'Results (ND)-Batch'!N121*Ref!$C$6</f>
        <v>2170</v>
      </c>
      <c r="O121" s="55">
        <f>'Results (ND)-Batch'!O121*Ref!$C$7</f>
        <v>3842.8780056349437</v>
      </c>
      <c r="P121" s="55">
        <f>'Results (ND)-Batch'!P121*Ref!$C$7</f>
        <v>1265.0000000000002</v>
      </c>
      <c r="Q121" s="55">
        <f t="shared" si="5"/>
        <v>265.52571316108617</v>
      </c>
      <c r="R121" s="72">
        <f t="shared" si="6"/>
        <v>230.58376852479074</v>
      </c>
      <c r="S121" s="74">
        <f>'Results (ND)-Batch'!S121</f>
        <v>0.41505143291722535</v>
      </c>
      <c r="T121" s="74">
        <f>'System Properties'!$C$6*E121*K121*N121</f>
        <v>0.72821918948315867</v>
      </c>
      <c r="U121" s="70">
        <f t="shared" si="7"/>
        <v>4.08088780640837</v>
      </c>
    </row>
    <row r="122" spans="1:21" x14ac:dyDescent="0.3">
      <c r="A122" s="13">
        <f>'Raw Data'!A120</f>
        <v>1.9833333333333301</v>
      </c>
      <c r="B122" s="71">
        <f>'Results (ND)-Batch'!B122*Ref!$C$4/Ref!$C$3</f>
        <v>80929586829.46434</v>
      </c>
      <c r="C122" s="71">
        <f>'Results (ND)-Batch'!C122*Ref!$C$2*Ref!$C$4/Ref!$C$3</f>
        <v>10753571.325366125</v>
      </c>
      <c r="D122" s="71">
        <f>'Results (ND)-Batch'!D122*(Ref!$C$2^2)*Ref!$C$4/Ref!$C$3</f>
        <v>2098.0703832803301</v>
      </c>
      <c r="E122" s="71">
        <f>'Results (ND)-Batch'!E122*(Ref!$C$2^3)*Ref!$C$4/Ref!$C$3</f>
        <v>0.48381472946033555</v>
      </c>
      <c r="F122" s="71">
        <f>'Results (ND)-Batch'!F122*(Ref!$C$2^4)*Ref!$C$4/Ref!$C$3</f>
        <v>1.2247600663301415E-4</v>
      </c>
      <c r="G122" s="67">
        <f>Ref!$C$6*Ref!$C$3*'Results (ND)-Batch'!G122</f>
        <v>1.3068555387653871</v>
      </c>
      <c r="H122" s="67">
        <f>Ref!$C$6*Ref!$C$3*'Results (ND)-Batch'!H122</f>
        <v>0.17850567796465303</v>
      </c>
      <c r="I122" s="67">
        <f>Ref!$C$6*Ref!$C$3*'Results (ND)-Batch'!I122</f>
        <v>0.15108630799615472</v>
      </c>
      <c r="J122" s="67">
        <f>Ref!$C$6*Ref!$C$3*Ref!$C$7*Ref!$C$8*'Results (ND)-Batch'!J122</f>
        <v>1393492.0199428799</v>
      </c>
      <c r="K122" s="67">
        <f>'Results (ND)-Batch'!K122*Ref!$C$3</f>
        <v>1.3251583932142011E-3</v>
      </c>
      <c r="L122" s="55">
        <f t="shared" si="4"/>
        <v>0.11561056560152702</v>
      </c>
      <c r="M122" s="67">
        <f>'Results (ND)-Batch'!M122*Ref!$C$6</f>
        <v>1135.2643617537865</v>
      </c>
      <c r="N122" s="67">
        <f>'Results (ND)-Batch'!N122*Ref!$C$6</f>
        <v>2170</v>
      </c>
      <c r="O122" s="55">
        <f>'Results (ND)-Batch'!O122*Ref!$C$7</f>
        <v>3842.9952012715485</v>
      </c>
      <c r="P122" s="55">
        <f>'Results (ND)-Batch'!P122*Ref!$C$7</f>
        <v>1265.0000000000002</v>
      </c>
      <c r="Q122" s="55">
        <f t="shared" si="5"/>
        <v>265.52571334534304</v>
      </c>
      <c r="R122" s="72">
        <f t="shared" si="6"/>
        <v>230.59985657101356</v>
      </c>
      <c r="S122" s="74">
        <f>'Results (ND)-Batch'!S122</f>
        <v>0.41505143317221233</v>
      </c>
      <c r="T122" s="74">
        <f>'System Properties'!$C$6*E122*K122*N122</f>
        <v>0.72845920218690741</v>
      </c>
      <c r="U122" s="70">
        <f t="shared" si="7"/>
        <v>4.0808741239657031</v>
      </c>
    </row>
    <row r="123" spans="1:21" x14ac:dyDescent="0.3">
      <c r="A123" s="13">
        <f>'Raw Data'!A121</f>
        <v>2</v>
      </c>
      <c r="B123" s="71">
        <f>'Results (ND)-Batch'!B123*Ref!$C$4/Ref!$C$3</f>
        <v>80936623299.114258</v>
      </c>
      <c r="C123" s="71">
        <f>'Results (ND)-Batch'!C123*Ref!$C$2*Ref!$C$4/Ref!$C$3</f>
        <v>10755370.806831751</v>
      </c>
      <c r="D123" s="71">
        <f>'Results (ND)-Batch'!D123*(Ref!$C$2^2)*Ref!$C$4/Ref!$C$3</f>
        <v>2098.5541743527856</v>
      </c>
      <c r="E123" s="71">
        <f>'Results (ND)-Batch'!E123*(Ref!$C$2^3)*Ref!$C$4/Ref!$C$3</f>
        <v>0.48395728421494238</v>
      </c>
      <c r="F123" s="71">
        <f>'Results (ND)-Batch'!F123*(Ref!$C$2^4)*Ref!$C$4/Ref!$C$3</f>
        <v>1.2252003969685628E-4</v>
      </c>
      <c r="G123" s="67">
        <f>Ref!$C$6*Ref!$C$3*'Results (ND)-Batch'!G123</f>
        <v>1.306801139957066</v>
      </c>
      <c r="H123" s="67">
        <f>Ref!$C$6*Ref!$C$3*'Results (ND)-Batch'!H123</f>
        <v>0.17856007677297792</v>
      </c>
      <c r="I123" s="67">
        <f>Ref!$C$6*Ref!$C$3*'Results (ND)-Batch'!I123</f>
        <v>0.15103190918782849</v>
      </c>
      <c r="J123" s="67">
        <f>Ref!$C$6*Ref!$C$3*Ref!$C$7*Ref!$C$8*'Results (ND)-Batch'!J123</f>
        <v>1393492.0207596056</v>
      </c>
      <c r="K123" s="67">
        <f>'Results (ND)-Batch'!K123*Ref!$C$3</f>
        <v>1.325167668347172E-3</v>
      </c>
      <c r="L123" s="55">
        <f t="shared" si="4"/>
        <v>0.11557375071833081</v>
      </c>
      <c r="M123" s="67">
        <f>'Results (ND)-Batch'!M123*Ref!$C$6</f>
        <v>1135.221288340447</v>
      </c>
      <c r="N123" s="67">
        <f>'Results (ND)-Batch'!N123*Ref!$C$6</f>
        <v>2170</v>
      </c>
      <c r="O123" s="55">
        <f>'Results (ND)-Batch'!O123*Ref!$C$7</f>
        <v>3843.1025166560657</v>
      </c>
      <c r="P123" s="55">
        <f>'Results (ND)-Batch'!P123*Ref!$C$7</f>
        <v>1265.0000000000002</v>
      </c>
      <c r="Q123" s="55">
        <f t="shared" si="5"/>
        <v>265.52571350096662</v>
      </c>
      <c r="R123" s="72">
        <f t="shared" si="6"/>
        <v>230.61462512122159</v>
      </c>
      <c r="S123" s="74">
        <f>'Results (ND)-Batch'!S123</f>
        <v>0.41505143338757466</v>
      </c>
      <c r="T123" s="74">
        <f>'System Properties'!$C$6*E123*K123*N123</f>
        <v>0.72867894098091246</v>
      </c>
      <c r="U123" s="70">
        <f t="shared" si="7"/>
        <v>4.0808614901491005</v>
      </c>
    </row>
    <row r="124" spans="1:21" x14ac:dyDescent="0.3">
      <c r="A124" s="13">
        <f>'Raw Data'!A122</f>
        <v>2.0166666666666702</v>
      </c>
      <c r="B124" s="71">
        <f>'Results (ND)-Batch'!B124*Ref!$C$4/Ref!$C$3</f>
        <v>80943399401.844955</v>
      </c>
      <c r="C124" s="71">
        <f>'Results (ND)-Batch'!C124*Ref!$C$2*Ref!$C$4/Ref!$C$3</f>
        <v>10757111.048074029</v>
      </c>
      <c r="D124" s="71">
        <f>'Results (ND)-Batch'!D124*(Ref!$C$2^2)*Ref!$C$4/Ref!$C$3</f>
        <v>2099.0222128682667</v>
      </c>
      <c r="E124" s="71">
        <f>'Results (ND)-Batch'!E124*(Ref!$C$2^3)*Ref!$C$4/Ref!$C$3</f>
        <v>0.48409523740690991</v>
      </c>
      <c r="F124" s="71">
        <f>'Results (ND)-Batch'!F124*(Ref!$C$2^4)*Ref!$C$4/Ref!$C$3</f>
        <v>1.2256266373909745E-4</v>
      </c>
      <c r="G124" s="67">
        <f>Ref!$C$6*Ref!$C$3*'Results (ND)-Batch'!G124</f>
        <v>1.3067484940693559</v>
      </c>
      <c r="H124" s="67">
        <f>Ref!$C$6*Ref!$C$3*'Results (ND)-Batch'!H124</f>
        <v>0.17861272266067879</v>
      </c>
      <c r="I124" s="67">
        <f>Ref!$C$6*Ref!$C$3*'Results (ND)-Batch'!I124</f>
        <v>0.15097926330012762</v>
      </c>
      <c r="J124" s="67">
        <f>Ref!$C$6*Ref!$C$3*Ref!$C$7*Ref!$C$8*'Results (ND)-Batch'!J124</f>
        <v>1393492.0214438462</v>
      </c>
      <c r="K124" s="67">
        <f>'Results (ND)-Batch'!K124*Ref!$C$3</f>
        <v>1.3251766494912919E-3</v>
      </c>
      <c r="L124" s="55">
        <f t="shared" si="4"/>
        <v>0.11553811922136745</v>
      </c>
      <c r="M124" s="67">
        <f>'Results (ND)-Batch'!M124*Ref!$C$6</f>
        <v>1135.1795994889999</v>
      </c>
      <c r="N124" s="67">
        <f>'Results (ND)-Batch'!N124*Ref!$C$6</f>
        <v>2170</v>
      </c>
      <c r="O124" s="55">
        <f>'Results (ND)-Batch'!O124*Ref!$C$7</f>
        <v>3843.2063824697138</v>
      </c>
      <c r="P124" s="55">
        <f>'Results (ND)-Batch'!P124*Ref!$C$7</f>
        <v>1265.0000000000002</v>
      </c>
      <c r="Q124" s="55">
        <f t="shared" si="5"/>
        <v>265.52571363134859</v>
      </c>
      <c r="R124" s="72">
        <f t="shared" si="6"/>
        <v>230.62892542971457</v>
      </c>
      <c r="S124" s="74">
        <f>'Results (ND)-Batch'!S124</f>
        <v>0.415051433568006</v>
      </c>
      <c r="T124" s="74">
        <f>'System Properties'!$C$6*E124*K124*N124</f>
        <v>0.72889159260223135</v>
      </c>
      <c r="U124" s="70">
        <f t="shared" si="7"/>
        <v>4.0808492348383831</v>
      </c>
    </row>
    <row r="125" spans="1:21" x14ac:dyDescent="0.3">
      <c r="A125" s="13">
        <f>'Raw Data'!A123</f>
        <v>2.0333333333333301</v>
      </c>
      <c r="B125" s="71">
        <f>'Results (ND)-Batch'!B125*Ref!$C$4/Ref!$C$3</f>
        <v>80950092505.6427</v>
      </c>
      <c r="C125" s="71">
        <f>'Results (ND)-Batch'!C125*Ref!$C$2*Ref!$C$4/Ref!$C$3</f>
        <v>10758830.626160562</v>
      </c>
      <c r="D125" s="71">
        <f>'Results (ND)-Batch'!D125*(Ref!$C$2^2)*Ref!$C$4/Ref!$C$3</f>
        <v>2099.4847016058898</v>
      </c>
      <c r="E125" s="71">
        <f>'Results (ND)-Batch'!E125*(Ref!$C$2^3)*Ref!$C$4/Ref!$C$3</f>
        <v>0.48423155647852534</v>
      </c>
      <c r="F125" s="71">
        <f>'Results (ND)-Batch'!F125*(Ref!$C$2^4)*Ref!$C$4/Ref!$C$3</f>
        <v>1.2260478339187861E-4</v>
      </c>
      <c r="G125" s="67">
        <f>Ref!$C$6*Ref!$C$3*'Results (ND)-Batch'!G125</f>
        <v>1.3066964709949931</v>
      </c>
      <c r="H125" s="67">
        <f>Ref!$C$6*Ref!$C$3*'Results (ND)-Batch'!H125</f>
        <v>0.17866474573504312</v>
      </c>
      <c r="I125" s="67">
        <f>Ref!$C$6*Ref!$C$3*'Results (ND)-Batch'!I125</f>
        <v>0.15092724022576462</v>
      </c>
      <c r="J125" s="67">
        <f>Ref!$C$6*Ref!$C$3*Ref!$C$7*Ref!$C$8*'Results (ND)-Batch'!J125</f>
        <v>1393492.0221059746</v>
      </c>
      <c r="K125" s="67">
        <f>'Results (ND)-Batch'!K125*Ref!$C$3</f>
        <v>1.3251855246027061E-3</v>
      </c>
      <c r="L125" s="55">
        <f t="shared" si="4"/>
        <v>0.11550290643307548</v>
      </c>
      <c r="M125" s="67">
        <f>'Results (ND)-Batch'!M125*Ref!$C$6</f>
        <v>1135.1384005266982</v>
      </c>
      <c r="N125" s="67">
        <f>'Results (ND)-Batch'!N125*Ref!$C$6</f>
        <v>2170</v>
      </c>
      <c r="O125" s="55">
        <f>'Results (ND)-Batch'!O125*Ref!$C$7</f>
        <v>3843.3090277475849</v>
      </c>
      <c r="P125" s="55">
        <f>'Results (ND)-Batch'!P125*Ref!$C$7</f>
        <v>1265.0000000000002</v>
      </c>
      <c r="Q125" s="55">
        <f t="shared" si="5"/>
        <v>265.52571375751501</v>
      </c>
      <c r="R125" s="72">
        <f t="shared" si="6"/>
        <v>230.6430507010306</v>
      </c>
      <c r="S125" s="74">
        <f>'Results (ND)-Batch'!S125</f>
        <v>0.41505143374260361</v>
      </c>
      <c r="T125" s="74">
        <f>'System Properties'!$C$6*E125*K125*N125</f>
        <v>0.72910172822517316</v>
      </c>
      <c r="U125" s="70">
        <f t="shared" si="7"/>
        <v>4.0808371300425383</v>
      </c>
    </row>
    <row r="126" spans="1:21" x14ac:dyDescent="0.3">
      <c r="A126" s="13">
        <f>'Raw Data'!A124</f>
        <v>2.0499999999999998</v>
      </c>
      <c r="B126" s="71">
        <f>'Results (ND)-Batch'!B126*Ref!$C$4/Ref!$C$3</f>
        <v>80956702613.78186</v>
      </c>
      <c r="C126" s="71">
        <f>'Results (ND)-Batch'!C126*Ref!$C$2*Ref!$C$4/Ref!$C$3</f>
        <v>10760529.541919114</v>
      </c>
      <c r="D126" s="71">
        <f>'Results (ND)-Batch'!D126*(Ref!$C$2^2)*Ref!$C$4/Ref!$C$3</f>
        <v>2099.9416407881531</v>
      </c>
      <c r="E126" s="71">
        <f>'Results (ND)-Batch'!E126*(Ref!$C$2^3)*Ref!$C$4/Ref!$C$3</f>
        <v>0.48436624149533686</v>
      </c>
      <c r="F126" s="71">
        <f>'Results (ND)-Batch'!F126*(Ref!$C$2^4)*Ref!$C$4/Ref!$C$3</f>
        <v>1.2264639867544294E-4</v>
      </c>
      <c r="G126" s="67">
        <f>Ref!$C$6*Ref!$C$3*'Results (ND)-Batch'!G126</f>
        <v>1.3066450707339641</v>
      </c>
      <c r="H126" s="67">
        <f>Ref!$C$6*Ref!$C$3*'Results (ND)-Batch'!H126</f>
        <v>0.17871614599606953</v>
      </c>
      <c r="I126" s="67">
        <f>Ref!$C$6*Ref!$C$3*'Results (ND)-Batch'!I126</f>
        <v>0.15087583996473822</v>
      </c>
      <c r="J126" s="67">
        <f>Ref!$C$6*Ref!$C$3*Ref!$C$7*Ref!$C$8*'Results (ND)-Batch'!J126</f>
        <v>1393492.0227459946</v>
      </c>
      <c r="K126" s="67">
        <f>'Results (ND)-Batch'!K126*Ref!$C$3</f>
        <v>1.3251942936814271E-3</v>
      </c>
      <c r="L126" s="55">
        <f t="shared" si="4"/>
        <v>0.11546811245381944</v>
      </c>
      <c r="M126" s="67">
        <f>'Results (ND)-Batch'!M126*Ref!$C$6</f>
        <v>1135.0976915709687</v>
      </c>
      <c r="N126" s="67">
        <f>'Results (ND)-Batch'!N126*Ref!$C$6</f>
        <v>2170</v>
      </c>
      <c r="O126" s="55">
        <f>'Results (ND)-Batch'!O126*Ref!$C$7</f>
        <v>3843.4104521971162</v>
      </c>
      <c r="P126" s="55">
        <f>'Results (ND)-Batch'!P126*Ref!$C$7</f>
        <v>1265.0000000000002</v>
      </c>
      <c r="Q126" s="55">
        <f t="shared" si="5"/>
        <v>265.52571387946949</v>
      </c>
      <c r="R126" s="72">
        <f t="shared" si="6"/>
        <v>230.65700116958672</v>
      </c>
      <c r="S126" s="74">
        <f>'Results (ND)-Batch'!S126</f>
        <v>0.41505143391137239</v>
      </c>
      <c r="T126" s="74">
        <f>'System Properties'!$C$6*E126*K126*N126</f>
        <v>0.729309347849735</v>
      </c>
      <c r="U126" s="70">
        <f t="shared" si="7"/>
        <v>4.0808251755035867</v>
      </c>
    </row>
    <row r="127" spans="1:21" x14ac:dyDescent="0.3">
      <c r="A127" s="13">
        <f>'Raw Data'!A125</f>
        <v>2.06666666666667</v>
      </c>
      <c r="B127" s="71">
        <f>'Results (ND)-Batch'!B127*Ref!$C$4/Ref!$C$3</f>
        <v>80963229729.495789</v>
      </c>
      <c r="C127" s="71">
        <f>'Results (ND)-Batch'!C127*Ref!$C$2*Ref!$C$4/Ref!$C$3</f>
        <v>10762207.796167692</v>
      </c>
      <c r="D127" s="71">
        <f>'Results (ND)-Batch'!D127*(Ref!$C$2^2)*Ref!$C$4/Ref!$C$3</f>
        <v>2100.3930306348939</v>
      </c>
      <c r="E127" s="71">
        <f>'Results (ND)-Batch'!E127*(Ref!$C$2^3)*Ref!$C$4/Ref!$C$3</f>
        <v>0.48449929252211343</v>
      </c>
      <c r="F127" s="71">
        <f>'Results (ND)-Batch'!F127*(Ref!$C$2^4)*Ref!$C$4/Ref!$C$3</f>
        <v>1.2268750960979253E-4</v>
      </c>
      <c r="G127" s="67">
        <f>Ref!$C$6*Ref!$C$3*'Results (ND)-Batch'!G127</f>
        <v>1.306594293286282</v>
      </c>
      <c r="H127" s="67">
        <f>Ref!$C$6*Ref!$C$3*'Results (ND)-Batch'!H127</f>
        <v>0.17876692344375802</v>
      </c>
      <c r="I127" s="67">
        <f>Ref!$C$6*Ref!$C$3*'Results (ND)-Batch'!I127</f>
        <v>0.15082506251704839</v>
      </c>
      <c r="J127" s="67">
        <f>Ref!$C$6*Ref!$C$3*Ref!$C$7*Ref!$C$8*'Results (ND)-Batch'!J127</f>
        <v>1393492.0233639025</v>
      </c>
      <c r="K127" s="67">
        <f>'Results (ND)-Batch'!K127*Ref!$C$3</f>
        <v>1.325202956727455E-3</v>
      </c>
      <c r="L127" s="55">
        <f t="shared" si="4"/>
        <v>0.11543373738278052</v>
      </c>
      <c r="M127" s="67">
        <f>'Results (ND)-Batch'!M127*Ref!$C$6</f>
        <v>1135.0574727378532</v>
      </c>
      <c r="N127" s="67">
        <f>'Results (ND)-Batch'!N127*Ref!$C$6</f>
        <v>2170</v>
      </c>
      <c r="O127" s="55">
        <f>'Results (ND)-Batch'!O127*Ref!$C$7</f>
        <v>3843.5106555291945</v>
      </c>
      <c r="P127" s="55">
        <f>'Results (ND)-Batch'!P127*Ref!$C$7</f>
        <v>1265.0000000000002</v>
      </c>
      <c r="Q127" s="55">
        <f t="shared" si="5"/>
        <v>265.52571399720841</v>
      </c>
      <c r="R127" s="72">
        <f t="shared" si="6"/>
        <v>230.67077706673876</v>
      </c>
      <c r="S127" s="74">
        <f>'Results (ND)-Batch'!S127</f>
        <v>0.4150514340743075</v>
      </c>
      <c r="T127" s="74">
        <f>'System Properties'!$C$6*E127*K127*N127</f>
        <v>0.72951445147591942</v>
      </c>
      <c r="U127" s="70">
        <f t="shared" si="7"/>
        <v>4.0808133709669869</v>
      </c>
    </row>
    <row r="128" spans="1:21" x14ac:dyDescent="0.3">
      <c r="A128" s="13">
        <f>'Raw Data'!A126</f>
        <v>2.0833333333333299</v>
      </c>
      <c r="B128" s="71">
        <f>'Results (ND)-Batch'!B128*Ref!$C$4/Ref!$C$3</f>
        <v>80969673855.979233</v>
      </c>
      <c r="C128" s="71">
        <f>'Results (ND)-Batch'!C128*Ref!$C$2*Ref!$C$4/Ref!$C$3</f>
        <v>10763865.389714338</v>
      </c>
      <c r="D128" s="71">
        <f>'Results (ND)-Batch'!D128*(Ref!$C$2^2)*Ref!$C$4/Ref!$C$3</f>
        <v>2100.8388713633035</v>
      </c>
      <c r="E128" s="71">
        <f>'Results (ND)-Batch'!E128*(Ref!$C$2^3)*Ref!$C$4/Ref!$C$3</f>
        <v>0.48463070962283594</v>
      </c>
      <c r="F128" s="71">
        <f>'Results (ND)-Batch'!F128*(Ref!$C$2^4)*Ref!$C$4/Ref!$C$3</f>
        <v>1.2272811621468597E-4</v>
      </c>
      <c r="G128" s="67">
        <f>Ref!$C$6*Ref!$C$3*'Results (ND)-Batch'!G128</f>
        <v>1.3065441386519341</v>
      </c>
      <c r="H128" s="67">
        <f>Ref!$C$6*Ref!$C$3*'Results (ND)-Batch'!H128</f>
        <v>0.1788170780781099</v>
      </c>
      <c r="I128" s="67">
        <f>Ref!$C$6*Ref!$C$3*'Results (ND)-Batch'!I128</f>
        <v>0.15077490788269649</v>
      </c>
      <c r="J128" s="67">
        <f>Ref!$C$6*Ref!$C$3*Ref!$C$7*Ref!$C$8*'Results (ND)-Batch'!J128</f>
        <v>1393492.0239597016</v>
      </c>
      <c r="K128" s="67">
        <f>'Results (ND)-Batch'!K128*Ref!$C$3</f>
        <v>1.3252115137407899E-3</v>
      </c>
      <c r="L128" s="55">
        <f t="shared" si="4"/>
        <v>0.11539978131796068</v>
      </c>
      <c r="M128" s="67">
        <f>'Results (ND)-Batch'!M128*Ref!$C$6</f>
        <v>1135.017744142014</v>
      </c>
      <c r="N128" s="67">
        <f>'Results (ND)-Batch'!N128*Ref!$C$6</f>
        <v>2170</v>
      </c>
      <c r="O128" s="55">
        <f>'Results (ND)-Batch'!O128*Ref!$C$7</f>
        <v>3843.6096374581448</v>
      </c>
      <c r="P128" s="55">
        <f>'Results (ND)-Batch'!P128*Ref!$C$7</f>
        <v>1265.0000000000002</v>
      </c>
      <c r="Q128" s="55">
        <f t="shared" si="5"/>
        <v>265.52571411073524</v>
      </c>
      <c r="R128" s="72">
        <f t="shared" si="6"/>
        <v>230.68437862078545</v>
      </c>
      <c r="S128" s="74">
        <f>'Results (ND)-Batch'!S128</f>
        <v>0.41505143423141355</v>
      </c>
      <c r="T128" s="74">
        <f>'System Properties'!$C$6*E128*K128*N128</f>
        <v>0.7297170391037251</v>
      </c>
      <c r="U128" s="70">
        <f t="shared" si="7"/>
        <v>4.0808017161815719</v>
      </c>
    </row>
    <row r="129" spans="1:21" x14ac:dyDescent="0.3">
      <c r="A129" s="13">
        <f>'Raw Data'!A127</f>
        <v>2.1</v>
      </c>
      <c r="B129" s="71">
        <f>'Results (ND)-Batch'!B129*Ref!$C$4/Ref!$C$3</f>
        <v>80976034996.386627</v>
      </c>
      <c r="C129" s="71">
        <f>'Results (ND)-Batch'!C129*Ref!$C$2*Ref!$C$4/Ref!$C$3</f>
        <v>10765502.323357148</v>
      </c>
      <c r="D129" s="71">
        <f>'Results (ND)-Batch'!D129*(Ref!$C$2^2)*Ref!$C$4/Ref!$C$3</f>
        <v>2101.2791631878918</v>
      </c>
      <c r="E129" s="71">
        <f>'Results (ND)-Batch'!E129*(Ref!$C$2^3)*Ref!$C$4/Ref!$C$3</f>
        <v>0.48476049286070039</v>
      </c>
      <c r="F129" s="71">
        <f>'Results (ND)-Batch'!F129*(Ref!$C$2^4)*Ref!$C$4/Ref!$C$3</f>
        <v>1.2276821850963973E-4</v>
      </c>
      <c r="G129" s="67">
        <f>Ref!$C$6*Ref!$C$3*'Results (ND)-Batch'!G129</f>
        <v>1.3064946068309071</v>
      </c>
      <c r="H129" s="67">
        <f>Ref!$C$6*Ref!$C$3*'Results (ND)-Batch'!H129</f>
        <v>0.1788666098991252</v>
      </c>
      <c r="I129" s="67">
        <f>Ref!$C$6*Ref!$C$3*'Results (ND)-Batch'!I129</f>
        <v>0.15072537606168251</v>
      </c>
      <c r="J129" s="67">
        <f>Ref!$C$6*Ref!$C$3*Ref!$C$7*Ref!$C$8*'Results (ND)-Batch'!J129</f>
        <v>1393492.0245333903</v>
      </c>
      <c r="K129" s="67">
        <f>'Results (ND)-Batch'!K129*Ref!$C$3</f>
        <v>1.325219964721432E-3</v>
      </c>
      <c r="L129" s="55">
        <f t="shared" si="4"/>
        <v>0.11536624435617752</v>
      </c>
      <c r="M129" s="67">
        <f>'Results (ND)-Batch'!M129*Ref!$C$6</f>
        <v>1134.9785058967277</v>
      </c>
      <c r="N129" s="67">
        <f>'Results (ND)-Batch'!N129*Ref!$C$6</f>
        <v>2170</v>
      </c>
      <c r="O129" s="55">
        <f>'Results (ND)-Batch'!O129*Ref!$C$7</f>
        <v>3843.7073977017426</v>
      </c>
      <c r="P129" s="55">
        <f>'Results (ND)-Batch'!P129*Ref!$C$7</f>
        <v>1265.0000000000002</v>
      </c>
      <c r="Q129" s="55">
        <f t="shared" si="5"/>
        <v>265.52571422005263</v>
      </c>
      <c r="R129" s="72">
        <f t="shared" si="6"/>
        <v>230.6978060569833</v>
      </c>
      <c r="S129" s="74">
        <f>'Results (ND)-Batch'!S129</f>
        <v>0.41505143438269432</v>
      </c>
      <c r="T129" s="74">
        <f>'System Properties'!$C$6*E129*K129*N129</f>
        <v>0.72991711073315246</v>
      </c>
      <c r="U129" s="70">
        <f t="shared" si="7"/>
        <v>4.080790210899627</v>
      </c>
    </row>
    <row r="130" spans="1:21" x14ac:dyDescent="0.3">
      <c r="A130" s="13">
        <f>'Raw Data'!A128</f>
        <v>2.1166666666666698</v>
      </c>
      <c r="B130" s="71">
        <f>'Results (ND)-Batch'!B130*Ref!$C$4/Ref!$C$3</f>
        <v>80982313153.832748</v>
      </c>
      <c r="C130" s="71">
        <f>'Results (ND)-Batch'!C130*Ref!$C$2*Ref!$C$4/Ref!$C$3</f>
        <v>10767118.597884394</v>
      </c>
      <c r="D130" s="71">
        <f>'Results (ND)-Batch'!D130*(Ref!$C$2^2)*Ref!$C$4/Ref!$C$3</f>
        <v>2101.7139063205077</v>
      </c>
      <c r="E130" s="71">
        <f>'Results (ND)-Batch'!E130*(Ref!$C$2^3)*Ref!$C$4/Ref!$C$3</f>
        <v>0.48488864229812101</v>
      </c>
      <c r="F130" s="71">
        <f>'Results (ND)-Batch'!F130*(Ref!$C$2^4)*Ref!$C$4/Ref!$C$3</f>
        <v>1.2280781651392888E-4</v>
      </c>
      <c r="G130" s="67">
        <f>Ref!$C$6*Ref!$C$3*'Results (ND)-Batch'!G130</f>
        <v>1.3064456978232402</v>
      </c>
      <c r="H130" s="67">
        <f>Ref!$C$6*Ref!$C$3*'Results (ND)-Batch'!H130</f>
        <v>0.1789155189068013</v>
      </c>
      <c r="I130" s="67">
        <f>Ref!$C$6*Ref!$C$3*'Results (ND)-Batch'!I130</f>
        <v>0.15067646705400511</v>
      </c>
      <c r="J130" s="67">
        <f>Ref!$C$6*Ref!$C$3*Ref!$C$7*Ref!$C$8*'Results (ND)-Batch'!J130</f>
        <v>1393492.0250849673</v>
      </c>
      <c r="K130" s="67">
        <f>'Results (ND)-Batch'!K130*Ref!$C$3</f>
        <v>1.325228309669368E-3</v>
      </c>
      <c r="L130" s="55">
        <f t="shared" si="4"/>
        <v>0.11533312659305904</v>
      </c>
      <c r="M130" s="67">
        <f>'Results (ND)-Batch'!M130*Ref!$C$6</f>
        <v>1134.9397581138792</v>
      </c>
      <c r="N130" s="67">
        <f>'Results (ND)-Batch'!N130*Ref!$C$6</f>
        <v>2170</v>
      </c>
      <c r="O130" s="55">
        <f>'Results (ND)-Batch'!O130*Ref!$C$7</f>
        <v>3843.8039359812328</v>
      </c>
      <c r="P130" s="55">
        <f>'Results (ND)-Batch'!P130*Ref!$C$7</f>
        <v>1265.0000000000002</v>
      </c>
      <c r="Q130" s="55">
        <f t="shared" si="5"/>
        <v>265.52571432515185</v>
      </c>
      <c r="R130" s="72">
        <f t="shared" si="6"/>
        <v>230.71105959755511</v>
      </c>
      <c r="S130" s="74">
        <f>'Results (ND)-Batch'!S130</f>
        <v>0.4150514345281377</v>
      </c>
      <c r="T130" s="74">
        <f>'System Properties'!$C$6*E130*K130*N130</f>
        <v>0.73011466636420141</v>
      </c>
      <c r="U130" s="70">
        <f t="shared" si="7"/>
        <v>4.0807788548768915</v>
      </c>
    </row>
    <row r="131" spans="1:21" x14ac:dyDescent="0.3">
      <c r="A131" s="13">
        <f>'Raw Data'!A129</f>
        <v>2.1333333333333302</v>
      </c>
      <c r="B131" s="71">
        <f>'Results (ND)-Batch'!B131*Ref!$C$4/Ref!$C$3</f>
        <v>80988508331.391556</v>
      </c>
      <c r="C131" s="71">
        <f>'Results (ND)-Batch'!C131*Ref!$C$2*Ref!$C$4/Ref!$C$3</f>
        <v>10768714.214074086</v>
      </c>
      <c r="D131" s="71">
        <f>'Results (ND)-Batch'!D131*(Ref!$C$2^2)*Ref!$C$4/Ref!$C$3</f>
        <v>2102.1431009702819</v>
      </c>
      <c r="E131" s="71">
        <f>'Results (ND)-Batch'!E131*(Ref!$C$2^3)*Ref!$C$4/Ref!$C$3</f>
        <v>0.48501515799671246</v>
      </c>
      <c r="F131" s="71">
        <f>'Results (ND)-Batch'!F131*(Ref!$C$2^4)*Ref!$C$4/Ref!$C$3</f>
        <v>1.2284691024658221E-4</v>
      </c>
      <c r="G131" s="67">
        <f>Ref!$C$6*Ref!$C$3*'Results (ND)-Batch'!G131</f>
        <v>1.3063974116288939</v>
      </c>
      <c r="H131" s="67">
        <f>Ref!$C$6*Ref!$C$3*'Results (ND)-Batch'!H131</f>
        <v>0.17896380510114213</v>
      </c>
      <c r="I131" s="67">
        <f>Ref!$C$6*Ref!$C$3*'Results (ND)-Batch'!I131</f>
        <v>0.15062818085966562</v>
      </c>
      <c r="J131" s="67">
        <f>Ref!$C$6*Ref!$C$3*Ref!$C$7*Ref!$C$8*'Results (ND)-Batch'!J131</f>
        <v>1393492.0256144356</v>
      </c>
      <c r="K131" s="67">
        <f>'Results (ND)-Batch'!K131*Ref!$C$3</f>
        <v>1.3252365485846239E-3</v>
      </c>
      <c r="L131" s="55">
        <f t="shared" si="4"/>
        <v>0.11530042812305748</v>
      </c>
      <c r="M131" s="67">
        <f>'Results (ND)-Batch'!M131*Ref!$C$6</f>
        <v>1134.9015009039772</v>
      </c>
      <c r="N131" s="67">
        <f>'Results (ND)-Batch'!N131*Ref!$C$6</f>
        <v>2170</v>
      </c>
      <c r="O131" s="55">
        <f>'Results (ND)-Batch'!O131*Ref!$C$7</f>
        <v>3843.8992520212873</v>
      </c>
      <c r="P131" s="55">
        <f>'Results (ND)-Batch'!P131*Ref!$C$7</f>
        <v>1265.0000000000002</v>
      </c>
      <c r="Q131" s="55">
        <f t="shared" si="5"/>
        <v>265.52571442604176</v>
      </c>
      <c r="R131" s="72">
        <f t="shared" si="6"/>
        <v>230.72413946169746</v>
      </c>
      <c r="S131" s="74">
        <f>'Results (ND)-Batch'!S131</f>
        <v>0.41505143466775596</v>
      </c>
      <c r="T131" s="74">
        <f>'System Properties'!$C$6*E131*K131*N131</f>
        <v>0.7303097059968725</v>
      </c>
      <c r="U131" s="70">
        <f t="shared" si="7"/>
        <v>4.0807676478723449</v>
      </c>
    </row>
    <row r="132" spans="1:21" x14ac:dyDescent="0.3">
      <c r="A132" s="13">
        <f>'Raw Data'!A130</f>
        <v>2.15</v>
      </c>
      <c r="B132" s="71">
        <f>'Results (ND)-Batch'!B132*Ref!$C$4/Ref!$C$3</f>
        <v>80994620532.098389</v>
      </c>
      <c r="C132" s="71">
        <f>'Results (ND)-Batch'!C132*Ref!$C$2*Ref!$C$4/Ref!$C$3</f>
        <v>10770289.172694707</v>
      </c>
      <c r="D132" s="71">
        <f>'Results (ND)-Batch'!D132*(Ref!$C$2^2)*Ref!$C$4/Ref!$C$3</f>
        <v>2102.566747343782</v>
      </c>
      <c r="E132" s="71">
        <f>'Results (ND)-Batch'!E132*(Ref!$C$2^3)*Ref!$C$4/Ref!$C$3</f>
        <v>0.48514004001732125</v>
      </c>
      <c r="F132" s="71">
        <f>'Results (ND)-Batch'!F132*(Ref!$C$2^4)*Ref!$C$4/Ref!$C$3</f>
        <v>1.2288549972639111E-4</v>
      </c>
      <c r="G132" s="67">
        <f>Ref!$C$6*Ref!$C$3*'Results (ND)-Batch'!G132</f>
        <v>1.306349748247895</v>
      </c>
      <c r="H132" s="67">
        <f>Ref!$C$6*Ref!$C$3*'Results (ND)-Batch'!H132</f>
        <v>0.17901146848214372</v>
      </c>
      <c r="I132" s="67">
        <f>Ref!$C$6*Ref!$C$3*'Results (ND)-Batch'!I132</f>
        <v>0.15058051747866272</v>
      </c>
      <c r="J132" s="67">
        <f>Ref!$C$6*Ref!$C$3*Ref!$C$7*Ref!$C$8*'Results (ND)-Batch'!J132</f>
        <v>1393492.0261217933</v>
      </c>
      <c r="K132" s="67">
        <f>'Results (ND)-Batch'!K132*Ref!$C$3</f>
        <v>1.3252446814671739E-3</v>
      </c>
      <c r="L132" s="55">
        <f t="shared" ref="L132:L195" si="8">I132/G132</f>
        <v>0.11526814903943192</v>
      </c>
      <c r="M132" s="67">
        <f>'Results (ND)-Batch'!M132*Ref!$C$6</f>
        <v>1134.8637343761354</v>
      </c>
      <c r="N132" s="67">
        <f>'Results (ND)-Batch'!N132*Ref!$C$6</f>
        <v>2170</v>
      </c>
      <c r="O132" s="55">
        <f>'Results (ND)-Batch'!O132*Ref!$C$7</f>
        <v>3843.9933455500563</v>
      </c>
      <c r="P132" s="55">
        <f>'Results (ND)-Batch'!P132*Ref!$C$7</f>
        <v>1265.0000000000002</v>
      </c>
      <c r="Q132" s="55">
        <f t="shared" ref="Q132:Q195" si="9">J132/(G132*O132+H132*P132)</f>
        <v>265.52571452271644</v>
      </c>
      <c r="R132" s="72">
        <f t="shared" ref="R132:R195" si="10">1000000*E132/D132</f>
        <v>230.73704586558745</v>
      </c>
      <c r="S132" s="74">
        <f>'Results (ND)-Batch'!S132</f>
        <v>0.41505143480154094</v>
      </c>
      <c r="T132" s="74">
        <f>'System Properties'!$C$6*E132*K132*N132</f>
        <v>0.73050222963116418</v>
      </c>
      <c r="U132" s="70">
        <f t="shared" ref="U132:U195" si="11">T132/H132</f>
        <v>4.0807565896485078</v>
      </c>
    </row>
    <row r="133" spans="1:21" x14ac:dyDescent="0.3">
      <c r="A133" s="13">
        <f>'Raw Data'!A131</f>
        <v>2.1666666666666701</v>
      </c>
      <c r="B133" s="71">
        <f>'Results (ND)-Batch'!B133*Ref!$C$4/Ref!$C$3</f>
        <v>81000649758.94632</v>
      </c>
      <c r="C133" s="71">
        <f>'Results (ND)-Batch'!C133*Ref!$C$2*Ref!$C$4/Ref!$C$3</f>
        <v>10771843.474504435</v>
      </c>
      <c r="D133" s="71">
        <f>'Results (ND)-Batch'!D133*(Ref!$C$2^2)*Ref!$C$4/Ref!$C$3</f>
        <v>2102.9848456447644</v>
      </c>
      <c r="E133" s="71">
        <f>'Results (ND)-Batch'!E133*(Ref!$C$2^3)*Ref!$C$4/Ref!$C$3</f>
        <v>0.48526328841999106</v>
      </c>
      <c r="F133" s="71">
        <f>'Results (ND)-Batch'!F133*(Ref!$C$2^4)*Ref!$C$4/Ref!$C$3</f>
        <v>1.2292358497189901E-4</v>
      </c>
      <c r="G133" s="67">
        <f>Ref!$C$6*Ref!$C$3*'Results (ND)-Batch'!G133</f>
        <v>1.3063027076802303</v>
      </c>
      <c r="H133" s="67">
        <f>Ref!$C$6*Ref!$C$3*'Results (ND)-Batch'!H133</f>
        <v>0.17905850904981002</v>
      </c>
      <c r="I133" s="67">
        <f>Ref!$C$6*Ref!$C$3*'Results (ND)-Batch'!I133</f>
        <v>0.15053347691099772</v>
      </c>
      <c r="J133" s="67">
        <f>Ref!$C$6*Ref!$C$3*Ref!$C$7*Ref!$C$8*'Results (ND)-Batch'!J133</f>
        <v>1393492.026607041</v>
      </c>
      <c r="K133" s="67">
        <f>'Results (ND)-Batch'!K133*Ref!$C$3</f>
        <v>1.325252708317044E-3</v>
      </c>
      <c r="L133" s="55">
        <f t="shared" si="8"/>
        <v>0.1152362894342609</v>
      </c>
      <c r="M133" s="67">
        <f>'Results (ND)-Batch'!M133*Ref!$C$6</f>
        <v>1134.8264586380851</v>
      </c>
      <c r="N133" s="67">
        <f>'Results (ND)-Batch'!N133*Ref!$C$6</f>
        <v>2170</v>
      </c>
      <c r="O133" s="55">
        <f>'Results (ND)-Batch'!O133*Ref!$C$7</f>
        <v>3844.0862162991293</v>
      </c>
      <c r="P133" s="55">
        <f>'Results (ND)-Batch'!P133*Ref!$C$7</f>
        <v>1265.0000000000002</v>
      </c>
      <c r="Q133" s="55">
        <f t="shared" si="9"/>
        <v>265.5257146151788</v>
      </c>
      <c r="R133" s="72">
        <f t="shared" si="10"/>
        <v>230.74977902240269</v>
      </c>
      <c r="S133" s="74">
        <f>'Results (ND)-Batch'!S133</f>
        <v>0.41505143492949659</v>
      </c>
      <c r="T133" s="74">
        <f>'System Properties'!$C$6*E133*K133*N133</f>
        <v>0.73069223726707844</v>
      </c>
      <c r="U133" s="70">
        <f t="shared" si="11"/>
        <v>4.0807456799711002</v>
      </c>
    </row>
    <row r="134" spans="1:21" x14ac:dyDescent="0.3">
      <c r="A134" s="13">
        <f>'Raw Data'!A132</f>
        <v>2.18333333333333</v>
      </c>
      <c r="B134" s="71">
        <f>'Results (ND)-Batch'!B134*Ref!$C$4/Ref!$C$3</f>
        <v>81006596014.892807</v>
      </c>
      <c r="C134" s="71">
        <f>'Results (ND)-Batch'!C134*Ref!$C$2*Ref!$C$4/Ref!$C$3</f>
        <v>10773377.120251859</v>
      </c>
      <c r="D134" s="71">
        <f>'Results (ND)-Batch'!D134*(Ref!$C$2^2)*Ref!$C$4/Ref!$C$3</f>
        <v>2103.3973960744725</v>
      </c>
      <c r="E134" s="71">
        <f>'Results (ND)-Batch'!E134*(Ref!$C$2^3)*Ref!$C$4/Ref!$C$3</f>
        <v>0.4853849032639978</v>
      </c>
      <c r="F134" s="71">
        <f>'Results (ND)-Batch'!F134*(Ref!$C$2^4)*Ref!$C$4/Ref!$C$3</f>
        <v>1.2296116600141193E-4</v>
      </c>
      <c r="G134" s="67">
        <f>Ref!$C$6*Ref!$C$3*'Results (ND)-Batch'!G134</f>
        <v>1.3062562899258989</v>
      </c>
      <c r="H134" s="67">
        <f>Ref!$C$6*Ref!$C$3*'Results (ND)-Batch'!H134</f>
        <v>0.17910492680413712</v>
      </c>
      <c r="I134" s="67">
        <f>Ref!$C$6*Ref!$C$3*'Results (ND)-Batch'!I134</f>
        <v>0.1504870591566693</v>
      </c>
      <c r="J134" s="67">
        <f>Ref!$C$6*Ref!$C$3*Ref!$C$7*Ref!$C$8*'Results (ND)-Batch'!J134</f>
        <v>1393492.0270701763</v>
      </c>
      <c r="K134" s="67">
        <f>'Results (ND)-Batch'!K134*Ref!$C$3</f>
        <v>1.3252606291342078E-3</v>
      </c>
      <c r="L134" s="55">
        <f t="shared" si="8"/>
        <v>0.11520484939843322</v>
      </c>
      <c r="M134" s="67">
        <f>'Results (ND)-Batch'!M134*Ref!$C$6</f>
        <v>1134.7896737961669</v>
      </c>
      <c r="N134" s="67">
        <f>'Results (ND)-Batch'!N134*Ref!$C$6</f>
        <v>2170</v>
      </c>
      <c r="O134" s="55">
        <f>'Results (ND)-Batch'!O134*Ref!$C$7</f>
        <v>3844.1778640035673</v>
      </c>
      <c r="P134" s="55">
        <f>'Results (ND)-Batch'!P134*Ref!$C$7</f>
        <v>1265.0000000000002</v>
      </c>
      <c r="Q134" s="55">
        <f t="shared" si="9"/>
        <v>265.5257147034286</v>
      </c>
      <c r="R134" s="72">
        <f t="shared" si="10"/>
        <v>230.76233914231412</v>
      </c>
      <c r="S134" s="74">
        <f>'Results (ND)-Batch'!S134</f>
        <v>0.41505143505162251</v>
      </c>
      <c r="T134" s="74">
        <f>'System Properties'!$C$6*E134*K134*N134</f>
        <v>0.73087972890461472</v>
      </c>
      <c r="U134" s="70">
        <f t="shared" si="11"/>
        <v>4.0807349186093536</v>
      </c>
    </row>
    <row r="135" spans="1:21" x14ac:dyDescent="0.3">
      <c r="A135" s="13">
        <f>'Raw Data'!A133</f>
        <v>2.2000000000000002</v>
      </c>
      <c r="B135" s="71">
        <f>'Results (ND)-Batch'!B135*Ref!$C$4/Ref!$C$3</f>
        <v>81012459302.851028</v>
      </c>
      <c r="C135" s="71">
        <f>'Results (ND)-Batch'!C135*Ref!$C$2*Ref!$C$4/Ref!$C$3</f>
        <v>10774890.110675395</v>
      </c>
      <c r="D135" s="71">
        <f>'Results (ND)-Batch'!D135*(Ref!$C$2^2)*Ref!$C$4/Ref!$C$3</f>
        <v>2103.8043988313589</v>
      </c>
      <c r="E135" s="71">
        <f>'Results (ND)-Batch'!E135*(Ref!$C$2^3)*Ref!$C$4/Ref!$C$3</f>
        <v>0.48550488460781643</v>
      </c>
      <c r="F135" s="71">
        <f>'Results (ND)-Batch'!F135*(Ref!$C$2^4)*Ref!$C$4/Ref!$C$3</f>
        <v>1.2299824283298986E-4</v>
      </c>
      <c r="G135" s="67">
        <f>Ref!$C$6*Ref!$C$3*'Results (ND)-Batch'!G135</f>
        <v>1.3062104949849151</v>
      </c>
      <c r="H135" s="67">
        <f>Ref!$C$6*Ref!$C$3*'Results (ND)-Batch'!H135</f>
        <v>0.17915072174512761</v>
      </c>
      <c r="I135" s="67">
        <f>Ref!$C$6*Ref!$C$3*'Results (ND)-Batch'!I135</f>
        <v>0.1504412642156788</v>
      </c>
      <c r="J135" s="67">
        <f>Ref!$C$6*Ref!$C$3*Ref!$C$7*Ref!$C$8*'Results (ND)-Batch'!J135</f>
        <v>1393492.0275112034</v>
      </c>
      <c r="K135" s="67">
        <f>'Results (ND)-Batch'!K135*Ref!$C$3</f>
        <v>1.325268443918679E-3</v>
      </c>
      <c r="L135" s="55">
        <f t="shared" si="8"/>
        <v>0.11517382902165105</v>
      </c>
      <c r="M135" s="67">
        <f>'Results (ND)-Batch'!M135*Ref!$C$6</f>
        <v>1134.7533799553319</v>
      </c>
      <c r="N135" s="67">
        <f>'Results (ND)-Batch'!N135*Ref!$C$6</f>
        <v>2170</v>
      </c>
      <c r="O135" s="55">
        <f>'Results (ND)-Batch'!O135*Ref!$C$7</f>
        <v>3844.2682884018873</v>
      </c>
      <c r="P135" s="55">
        <f>'Results (ND)-Batch'!P135*Ref!$C$7</f>
        <v>1265.0000000000002</v>
      </c>
      <c r="Q135" s="55">
        <f t="shared" si="9"/>
        <v>265.52571478746353</v>
      </c>
      <c r="R135" s="72">
        <f t="shared" si="10"/>
        <v>230.77472643250925</v>
      </c>
      <c r="S135" s="74">
        <f>'Results (ND)-Batch'!S135</f>
        <v>0.41505143516791576</v>
      </c>
      <c r="T135" s="74">
        <f>'System Properties'!$C$6*E135*K135*N135</f>
        <v>0.73106470454377193</v>
      </c>
      <c r="U135" s="70">
        <f t="shared" si="11"/>
        <v>4.0807243053356821</v>
      </c>
    </row>
    <row r="136" spans="1:21" x14ac:dyDescent="0.3">
      <c r="A136" s="13">
        <f>'Raw Data'!A134</f>
        <v>2.2166666666666699</v>
      </c>
      <c r="B136" s="71">
        <f>'Results (ND)-Batch'!B136*Ref!$C$4/Ref!$C$3</f>
        <v>81018239625.695679</v>
      </c>
      <c r="C136" s="71">
        <f>'Results (ND)-Batch'!C136*Ref!$C$2*Ref!$C$4/Ref!$C$3</f>
        <v>10776382.446503447</v>
      </c>
      <c r="D136" s="71">
        <f>'Results (ND)-Batch'!D136*(Ref!$C$2^2)*Ref!$C$4/Ref!$C$3</f>
        <v>2104.2058541112442</v>
      </c>
      <c r="E136" s="71">
        <f>'Results (ND)-Batch'!E136*(Ref!$C$2^3)*Ref!$C$4/Ref!$C$3</f>
        <v>0.48562323250913875</v>
      </c>
      <c r="F136" s="71">
        <f>'Results (ND)-Batch'!F136*(Ref!$C$2^4)*Ref!$C$4/Ref!$C$3</f>
        <v>1.230348154844505E-4</v>
      </c>
      <c r="G136" s="67">
        <f>Ref!$C$6*Ref!$C$3*'Results (ND)-Batch'!G136</f>
        <v>1.3061653228572521</v>
      </c>
      <c r="H136" s="67">
        <f>Ref!$C$6*Ref!$C$3*'Results (ND)-Batch'!H136</f>
        <v>0.17919589387278151</v>
      </c>
      <c r="I136" s="67">
        <f>Ref!$C$6*Ref!$C$3*'Results (ND)-Batch'!I136</f>
        <v>0.15039609208802621</v>
      </c>
      <c r="J136" s="67">
        <f>Ref!$C$6*Ref!$C$3*Ref!$C$7*Ref!$C$8*'Results (ND)-Batch'!J136</f>
        <v>1393492.0279301198</v>
      </c>
      <c r="K136" s="67">
        <f>'Results (ND)-Batch'!K136*Ref!$C$3</f>
        <v>1.32527615267047E-3</v>
      </c>
      <c r="L136" s="55">
        <f t="shared" si="8"/>
        <v>0.1151432283924312</v>
      </c>
      <c r="M136" s="67">
        <f>'Results (ND)-Batch'!M136*Ref!$C$6</f>
        <v>1134.7175772191445</v>
      </c>
      <c r="N136" s="67">
        <f>'Results (ND)-Batch'!N136*Ref!$C$6</f>
        <v>2170</v>
      </c>
      <c r="O136" s="55">
        <f>'Results (ND)-Batch'!O136*Ref!$C$7</f>
        <v>3844.357489236063</v>
      </c>
      <c r="P136" s="55">
        <f>'Results (ND)-Batch'!P136*Ref!$C$7</f>
        <v>1265.0000000000002</v>
      </c>
      <c r="Q136" s="55">
        <f t="shared" si="9"/>
        <v>265.52571486728891</v>
      </c>
      <c r="R136" s="72">
        <f t="shared" si="10"/>
        <v>230.78694109719223</v>
      </c>
      <c r="S136" s="74">
        <f>'Results (ND)-Batch'!S136</f>
        <v>0.41505143527838351</v>
      </c>
      <c r="T136" s="74">
        <f>'System Properties'!$C$6*E136*K136*N136</f>
        <v>0.73124716418455138</v>
      </c>
      <c r="U136" s="70">
        <f t="shared" si="11"/>
        <v>4.0807138399258953</v>
      </c>
    </row>
    <row r="137" spans="1:21" x14ac:dyDescent="0.3">
      <c r="A137" s="13">
        <f>'Raw Data'!A135</f>
        <v>2.2333333333333298</v>
      </c>
      <c r="B137" s="71">
        <f>'Results (ND)-Batch'!B137*Ref!$C$4/Ref!$C$3</f>
        <v>81023936986.26358</v>
      </c>
      <c r="C137" s="71">
        <f>'Results (ND)-Batch'!C137*Ref!$C$2*Ref!$C$4/Ref!$C$3</f>
        <v>10777854.128454868</v>
      </c>
      <c r="D137" s="71">
        <f>'Results (ND)-Batch'!D137*(Ref!$C$2^2)*Ref!$C$4/Ref!$C$3</f>
        <v>2104.6017621073215</v>
      </c>
      <c r="E137" s="71">
        <f>'Results (ND)-Batch'!E137*(Ref!$C$2^3)*Ref!$C$4/Ref!$C$3</f>
        <v>0.48573994702488277</v>
      </c>
      <c r="F137" s="71">
        <f>'Results (ND)-Batch'!F137*(Ref!$C$2^4)*Ref!$C$4/Ref!$C$3</f>
        <v>1.2307088397337231E-4</v>
      </c>
      <c r="G137" s="67">
        <f>Ref!$C$6*Ref!$C$3*'Results (ND)-Batch'!G137</f>
        <v>1.3061207735429361</v>
      </c>
      <c r="H137" s="67">
        <f>Ref!$C$6*Ref!$C$3*'Results (ND)-Batch'!H137</f>
        <v>0.1792404431870975</v>
      </c>
      <c r="I137" s="67">
        <f>Ref!$C$6*Ref!$C$3*'Results (ND)-Batch'!I137</f>
        <v>0.15035154277371021</v>
      </c>
      <c r="J137" s="67">
        <f>Ref!$C$6*Ref!$C$3*Ref!$C$7*Ref!$C$8*'Results (ND)-Batch'!J137</f>
        <v>1393492.0283269261</v>
      </c>
      <c r="K137" s="67">
        <f>'Results (ND)-Batch'!K137*Ref!$C$3</f>
        <v>1.3252837553895547E-3</v>
      </c>
      <c r="L137" s="55">
        <f t="shared" si="8"/>
        <v>0.11511304759809618</v>
      </c>
      <c r="M137" s="67">
        <f>'Results (ND)-Batch'!M137*Ref!$C$6</f>
        <v>1134.6822656897725</v>
      </c>
      <c r="N137" s="67">
        <f>'Results (ND)-Batch'!N137*Ref!$C$6</f>
        <v>2170</v>
      </c>
      <c r="O137" s="55">
        <f>'Results (ND)-Batch'!O137*Ref!$C$7</f>
        <v>3844.4454662515495</v>
      </c>
      <c r="P137" s="55">
        <f>'Results (ND)-Batch'!P137*Ref!$C$7</f>
        <v>1265.0000000000002</v>
      </c>
      <c r="Q137" s="55">
        <f t="shared" si="9"/>
        <v>265.52571494289919</v>
      </c>
      <c r="R137" s="72">
        <f t="shared" si="10"/>
        <v>230.79898333759596</v>
      </c>
      <c r="S137" s="74">
        <f>'Results (ND)-Batch'!S137</f>
        <v>0.41505143538301803</v>
      </c>
      <c r="T137" s="74">
        <f>'System Properties'!$C$6*E137*K137*N137</f>
        <v>0.73142710782695131</v>
      </c>
      <c r="U137" s="70">
        <f t="shared" si="11"/>
        <v>4.0807035221591246</v>
      </c>
    </row>
    <row r="138" spans="1:21" x14ac:dyDescent="0.3">
      <c r="A138" s="13">
        <f>'Raw Data'!A136</f>
        <v>2.25</v>
      </c>
      <c r="B138" s="71">
        <f>'Results (ND)-Batch'!B138*Ref!$C$4/Ref!$C$3</f>
        <v>81029551387.348679</v>
      </c>
      <c r="C138" s="71">
        <f>'Results (ND)-Batch'!C138*Ref!$C$2*Ref!$C$4/Ref!$C$3</f>
        <v>10779305.157238238</v>
      </c>
      <c r="D138" s="71">
        <f>'Results (ND)-Batch'!D138*(Ref!$C$2^2)*Ref!$C$4/Ref!$C$3</f>
        <v>2104.9921230100745</v>
      </c>
      <c r="E138" s="71">
        <f>'Results (ND)-Batch'!E138*(Ref!$C$2^3)*Ref!$C$4/Ref!$C$3</f>
        <v>0.48585502821116927</v>
      </c>
      <c r="F138" s="71">
        <f>'Results (ND)-Batch'!F138*(Ref!$C$2^4)*Ref!$C$4/Ref!$C$3</f>
        <v>1.2310644831708769E-4</v>
      </c>
      <c r="G138" s="67">
        <f>Ref!$C$6*Ref!$C$3*'Results (ND)-Batch'!G138</f>
        <v>1.306076847041967</v>
      </c>
      <c r="H138" s="67">
        <f>Ref!$C$6*Ref!$C$3*'Results (ND)-Batch'!H138</f>
        <v>0.17928436968807562</v>
      </c>
      <c r="I138" s="67">
        <f>Ref!$C$6*Ref!$C$3*'Results (ND)-Batch'!I138</f>
        <v>0.15030761627273079</v>
      </c>
      <c r="J138" s="67">
        <f>Ref!$C$6*Ref!$C$3*Ref!$C$7*Ref!$C$8*'Results (ND)-Batch'!J138</f>
        <v>1393492.0287016218</v>
      </c>
      <c r="K138" s="67">
        <f>'Results (ND)-Batch'!K138*Ref!$C$3</f>
        <v>1.3252912520759468E-3</v>
      </c>
      <c r="L138" s="55">
        <f t="shared" si="8"/>
        <v>0.11508328672478266</v>
      </c>
      <c r="M138" s="67">
        <f>'Results (ND)-Batch'!M138*Ref!$C$6</f>
        <v>1134.6474454679958</v>
      </c>
      <c r="N138" s="67">
        <f>'Results (ND)-Batch'!N138*Ref!$C$6</f>
        <v>2170</v>
      </c>
      <c r="O138" s="55">
        <f>'Results (ND)-Batch'!O138*Ref!$C$7</f>
        <v>3844.5322191972587</v>
      </c>
      <c r="P138" s="55">
        <f>'Results (ND)-Batch'!P138*Ref!$C$7</f>
        <v>1265.0000000000002</v>
      </c>
      <c r="Q138" s="55">
        <f t="shared" si="9"/>
        <v>265.52571501429418</v>
      </c>
      <c r="R138" s="72">
        <f t="shared" si="10"/>
        <v>230.81085335198853</v>
      </c>
      <c r="S138" s="74">
        <f>'Results (ND)-Batch'!S138</f>
        <v>0.41505143548181928</v>
      </c>
      <c r="T138" s="74">
        <f>'System Properties'!$C$6*E138*K138*N138</f>
        <v>0.73160453547097337</v>
      </c>
      <c r="U138" s="70">
        <f t="shared" si="11"/>
        <v>4.0806933518177919</v>
      </c>
    </row>
    <row r="139" spans="1:21" x14ac:dyDescent="0.3">
      <c r="A139" s="13">
        <f>'Raw Data'!A137</f>
        <v>2.2666666666666702</v>
      </c>
      <c r="B139" s="71">
        <f>'Results (ND)-Batch'!B139*Ref!$C$4/Ref!$C$3</f>
        <v>81035082831.70755</v>
      </c>
      <c r="C139" s="71">
        <f>'Results (ND)-Batch'!C139*Ref!$C$2*Ref!$C$4/Ref!$C$3</f>
        <v>10780735.53355244</v>
      </c>
      <c r="D139" s="71">
        <f>'Results (ND)-Batch'!D139*(Ref!$C$2^2)*Ref!$C$4/Ref!$C$3</f>
        <v>2105.3769370073405</v>
      </c>
      <c r="E139" s="71">
        <f>'Results (ND)-Batch'!E139*(Ref!$C$2^3)*Ref!$C$4/Ref!$C$3</f>
        <v>0.48596847612334237</v>
      </c>
      <c r="F139" s="71">
        <f>'Results (ND)-Batch'!F139*(Ref!$C$2^4)*Ref!$C$4/Ref!$C$3</f>
        <v>1.2314150853268943E-4</v>
      </c>
      <c r="G139" s="67">
        <f>Ref!$C$6*Ref!$C$3*'Results (ND)-Batch'!G139</f>
        <v>1.3060335433543191</v>
      </c>
      <c r="H139" s="67">
        <f>Ref!$C$6*Ref!$C$3*'Results (ND)-Batch'!H139</f>
        <v>0.17932767337571712</v>
      </c>
      <c r="I139" s="67">
        <f>Ref!$C$6*Ref!$C$3*'Results (ND)-Batch'!I139</f>
        <v>0.15026431258508929</v>
      </c>
      <c r="J139" s="67">
        <f>Ref!$C$6*Ref!$C$3*Ref!$C$7*Ref!$C$8*'Results (ND)-Batch'!J139</f>
        <v>1393492.0290542075</v>
      </c>
      <c r="K139" s="67">
        <f>'Results (ND)-Batch'!K139*Ref!$C$3</f>
        <v>1.3252986427296329E-3</v>
      </c>
      <c r="L139" s="55">
        <f t="shared" si="8"/>
        <v>0.11505394585744072</v>
      </c>
      <c r="M139" s="67">
        <f>'Results (ND)-Batch'!M139*Ref!$C$6</f>
        <v>1134.6131166532057</v>
      </c>
      <c r="N139" s="67">
        <f>'Results (ND)-Batch'!N139*Ref!$C$6</f>
        <v>2170</v>
      </c>
      <c r="O139" s="55">
        <f>'Results (ND)-Batch'!O139*Ref!$C$7</f>
        <v>3844.6177478255599</v>
      </c>
      <c r="P139" s="55">
        <f>'Results (ND)-Batch'!P139*Ref!$C$7</f>
        <v>1265.0000000000002</v>
      </c>
      <c r="Q139" s="55">
        <f t="shared" si="9"/>
        <v>265.52571508147975</v>
      </c>
      <c r="R139" s="72">
        <f t="shared" si="10"/>
        <v>230.82255133568415</v>
      </c>
      <c r="S139" s="74">
        <f>'Results (ND)-Batch'!S139</f>
        <v>0.41505143557479518</v>
      </c>
      <c r="T139" s="74">
        <f>'System Properties'!$C$6*E139*K139*N139</f>
        <v>0.73177944711661835</v>
      </c>
      <c r="U139" s="70">
        <f t="shared" si="11"/>
        <v>4.0806833286875683</v>
      </c>
    </row>
    <row r="140" spans="1:21" x14ac:dyDescent="0.3">
      <c r="A140" s="13">
        <f>'Raw Data'!A138</f>
        <v>2.2833333333333301</v>
      </c>
      <c r="B140" s="71">
        <f>'Results (ND)-Batch'!B140*Ref!$C$4/Ref!$C$3</f>
        <v>81040531322.054184</v>
      </c>
      <c r="C140" s="71">
        <f>'Results (ND)-Batch'!C140*Ref!$C$2*Ref!$C$4/Ref!$C$3</f>
        <v>10782145.258086042</v>
      </c>
      <c r="D140" s="71">
        <f>'Results (ND)-Batch'!D140*(Ref!$C$2^2)*Ref!$C$4/Ref!$C$3</f>
        <v>2105.756204284251</v>
      </c>
      <c r="E140" s="71">
        <f>'Results (ND)-Batch'!E140*(Ref!$C$2^3)*Ref!$C$4/Ref!$C$3</f>
        <v>0.48608029081594478</v>
      </c>
      <c r="F140" s="71">
        <f>'Results (ND)-Batch'!F140*(Ref!$C$2^4)*Ref!$C$4/Ref!$C$3</f>
        <v>1.2317606463702432E-4</v>
      </c>
      <c r="G140" s="67">
        <f>Ref!$C$6*Ref!$C$3*'Results (ND)-Batch'!G140</f>
        <v>1.3059908624800183</v>
      </c>
      <c r="H140" s="67">
        <f>Ref!$C$6*Ref!$C$3*'Results (ND)-Batch'!H140</f>
        <v>0.17937035425002198</v>
      </c>
      <c r="I140" s="67">
        <f>Ref!$C$6*Ref!$C$3*'Results (ND)-Batch'!I140</f>
        <v>0.1502216317107857</v>
      </c>
      <c r="J140" s="67">
        <f>Ref!$C$6*Ref!$C$3*Ref!$C$7*Ref!$C$8*'Results (ND)-Batch'!J140</f>
        <v>1393492.0293846827</v>
      </c>
      <c r="K140" s="67">
        <f>'Results (ND)-Batch'!K140*Ref!$C$3</f>
        <v>1.3253059273506389E-3</v>
      </c>
      <c r="L140" s="55">
        <f t="shared" si="8"/>
        <v>0.11502502507982448</v>
      </c>
      <c r="M140" s="67">
        <f>'Results (ND)-Batch'!M140*Ref!$C$6</f>
        <v>1134.5792793433945</v>
      </c>
      <c r="N140" s="67">
        <f>'Results (ND)-Batch'!N140*Ref!$C$6</f>
        <v>2170</v>
      </c>
      <c r="O140" s="55">
        <f>'Results (ND)-Batch'!O140*Ref!$C$7</f>
        <v>3844.7020518923118</v>
      </c>
      <c r="P140" s="55">
        <f>'Results (ND)-Batch'!P140*Ref!$C$7</f>
        <v>1265.0000000000002</v>
      </c>
      <c r="Q140" s="55">
        <f t="shared" si="9"/>
        <v>265.52571514445009</v>
      </c>
      <c r="R140" s="72">
        <f t="shared" si="10"/>
        <v>230.83407748104631</v>
      </c>
      <c r="S140" s="74">
        <f>'Results (ND)-Batch'!S140</f>
        <v>0.41505143566193781</v>
      </c>
      <c r="T140" s="74">
        <f>'System Properties'!$C$6*E140*K140*N140</f>
        <v>0.73195184276388359</v>
      </c>
      <c r="U140" s="70">
        <f t="shared" si="11"/>
        <v>4.0806734525574138</v>
      </c>
    </row>
    <row r="141" spans="1:21" x14ac:dyDescent="0.3">
      <c r="A141" s="13">
        <f>'Raw Data'!A139</f>
        <v>2.2999999999999998</v>
      </c>
      <c r="B141" s="71">
        <f>'Results (ND)-Batch'!B141*Ref!$C$4/Ref!$C$3</f>
        <v>81045896861.064972</v>
      </c>
      <c r="C141" s="71">
        <f>'Results (ND)-Batch'!C141*Ref!$C$2*Ref!$C$4/Ref!$C$3</f>
        <v>10783534.33151805</v>
      </c>
      <c r="D141" s="71">
        <f>'Results (ND)-Batch'!D141*(Ref!$C$2^2)*Ref!$C$4/Ref!$C$3</f>
        <v>2106.1299250233196</v>
      </c>
      <c r="E141" s="71">
        <f>'Results (ND)-Batch'!E141*(Ref!$C$2^3)*Ref!$C$4/Ref!$C$3</f>
        <v>0.48619047234275131</v>
      </c>
      <c r="F141" s="71">
        <f>'Results (ND)-Batch'!F141*(Ref!$C$2^4)*Ref!$C$4/Ref!$C$3</f>
        <v>1.2321011664669969E-4</v>
      </c>
      <c r="G141" s="67">
        <f>Ref!$C$6*Ref!$C$3*'Results (ND)-Batch'!G141</f>
        <v>1.3059488044190508</v>
      </c>
      <c r="H141" s="67">
        <f>Ref!$C$6*Ref!$C$3*'Results (ND)-Batch'!H141</f>
        <v>0.1794124123109877</v>
      </c>
      <c r="I141" s="67">
        <f>Ref!$C$6*Ref!$C$3*'Results (ND)-Batch'!I141</f>
        <v>0.15017957364981871</v>
      </c>
      <c r="J141" s="67">
        <f>Ref!$C$6*Ref!$C$3*Ref!$C$7*Ref!$C$8*'Results (ND)-Batch'!J141</f>
        <v>1393492.0296930475</v>
      </c>
      <c r="K141" s="67">
        <f>'Results (ND)-Batch'!K141*Ref!$C$3</f>
        <v>1.3253131059389519E-3</v>
      </c>
      <c r="L141" s="55">
        <f t="shared" si="8"/>
        <v>0.11499652447449948</v>
      </c>
      <c r="M141" s="67">
        <f>'Results (ND)-Batch'!M141*Ref!$C$6</f>
        <v>1134.5459336351644</v>
      </c>
      <c r="N141" s="67">
        <f>'Results (ND)-Batch'!N141*Ref!$C$6</f>
        <v>2170</v>
      </c>
      <c r="O141" s="55">
        <f>'Results (ND)-Batch'!O141*Ref!$C$7</f>
        <v>3844.7851311568343</v>
      </c>
      <c r="P141" s="55">
        <f>'Results (ND)-Batch'!P141*Ref!$C$7</f>
        <v>1265.0000000000002</v>
      </c>
      <c r="Q141" s="55">
        <f t="shared" si="9"/>
        <v>265.52571520320828</v>
      </c>
      <c r="R141" s="72">
        <f t="shared" si="10"/>
        <v>230.84543197750162</v>
      </c>
      <c r="S141" s="74">
        <f>'Results (ND)-Batch'!S141</f>
        <v>0.41505143574325126</v>
      </c>
      <c r="T141" s="74">
        <f>'System Properties'!$C$6*E141*K141*N141</f>
        <v>0.7321217224127714</v>
      </c>
      <c r="U141" s="70">
        <f t="shared" si="11"/>
        <v>4.0806637232196357</v>
      </c>
    </row>
    <row r="142" spans="1:21" x14ac:dyDescent="0.3">
      <c r="A142" s="13">
        <f>'Raw Data'!A140</f>
        <v>2.31666666666667</v>
      </c>
      <c r="B142" s="71">
        <f>'Results (ND)-Batch'!B142*Ref!$C$4/Ref!$C$3</f>
        <v>81051179451.375977</v>
      </c>
      <c r="C142" s="71">
        <f>'Results (ND)-Batch'!C142*Ref!$C$2*Ref!$C$4/Ref!$C$3</f>
        <v>10784902.754517587</v>
      </c>
      <c r="D142" s="71">
        <f>'Results (ND)-Batch'!D142*(Ref!$C$2^2)*Ref!$C$4/Ref!$C$3</f>
        <v>2106.4980994043835</v>
      </c>
      <c r="E142" s="71">
        <f>'Results (ND)-Batch'!E142*(Ref!$C$2^3)*Ref!$C$4/Ref!$C$3</f>
        <v>0.48629902075674941</v>
      </c>
      <c r="F142" s="71">
        <f>'Results (ND)-Batch'!F142*(Ref!$C$2^4)*Ref!$C$4/Ref!$C$3</f>
        <v>1.232436645780816E-4</v>
      </c>
      <c r="G142" s="67">
        <f>Ref!$C$6*Ref!$C$3*'Results (ND)-Batch'!G142</f>
        <v>1.305907369171418</v>
      </c>
      <c r="H142" s="67">
        <f>Ref!$C$6*Ref!$C$3*'Results (ND)-Batch'!H142</f>
        <v>0.17945384755861812</v>
      </c>
      <c r="I142" s="67">
        <f>Ref!$C$6*Ref!$C$3*'Results (ND)-Batch'!I142</f>
        <v>0.15013813840218959</v>
      </c>
      <c r="J142" s="67">
        <f>Ref!$C$6*Ref!$C$3*Ref!$C$7*Ref!$C$8*'Results (ND)-Batch'!J142</f>
        <v>1393492.0299793021</v>
      </c>
      <c r="K142" s="67">
        <f>'Results (ND)-Batch'!K142*Ref!$C$3</f>
        <v>1.3253201784945588E-3</v>
      </c>
      <c r="L142" s="55">
        <f t="shared" si="8"/>
        <v>0.11496844412284032</v>
      </c>
      <c r="M142" s="67">
        <f>'Results (ND)-Batch'!M142*Ref!$C$6</f>
        <v>1134.5130796237233</v>
      </c>
      <c r="N142" s="67">
        <f>'Results (ND)-Batch'!N142*Ref!$C$6</f>
        <v>2170</v>
      </c>
      <c r="O142" s="55">
        <f>'Results (ND)-Batch'!O142*Ref!$C$7</f>
        <v>3844.8669853819206</v>
      </c>
      <c r="P142" s="55">
        <f>'Results (ND)-Batch'!P142*Ref!$C$7</f>
        <v>1265.0000000000002</v>
      </c>
      <c r="Q142" s="55">
        <f t="shared" si="9"/>
        <v>265.52571525775392</v>
      </c>
      <c r="R142" s="72">
        <f t="shared" si="10"/>
        <v>230.85661501154519</v>
      </c>
      <c r="S142" s="74">
        <f>'Results (ND)-Batch'!S142</f>
        <v>0.41505143581873527</v>
      </c>
      <c r="T142" s="74">
        <f>'System Properties'!$C$6*E142*K142*N142</f>
        <v>0.73228908606328047</v>
      </c>
      <c r="U142" s="70">
        <f t="shared" si="11"/>
        <v>4.0806541404696279</v>
      </c>
    </row>
    <row r="143" spans="1:21" x14ac:dyDescent="0.3">
      <c r="A143" s="13">
        <f>'Raw Data'!A141</f>
        <v>2.3333333333333299</v>
      </c>
      <c r="B143" s="71">
        <f>'Results (ND)-Batch'!B143*Ref!$C$4/Ref!$C$3</f>
        <v>81056379095.581894</v>
      </c>
      <c r="C143" s="71">
        <f>'Results (ND)-Batch'!C143*Ref!$C$2*Ref!$C$4/Ref!$C$3</f>
        <v>10786250.527743457</v>
      </c>
      <c r="D143" s="71">
        <f>'Results (ND)-Batch'!D143*(Ref!$C$2^2)*Ref!$C$4/Ref!$C$3</f>
        <v>2106.8607276045609</v>
      </c>
      <c r="E143" s="71">
        <f>'Results (ND)-Batch'!E143*(Ref!$C$2^3)*Ref!$C$4/Ref!$C$3</f>
        <v>0.48640593611012778</v>
      </c>
      <c r="F143" s="71">
        <f>'Results (ND)-Batch'!F143*(Ref!$C$2^4)*Ref!$C$4/Ref!$C$3</f>
        <v>1.2327670844728929E-4</v>
      </c>
      <c r="G143" s="67">
        <f>Ref!$C$6*Ref!$C$3*'Results (ND)-Batch'!G143</f>
        <v>1.3058665567371319</v>
      </c>
      <c r="H143" s="67">
        <f>Ref!$C$6*Ref!$C$3*'Results (ND)-Batch'!H143</f>
        <v>0.17949465999290931</v>
      </c>
      <c r="I143" s="67">
        <f>Ref!$C$6*Ref!$C$3*'Results (ND)-Batch'!I143</f>
        <v>0.1500973259678971</v>
      </c>
      <c r="J143" s="67">
        <f>Ref!$C$6*Ref!$C$3*Ref!$C$7*Ref!$C$8*'Results (ND)-Batch'!J143</f>
        <v>1393492.0302434464</v>
      </c>
      <c r="K143" s="67">
        <f>'Results (ND)-Batch'!K143*Ref!$C$3</f>
        <v>1.3253271450174859E-3</v>
      </c>
      <c r="L143" s="55">
        <f t="shared" si="8"/>
        <v>0.11494078410502656</v>
      </c>
      <c r="M143" s="67">
        <f>'Results (ND)-Batch'!M143*Ref!$C$6</f>
        <v>1134.4807174028811</v>
      </c>
      <c r="N143" s="67">
        <f>'Results (ND)-Batch'!N143*Ref!$C$6</f>
        <v>2170</v>
      </c>
      <c r="O143" s="55">
        <f>'Results (ND)-Batch'!O143*Ref!$C$7</f>
        <v>3844.9476143338475</v>
      </c>
      <c r="P143" s="55">
        <f>'Results (ND)-Batch'!P143*Ref!$C$7</f>
        <v>1265.0000000000002</v>
      </c>
      <c r="Q143" s="55">
        <f t="shared" si="9"/>
        <v>265.52571530808456</v>
      </c>
      <c r="R143" s="72">
        <f t="shared" si="10"/>
        <v>230.86762676674746</v>
      </c>
      <c r="S143" s="74">
        <f>'Results (ND)-Batch'!S143</f>
        <v>0.41505143588838611</v>
      </c>
      <c r="T143" s="74">
        <f>'System Properties'!$C$6*E143*K143*N143</f>
        <v>0.73245393371541101</v>
      </c>
      <c r="U143" s="70">
        <f t="shared" si="11"/>
        <v>4.0806447041062146</v>
      </c>
    </row>
    <row r="144" spans="1:21" x14ac:dyDescent="0.3">
      <c r="A144" s="13">
        <f>'Raw Data'!A142</f>
        <v>2.35</v>
      </c>
      <c r="B144" s="71">
        <f>'Results (ND)-Batch'!B144*Ref!$C$4/Ref!$C$3</f>
        <v>81061495796.240326</v>
      </c>
      <c r="C144" s="71">
        <f>'Results (ND)-Batch'!C144*Ref!$C$2*Ref!$C$4/Ref!$C$3</f>
        <v>10787577.65184499</v>
      </c>
      <c r="D144" s="71">
        <f>'Results (ND)-Batch'!D144*(Ref!$C$2^2)*Ref!$C$4/Ref!$C$3</f>
        <v>2107.2178097984133</v>
      </c>
      <c r="E144" s="71">
        <f>'Results (ND)-Batch'!E144*(Ref!$C$2^3)*Ref!$C$4/Ref!$C$3</f>
        <v>0.48651121845430956</v>
      </c>
      <c r="F144" s="71">
        <f>'Results (ND)-Batch'!F144*(Ref!$C$2^4)*Ref!$C$4/Ref!$C$3</f>
        <v>1.2330924827020522E-4</v>
      </c>
      <c r="G144" s="67">
        <f>Ref!$C$6*Ref!$C$3*'Results (ND)-Batch'!G144</f>
        <v>1.305826367116167</v>
      </c>
      <c r="H144" s="67">
        <f>Ref!$C$6*Ref!$C$3*'Results (ND)-Batch'!H144</f>
        <v>0.17953484961386521</v>
      </c>
      <c r="I144" s="67">
        <f>Ref!$C$6*Ref!$C$3*'Results (ND)-Batch'!I144</f>
        <v>0.15005713634694251</v>
      </c>
      <c r="J144" s="67">
        <f>Ref!$C$6*Ref!$C$3*Ref!$C$7*Ref!$C$8*'Results (ND)-Batch'!J144</f>
        <v>1393492.0304854803</v>
      </c>
      <c r="K144" s="67">
        <f>'Results (ND)-Batch'!K144*Ref!$C$3</f>
        <v>1.325334005507707E-3</v>
      </c>
      <c r="L144" s="55">
        <f t="shared" si="8"/>
        <v>0.11491354450005017</v>
      </c>
      <c r="M144" s="67">
        <f>'Results (ND)-Batch'!M144*Ref!$C$6</f>
        <v>1134.4488470650588</v>
      </c>
      <c r="N144" s="67">
        <f>'Results (ND)-Batch'!N144*Ref!$C$6</f>
        <v>2170</v>
      </c>
      <c r="O144" s="55">
        <f>'Results (ND)-Batch'!O144*Ref!$C$7</f>
        <v>3845.0270177823541</v>
      </c>
      <c r="P144" s="55">
        <f>'Results (ND)-Batch'!P144*Ref!$C$7</f>
        <v>1265.0000000000002</v>
      </c>
      <c r="Q144" s="55">
        <f t="shared" si="9"/>
        <v>265.52571535420549</v>
      </c>
      <c r="R144" s="72">
        <f t="shared" si="10"/>
        <v>230.87846742375984</v>
      </c>
      <c r="S144" s="74">
        <f>'Results (ND)-Batch'!S144</f>
        <v>0.41505143595221139</v>
      </c>
      <c r="T144" s="74">
        <f>'System Properties'!$C$6*E144*K144*N144</f>
        <v>0.73261626536916313</v>
      </c>
      <c r="U144" s="70">
        <f t="shared" si="11"/>
        <v>4.0806354139312697</v>
      </c>
    </row>
    <row r="145" spans="1:21" x14ac:dyDescent="0.3">
      <c r="A145" s="13">
        <f>'Raw Data'!A143</f>
        <v>2.3666666666666698</v>
      </c>
      <c r="B145" s="71">
        <f>'Results (ND)-Batch'!B145*Ref!$C$4/Ref!$C$3</f>
        <v>81066529555.865768</v>
      </c>
      <c r="C145" s="71">
        <f>'Results (ND)-Batch'!C145*Ref!$C$2*Ref!$C$4/Ref!$C$3</f>
        <v>10788884.127461137</v>
      </c>
      <c r="D145" s="71">
        <f>'Results (ND)-Batch'!D145*(Ref!$C$2^2)*Ref!$C$4/Ref!$C$3</f>
        <v>2107.5693461577039</v>
      </c>
      <c r="E145" s="71">
        <f>'Results (ND)-Batch'!E145*(Ref!$C$2^3)*Ref!$C$4/Ref!$C$3</f>
        <v>0.48661486783991398</v>
      </c>
      <c r="F145" s="71">
        <f>'Results (ND)-Batch'!F145*(Ref!$C$2^4)*Ref!$C$4/Ref!$C$3</f>
        <v>1.2334128406246369E-4</v>
      </c>
      <c r="G145" s="67">
        <f>Ref!$C$6*Ref!$C$3*'Results (ND)-Batch'!G145</f>
        <v>1.3057868003085622</v>
      </c>
      <c r="H145" s="67">
        <f>Ref!$C$6*Ref!$C$3*'Results (ND)-Batch'!H145</f>
        <v>0.17957441642148192</v>
      </c>
      <c r="I145" s="67">
        <f>Ref!$C$6*Ref!$C$3*'Results (ND)-Batch'!I145</f>
        <v>0.15001756953932452</v>
      </c>
      <c r="J145" s="67">
        <f>Ref!$C$6*Ref!$C$3*Ref!$C$7*Ref!$C$8*'Results (ND)-Batch'!J145</f>
        <v>1393492.0307054038</v>
      </c>
      <c r="K145" s="67">
        <f>'Results (ND)-Batch'!K145*Ref!$C$3</f>
        <v>1.325340759965248E-3</v>
      </c>
      <c r="L145" s="55">
        <f t="shared" si="8"/>
        <v>0.11488672538570219</v>
      </c>
      <c r="M145" s="67">
        <f>'Results (ND)-Batch'!M145*Ref!$C$6</f>
        <v>1134.4174687012717</v>
      </c>
      <c r="N145" s="67">
        <f>'Results (ND)-Batch'!N145*Ref!$C$6</f>
        <v>2170</v>
      </c>
      <c r="O145" s="55">
        <f>'Results (ND)-Batch'!O145*Ref!$C$7</f>
        <v>3845.1051955006783</v>
      </c>
      <c r="P145" s="55">
        <f>'Results (ND)-Batch'!P145*Ref!$C$7</f>
        <v>1265.0000000000002</v>
      </c>
      <c r="Q145" s="55">
        <f t="shared" si="9"/>
        <v>265.52571539610852</v>
      </c>
      <c r="R145" s="72">
        <f t="shared" si="10"/>
        <v>230.88913716033042</v>
      </c>
      <c r="S145" s="74">
        <f>'Results (ND)-Batch'!S145</f>
        <v>0.41505143601019967</v>
      </c>
      <c r="T145" s="74">
        <f>'System Properties'!$C$6*E145*K145*N145</f>
        <v>0.73277608102453751</v>
      </c>
      <c r="U145" s="70">
        <f t="shared" si="11"/>
        <v>4.0806262697500699</v>
      </c>
    </row>
    <row r="146" spans="1:21" x14ac:dyDescent="0.3">
      <c r="A146" s="13">
        <f>'Raw Data'!A144</f>
        <v>2.3833333333333302</v>
      </c>
      <c r="B146" s="71">
        <f>'Results (ND)-Batch'!B146*Ref!$C$4/Ref!$C$3</f>
        <v>81071480376.936127</v>
      </c>
      <c r="C146" s="71">
        <f>'Results (ND)-Batch'!C146*Ref!$C$2*Ref!$C$4/Ref!$C$3</f>
        <v>10790169.955221428</v>
      </c>
      <c r="D146" s="71">
        <f>'Results (ND)-Batch'!D146*(Ref!$C$2^2)*Ref!$C$4/Ref!$C$3</f>
        <v>2107.9153368516381</v>
      </c>
      <c r="E146" s="71">
        <f>'Results (ND)-Batch'!E146*(Ref!$C$2^3)*Ref!$C$4/Ref!$C$3</f>
        <v>0.48671688431679361</v>
      </c>
      <c r="F146" s="71">
        <f>'Results (ND)-Batch'!F146*(Ref!$C$2^4)*Ref!$C$4/Ref!$C$3</f>
        <v>1.2337281583946292E-4</v>
      </c>
      <c r="G146" s="67">
        <f>Ref!$C$6*Ref!$C$3*'Results (ND)-Batch'!G146</f>
        <v>1.3057478563142779</v>
      </c>
      <c r="H146" s="67">
        <f>Ref!$C$6*Ref!$C$3*'Results (ND)-Batch'!H146</f>
        <v>0.17961336041576201</v>
      </c>
      <c r="I146" s="67">
        <f>Ref!$C$6*Ref!$C$3*'Results (ND)-Batch'!I146</f>
        <v>0.1499786255450444</v>
      </c>
      <c r="J146" s="67">
        <f>Ref!$C$6*Ref!$C$3*Ref!$C$7*Ref!$C$8*'Results (ND)-Batch'!J146</f>
        <v>1393492.0309032169</v>
      </c>
      <c r="K146" s="67">
        <f>'Results (ND)-Batch'!K146*Ref!$C$3</f>
        <v>1.325347408390083E-3</v>
      </c>
      <c r="L146" s="55">
        <f t="shared" si="8"/>
        <v>0.11486032683858861</v>
      </c>
      <c r="M146" s="67">
        <f>'Results (ND)-Batch'!M146*Ref!$C$6</f>
        <v>1134.3865824011486</v>
      </c>
      <c r="N146" s="67">
        <f>'Results (ND)-Batch'!N146*Ref!$C$6</f>
        <v>2170</v>
      </c>
      <c r="O146" s="55">
        <f>'Results (ND)-Batch'!O146*Ref!$C$7</f>
        <v>3845.1821472655142</v>
      </c>
      <c r="P146" s="55">
        <f>'Results (ND)-Batch'!P146*Ref!$C$7</f>
        <v>1265.0000000000002</v>
      </c>
      <c r="Q146" s="55">
        <f t="shared" si="9"/>
        <v>265.52571543380208</v>
      </c>
      <c r="R146" s="72">
        <f t="shared" si="10"/>
        <v>230.89963615130253</v>
      </c>
      <c r="S146" s="74">
        <f>'Results (ND)-Batch'!S146</f>
        <v>0.41505143606236256</v>
      </c>
      <c r="T146" s="74">
        <f>'System Properties'!$C$6*E146*K146*N146</f>
        <v>0.73293338068153358</v>
      </c>
      <c r="U146" s="70">
        <f t="shared" si="11"/>
        <v>4.080617271370949</v>
      </c>
    </row>
    <row r="147" spans="1:21" x14ac:dyDescent="0.3">
      <c r="A147" s="13">
        <f>'Raw Data'!A145</f>
        <v>2.4</v>
      </c>
      <c r="B147" s="71">
        <f>'Results (ND)-Batch'!B147*Ref!$C$4/Ref!$C$3</f>
        <v>81076348261.886459</v>
      </c>
      <c r="C147" s="71">
        <f>'Results (ND)-Batch'!C147*Ref!$C$2*Ref!$C$4/Ref!$C$3</f>
        <v>10791435.135745049</v>
      </c>
      <c r="D147" s="71">
        <f>'Results (ND)-Batch'!D147*(Ref!$C$2^2)*Ref!$C$4/Ref!$C$3</f>
        <v>2108.2557820467168</v>
      </c>
      <c r="E147" s="71">
        <f>'Results (ND)-Batch'!E147*(Ref!$C$2^3)*Ref!$C$4/Ref!$C$3</f>
        <v>0.48681726793400221</v>
      </c>
      <c r="F147" s="71">
        <f>'Results (ND)-Batch'!F147*(Ref!$C$2^4)*Ref!$C$4/Ref!$C$3</f>
        <v>1.2340384361635425E-4</v>
      </c>
      <c r="G147" s="67">
        <f>Ref!$C$6*Ref!$C$3*'Results (ND)-Batch'!G147</f>
        <v>1.3057095351333281</v>
      </c>
      <c r="H147" s="67">
        <f>Ref!$C$6*Ref!$C$3*'Results (ND)-Batch'!H147</f>
        <v>0.17965168159670553</v>
      </c>
      <c r="I147" s="67">
        <f>Ref!$C$6*Ref!$C$3*'Results (ND)-Batch'!I147</f>
        <v>0.14994030436410222</v>
      </c>
      <c r="J147" s="67">
        <f>Ref!$C$6*Ref!$C$3*Ref!$C$7*Ref!$C$8*'Results (ND)-Batch'!J147</f>
        <v>1393492.03107892</v>
      </c>
      <c r="K147" s="67">
        <f>'Results (ND)-Batch'!K147*Ref!$C$3</f>
        <v>1.3253539507822249E-3</v>
      </c>
      <c r="L147" s="55">
        <f t="shared" si="8"/>
        <v>0.1148343489341154</v>
      </c>
      <c r="M147" s="67">
        <f>'Results (ND)-Batch'!M147*Ref!$C$6</f>
        <v>1134.356188252915</v>
      </c>
      <c r="N147" s="67">
        <f>'Results (ND)-Batch'!N147*Ref!$C$6</f>
        <v>2170</v>
      </c>
      <c r="O147" s="55">
        <f>'Results (ND)-Batch'!O147*Ref!$C$7</f>
        <v>3845.2578728570538</v>
      </c>
      <c r="P147" s="55">
        <f>'Results (ND)-Batch'!P147*Ref!$C$7</f>
        <v>1265.0000000000002</v>
      </c>
      <c r="Q147" s="55">
        <f t="shared" si="9"/>
        <v>265.52571546728336</v>
      </c>
      <c r="R147" s="72">
        <f t="shared" si="10"/>
        <v>230.90996456862311</v>
      </c>
      <c r="S147" s="74">
        <f>'Results (ND)-Batch'!S147</f>
        <v>0.41505143610869621</v>
      </c>
      <c r="T147" s="74">
        <f>'System Properties'!$C$6*E147*K147*N147</f>
        <v>0.73308816434015101</v>
      </c>
      <c r="U147" s="70">
        <f t="shared" si="11"/>
        <v>4.0806084186054985</v>
      </c>
    </row>
    <row r="148" spans="1:21" x14ac:dyDescent="0.3">
      <c r="A148" s="13">
        <f>'Raw Data'!A146</f>
        <v>2.4166666666666701</v>
      </c>
      <c r="B148" s="71">
        <f>'Results (ND)-Batch'!B148*Ref!$C$4/Ref!$C$3</f>
        <v>81081133213.113831</v>
      </c>
      <c r="C148" s="71">
        <f>'Results (ND)-Batch'!C148*Ref!$C$2*Ref!$C$4/Ref!$C$3</f>
        <v>10792679.669641463</v>
      </c>
      <c r="D148" s="71">
        <f>'Results (ND)-Batch'!D148*(Ref!$C$2^2)*Ref!$C$4/Ref!$C$3</f>
        <v>2108.5906819067363</v>
      </c>
      <c r="E148" s="71">
        <f>'Results (ND)-Batch'!E148*(Ref!$C$2^3)*Ref!$C$4/Ref!$C$3</f>
        <v>0.48691601873981355</v>
      </c>
      <c r="F148" s="71">
        <f>'Results (ND)-Batch'!F148*(Ref!$C$2^4)*Ref!$C$4/Ref!$C$3</f>
        <v>1.2343436740804828E-4</v>
      </c>
      <c r="G148" s="67">
        <f>Ref!$C$6*Ref!$C$3*'Results (ND)-Batch'!G148</f>
        <v>1.305671836765725</v>
      </c>
      <c r="H148" s="67">
        <f>Ref!$C$6*Ref!$C$3*'Results (ND)-Batch'!H148</f>
        <v>0.17968937996431109</v>
      </c>
      <c r="I148" s="67">
        <f>Ref!$C$6*Ref!$C$3*'Results (ND)-Batch'!I148</f>
        <v>0.1499026059964966</v>
      </c>
      <c r="J148" s="67">
        <f>Ref!$C$6*Ref!$C$3*Ref!$C$7*Ref!$C$8*'Results (ND)-Batch'!J148</f>
        <v>1393492.0312325123</v>
      </c>
      <c r="K148" s="67">
        <f>'Results (ND)-Batch'!K148*Ref!$C$3</f>
        <v>1.325360387141674E-3</v>
      </c>
      <c r="L148" s="55">
        <f t="shared" si="8"/>
        <v>0.1148087917464926</v>
      </c>
      <c r="M148" s="67">
        <f>'Results (ND)-Batch'!M148*Ref!$C$6</f>
        <v>1134.3262863433963</v>
      </c>
      <c r="N148" s="67">
        <f>'Results (ND)-Batch'!N148*Ref!$C$6</f>
        <v>2170</v>
      </c>
      <c r="O148" s="55">
        <f>'Results (ND)-Batch'!O148*Ref!$C$7</f>
        <v>3845.3323720589742</v>
      </c>
      <c r="P148" s="55">
        <f>'Results (ND)-Batch'!P148*Ref!$C$7</f>
        <v>1265.0000000000002</v>
      </c>
      <c r="Q148" s="55">
        <f t="shared" si="9"/>
        <v>265.52571549654931</v>
      </c>
      <c r="R148" s="72">
        <f t="shared" si="10"/>
        <v>230.92012258135836</v>
      </c>
      <c r="S148" s="74">
        <f>'Results (ND)-Batch'!S148</f>
        <v>0.41505143614919648</v>
      </c>
      <c r="T148" s="74">
        <f>'System Properties'!$C$6*E148*K148*N148</f>
        <v>0.7332404320003898</v>
      </c>
      <c r="U148" s="70">
        <f t="shared" si="11"/>
        <v>4.0805997112685342</v>
      </c>
    </row>
    <row r="149" spans="1:21" x14ac:dyDescent="0.3">
      <c r="A149" s="13">
        <f>'Raw Data'!A147</f>
        <v>2.43333333333333</v>
      </c>
      <c r="B149" s="71">
        <f>'Results (ND)-Batch'!B149*Ref!$C$4/Ref!$C$3</f>
        <v>81085835232.97438</v>
      </c>
      <c r="C149" s="71">
        <f>'Results (ND)-Batch'!C149*Ref!$C$2*Ref!$C$4/Ref!$C$3</f>
        <v>10793903.557510117</v>
      </c>
      <c r="D149" s="71">
        <f>'Results (ND)-Batch'!D149*(Ref!$C$2^2)*Ref!$C$4/Ref!$C$3</f>
        <v>2108.9200365929009</v>
      </c>
      <c r="E149" s="71">
        <f>'Results (ND)-Batch'!E149*(Ref!$C$2^3)*Ref!$C$4/Ref!$C$3</f>
        <v>0.48701313678171693</v>
      </c>
      <c r="F149" s="71">
        <f>'Results (ND)-Batch'!F149*(Ref!$C$2^4)*Ref!$C$4/Ref!$C$3</f>
        <v>1.2346438722921375E-4</v>
      </c>
      <c r="G149" s="67">
        <f>Ref!$C$6*Ref!$C$3*'Results (ND)-Batch'!G149</f>
        <v>1.3056347612114561</v>
      </c>
      <c r="H149" s="67">
        <f>Ref!$C$6*Ref!$C$3*'Results (ND)-Batch'!H149</f>
        <v>0.17972645551857883</v>
      </c>
      <c r="I149" s="67">
        <f>Ref!$C$6*Ref!$C$3*'Results (ND)-Batch'!I149</f>
        <v>0.14986553044222761</v>
      </c>
      <c r="J149" s="67">
        <f>Ref!$C$6*Ref!$C$3*Ref!$C$7*Ref!$C$8*'Results (ND)-Batch'!J149</f>
        <v>1393492.0313639946</v>
      </c>
      <c r="K149" s="67">
        <f>'Results (ND)-Batch'!K149*Ref!$C$3</f>
        <v>1.3253667174684301E-3</v>
      </c>
      <c r="L149" s="55">
        <f t="shared" si="8"/>
        <v>0.11478365534873801</v>
      </c>
      <c r="M149" s="67">
        <f>'Results (ND)-Batch'!M149*Ref!$C$6</f>
        <v>1134.2968767580235</v>
      </c>
      <c r="N149" s="67">
        <f>'Results (ND)-Batch'!N149*Ref!$C$6</f>
        <v>2170</v>
      </c>
      <c r="O149" s="55">
        <f>'Results (ND)-Batch'!O149*Ref!$C$7</f>
        <v>3845.4056446584291</v>
      </c>
      <c r="P149" s="55">
        <f>'Results (ND)-Batch'!P149*Ref!$C$7</f>
        <v>1265.0000000000002</v>
      </c>
      <c r="Q149" s="55">
        <f t="shared" si="9"/>
        <v>265.52571552160293</v>
      </c>
      <c r="R149" s="72">
        <f t="shared" si="10"/>
        <v>230.93011035568645</v>
      </c>
      <c r="S149" s="74">
        <f>'Results (ND)-Batch'!S149</f>
        <v>0.41505143618386731</v>
      </c>
      <c r="T149" s="74">
        <f>'System Properties'!$C$6*E149*K149*N149</f>
        <v>0.73339018366225017</v>
      </c>
      <c r="U149" s="70">
        <f t="shared" si="11"/>
        <v>4.080591149178022</v>
      </c>
    </row>
    <row r="150" spans="1:21" x14ac:dyDescent="0.3">
      <c r="A150" s="13">
        <f>'Raw Data'!A148</f>
        <v>2.4500000000000002</v>
      </c>
      <c r="B150" s="71">
        <f>'Results (ND)-Batch'!B150*Ref!$C$4/Ref!$C$3</f>
        <v>81090454323.786728</v>
      </c>
      <c r="C150" s="71">
        <f>'Results (ND)-Batch'!C150*Ref!$C$2*Ref!$C$4/Ref!$C$3</f>
        <v>10795106.799940726</v>
      </c>
      <c r="D150" s="71">
        <f>'Results (ND)-Batch'!D150*(Ref!$C$2^2)*Ref!$C$4/Ref!$C$3</f>
        <v>2109.2438462636992</v>
      </c>
      <c r="E150" s="71">
        <f>'Results (ND)-Batch'!E150*(Ref!$C$2^3)*Ref!$C$4/Ref!$C$3</f>
        <v>0.48710862210642225</v>
      </c>
      <c r="F150" s="71">
        <f>'Results (ND)-Batch'!F150*(Ref!$C$2^4)*Ref!$C$4/Ref!$C$3</f>
        <v>1.234939030942776E-4</v>
      </c>
      <c r="G150" s="67">
        <f>Ref!$C$6*Ref!$C$3*'Results (ND)-Batch'!G150</f>
        <v>1.305598308470534</v>
      </c>
      <c r="H150" s="67">
        <f>Ref!$C$6*Ref!$C$3*'Results (ND)-Batch'!H150</f>
        <v>0.17976290825950991</v>
      </c>
      <c r="I150" s="67">
        <f>Ref!$C$6*Ref!$C$3*'Results (ND)-Batch'!I150</f>
        <v>0.1498290777012965</v>
      </c>
      <c r="J150" s="67">
        <f>Ref!$C$6*Ref!$C$3*Ref!$C$7*Ref!$C$8*'Results (ND)-Batch'!J150</f>
        <v>1393492.0314733665</v>
      </c>
      <c r="K150" s="67">
        <f>'Results (ND)-Batch'!K150*Ref!$C$3</f>
        <v>1.3253729417624799E-3</v>
      </c>
      <c r="L150" s="55">
        <f t="shared" si="8"/>
        <v>0.11475893981267209</v>
      </c>
      <c r="M150" s="67">
        <f>'Results (ND)-Batch'!M150*Ref!$C$6</f>
        <v>1134.2679595808263</v>
      </c>
      <c r="N150" s="67">
        <f>'Results (ND)-Batch'!N150*Ref!$C$6</f>
        <v>2170</v>
      </c>
      <c r="O150" s="55">
        <f>'Results (ND)-Batch'!O150*Ref!$C$7</f>
        <v>3845.4776904460609</v>
      </c>
      <c r="P150" s="55">
        <f>'Results (ND)-Batch'!P150*Ref!$C$7</f>
        <v>1265.0000000000002</v>
      </c>
      <c r="Q150" s="55">
        <f t="shared" si="9"/>
        <v>265.52571554244156</v>
      </c>
      <c r="R150" s="72">
        <f t="shared" si="10"/>
        <v>230.93992805492039</v>
      </c>
      <c r="S150" s="74">
        <f>'Results (ND)-Batch'!S150</f>
        <v>0.41505143621270518</v>
      </c>
      <c r="T150" s="74">
        <f>'System Properties'!$C$6*E150*K150*N150</f>
        <v>0.73353741932573302</v>
      </c>
      <c r="U150" s="70">
        <f t="shared" si="11"/>
        <v>4.0805827321550749</v>
      </c>
    </row>
    <row r="151" spans="1:21" x14ac:dyDescent="0.3">
      <c r="A151" s="13">
        <f>'Raw Data'!A149</f>
        <v>2.4666666666666699</v>
      </c>
      <c r="B151" s="71">
        <f>'Results (ND)-Batch'!B151*Ref!$C$4/Ref!$C$3</f>
        <v>81094990487.825241</v>
      </c>
      <c r="C151" s="71">
        <f>'Results (ND)-Batch'!C151*Ref!$C$2*Ref!$C$4/Ref!$C$3</f>
        <v>10796289.397512715</v>
      </c>
      <c r="D151" s="71">
        <f>'Results (ND)-Batch'!D151*(Ref!$C$2^2)*Ref!$C$4/Ref!$C$3</f>
        <v>2109.5621110749612</v>
      </c>
      <c r="E151" s="71">
        <f>'Results (ND)-Batch'!E151*(Ref!$C$2^3)*Ref!$C$4/Ref!$C$3</f>
        <v>0.4872024747598383</v>
      </c>
      <c r="F151" s="71">
        <f>'Results (ND)-Batch'!F151*(Ref!$C$2^4)*Ref!$C$4/Ref!$C$3</f>
        <v>1.2352291501742193E-4</v>
      </c>
      <c r="G151" s="67">
        <f>Ref!$C$6*Ref!$C$3*'Results (ND)-Batch'!G151</f>
        <v>1.3055624785429329</v>
      </c>
      <c r="H151" s="67">
        <f>Ref!$C$6*Ref!$C$3*'Results (ND)-Batch'!H151</f>
        <v>0.1797987381871044</v>
      </c>
      <c r="I151" s="67">
        <f>Ref!$C$6*Ref!$C$3*'Results (ND)-Batch'!I151</f>
        <v>0.14979324777370331</v>
      </c>
      <c r="J151" s="67">
        <f>Ref!$C$6*Ref!$C$3*Ref!$C$7*Ref!$C$8*'Results (ND)-Batch'!J151</f>
        <v>1393492.0315606282</v>
      </c>
      <c r="K151" s="67">
        <f>'Results (ND)-Batch'!K151*Ref!$C$3</f>
        <v>1.3253790600238498E-3</v>
      </c>
      <c r="L151" s="55">
        <f t="shared" si="8"/>
        <v>0.11473464520892128</v>
      </c>
      <c r="M151" s="67">
        <f>'Results (ND)-Batch'!M151*Ref!$C$6</f>
        <v>1134.2395348944378</v>
      </c>
      <c r="N151" s="67">
        <f>'Results (ND)-Batch'!N151*Ref!$C$6</f>
        <v>2170</v>
      </c>
      <c r="O151" s="55">
        <f>'Results (ND)-Batch'!O151*Ref!$C$7</f>
        <v>3845.5485092159947</v>
      </c>
      <c r="P151" s="55">
        <f>'Results (ND)-Batch'!P151*Ref!$C$7</f>
        <v>1265.0000000000002</v>
      </c>
      <c r="Q151" s="55">
        <f t="shared" si="9"/>
        <v>265.52571555907053</v>
      </c>
      <c r="R151" s="72">
        <f t="shared" si="10"/>
        <v>230.94957583949804</v>
      </c>
      <c r="S151" s="74">
        <f>'Results (ND)-Batch'!S151</f>
        <v>0.4150514362357175</v>
      </c>
      <c r="T151" s="74">
        <f>'System Properties'!$C$6*E151*K151*N151</f>
        <v>0.73368213899083612</v>
      </c>
      <c r="U151" s="70">
        <f t="shared" si="11"/>
        <v>4.0805744600239775</v>
      </c>
    </row>
    <row r="152" spans="1:21" x14ac:dyDescent="0.3">
      <c r="A152" s="13">
        <f>'Raw Data'!A150</f>
        <v>2.4833333333333298</v>
      </c>
      <c r="B152" s="71">
        <f>'Results (ND)-Batch'!B152*Ref!$C$4/Ref!$C$3</f>
        <v>81099443727.328384</v>
      </c>
      <c r="C152" s="71">
        <f>'Results (ND)-Batch'!C152*Ref!$C$2*Ref!$C$4/Ref!$C$3</f>
        <v>10797451.350795928</v>
      </c>
      <c r="D152" s="71">
        <f>'Results (ND)-Batch'!D152*(Ref!$C$2^2)*Ref!$C$4/Ref!$C$3</f>
        <v>2109.8748311798599</v>
      </c>
      <c r="E152" s="71">
        <f>'Results (ND)-Batch'!E152*(Ref!$C$2^3)*Ref!$C$4/Ref!$C$3</f>
        <v>0.48729469478710746</v>
      </c>
      <c r="F152" s="71">
        <f>'Results (ND)-Batch'!F152*(Ref!$C$2^4)*Ref!$C$4/Ref!$C$3</f>
        <v>1.2355142301258962E-4</v>
      </c>
      <c r="G152" s="67">
        <f>Ref!$C$6*Ref!$C$3*'Results (ND)-Batch'!G152</f>
        <v>1.3055272714286792</v>
      </c>
      <c r="H152" s="67">
        <f>Ref!$C$6*Ref!$C$3*'Results (ND)-Batch'!H152</f>
        <v>0.17983394530136101</v>
      </c>
      <c r="I152" s="67">
        <f>Ref!$C$6*Ref!$C$3*'Results (ND)-Batch'!I152</f>
        <v>0.1497580406594467</v>
      </c>
      <c r="J152" s="67">
        <f>Ref!$C$6*Ref!$C$3*Ref!$C$7*Ref!$C$8*'Results (ND)-Batch'!J152</f>
        <v>1393492.031625781</v>
      </c>
      <c r="K152" s="67">
        <f>'Results (ND)-Batch'!K152*Ref!$C$3</f>
        <v>1.3253850722525268E-3</v>
      </c>
      <c r="L152" s="55">
        <f t="shared" si="8"/>
        <v>0.1147107716069093</v>
      </c>
      <c r="M152" s="67">
        <f>'Results (ND)-Batch'!M152*Ref!$C$6</f>
        <v>1134.2116027800839</v>
      </c>
      <c r="N152" s="67">
        <f>'Results (ND)-Batch'!N152*Ref!$C$6</f>
        <v>2170</v>
      </c>
      <c r="O152" s="55">
        <f>'Results (ND)-Batch'!O152*Ref!$C$7</f>
        <v>3845.6181007658597</v>
      </c>
      <c r="P152" s="55">
        <f>'Results (ND)-Batch'!P152*Ref!$C$7</f>
        <v>1265.0000000000002</v>
      </c>
      <c r="Q152" s="55">
        <f t="shared" si="9"/>
        <v>265.52571557148462</v>
      </c>
      <c r="R152" s="72">
        <f t="shared" si="10"/>
        <v>230.95905386700505</v>
      </c>
      <c r="S152" s="74">
        <f>'Results (ND)-Batch'!S152</f>
        <v>0.41505143625289698</v>
      </c>
      <c r="T152" s="74">
        <f>'System Properties'!$C$6*E152*K152*N152</f>
        <v>0.7338243426575628</v>
      </c>
      <c r="U152" s="70">
        <f t="shared" si="11"/>
        <v>4.0805663326122286</v>
      </c>
    </row>
    <row r="153" spans="1:21" x14ac:dyDescent="0.3">
      <c r="A153" s="13">
        <f>'Raw Data'!A151</f>
        <v>2.5</v>
      </c>
      <c r="B153" s="71">
        <f>'Results (ND)-Batch'!B153*Ref!$C$4/Ref!$C$3</f>
        <v>81103814044.494171</v>
      </c>
      <c r="C153" s="71">
        <f>'Results (ND)-Batch'!C153*Ref!$C$2*Ref!$C$4/Ref!$C$3</f>
        <v>10798592.660350284</v>
      </c>
      <c r="D153" s="71">
        <f>'Results (ND)-Batch'!D153*(Ref!$C$2^2)*Ref!$C$4/Ref!$C$3</f>
        <v>2110.1820067289359</v>
      </c>
      <c r="E153" s="71">
        <f>'Results (ND)-Batch'!E153*(Ref!$C$2^3)*Ref!$C$4/Ref!$C$3</f>
        <v>0.48738528223258298</v>
      </c>
      <c r="F153" s="71">
        <f>'Results (ND)-Batch'!F153*(Ref!$C$2^4)*Ref!$C$4/Ref!$C$3</f>
        <v>1.2357942709348191E-4</v>
      </c>
      <c r="G153" s="67">
        <f>Ref!$C$6*Ref!$C$3*'Results (ND)-Batch'!G153</f>
        <v>1.3054926871277592</v>
      </c>
      <c r="H153" s="67">
        <f>Ref!$C$6*Ref!$C$3*'Results (ND)-Batch'!H153</f>
        <v>0.17986852960227973</v>
      </c>
      <c r="I153" s="67">
        <f>Ref!$C$6*Ref!$C$3*'Results (ND)-Batch'!I153</f>
        <v>0.14972345635852802</v>
      </c>
      <c r="J153" s="67">
        <f>Ref!$C$6*Ref!$C$3*Ref!$C$7*Ref!$C$8*'Results (ND)-Batch'!J153</f>
        <v>1393492.031668822</v>
      </c>
      <c r="K153" s="67">
        <f>'Results (ND)-Batch'!K153*Ref!$C$3</f>
        <v>1.3253909784484979E-3</v>
      </c>
      <c r="L153" s="55">
        <f t="shared" si="8"/>
        <v>0.1146873190748679</v>
      </c>
      <c r="M153" s="67">
        <f>'Results (ND)-Batch'!M153*Ref!$C$6</f>
        <v>1134.1841633175954</v>
      </c>
      <c r="N153" s="67">
        <f>'Results (ND)-Batch'!N153*Ref!$C$6</f>
        <v>2170</v>
      </c>
      <c r="O153" s="55">
        <f>'Results (ND)-Batch'!O153*Ref!$C$7</f>
        <v>3845.6864648967598</v>
      </c>
      <c r="P153" s="55">
        <f>'Results (ND)-Batch'!P153*Ref!$C$7</f>
        <v>1265.0000000000002</v>
      </c>
      <c r="Q153" s="55">
        <f t="shared" si="9"/>
        <v>265.52571557968628</v>
      </c>
      <c r="R153" s="72">
        <f t="shared" si="10"/>
        <v>230.968362292168</v>
      </c>
      <c r="S153" s="74">
        <f>'Results (ND)-Batch'!S153</f>
        <v>0.4150514362642469</v>
      </c>
      <c r="T153" s="74">
        <f>'System Properties'!$C$6*E153*K153*N153</f>
        <v>0.73396403032590973</v>
      </c>
      <c r="U153" s="70">
        <f t="shared" si="11"/>
        <v>4.080558349750401</v>
      </c>
    </row>
    <row r="154" spans="1:21" x14ac:dyDescent="0.3">
      <c r="A154" s="13">
        <f>'Raw Data'!A152</f>
        <v>2.5166666666666702</v>
      </c>
      <c r="B154" s="71">
        <f>'Results (ND)-Batch'!B154*Ref!$C$4/Ref!$C$3</f>
        <v>81108101441.477997</v>
      </c>
      <c r="C154" s="71">
        <f>'Results (ND)-Batch'!C154*Ref!$C$2*Ref!$C$4/Ref!$C$3</f>
        <v>10799713.326725464</v>
      </c>
      <c r="D154" s="71">
        <f>'Results (ND)-Batch'!D154*(Ref!$C$2^2)*Ref!$C$4/Ref!$C$3</f>
        <v>2110.483637869982</v>
      </c>
      <c r="E154" s="71">
        <f>'Results (ND)-Batch'!E154*(Ref!$C$2^3)*Ref!$C$4/Ref!$C$3</f>
        <v>0.48747423713982274</v>
      </c>
      <c r="F154" s="71">
        <f>'Results (ND)-Batch'!F154*(Ref!$C$2^4)*Ref!$C$4/Ref!$C$3</f>
        <v>1.2360692727355344E-4</v>
      </c>
      <c r="G154" s="67">
        <f>Ref!$C$6*Ref!$C$3*'Results (ND)-Batch'!G154</f>
        <v>1.3054587256401731</v>
      </c>
      <c r="H154" s="67">
        <f>Ref!$C$6*Ref!$C$3*'Results (ND)-Batch'!H154</f>
        <v>0.17990249108986178</v>
      </c>
      <c r="I154" s="67">
        <f>Ref!$C$6*Ref!$C$3*'Results (ND)-Batch'!I154</f>
        <v>0.14968949487094591</v>
      </c>
      <c r="J154" s="67">
        <f>Ref!$C$6*Ref!$C$3*Ref!$C$7*Ref!$C$8*'Results (ND)-Batch'!J154</f>
        <v>1393492.0316897526</v>
      </c>
      <c r="K154" s="67">
        <f>'Results (ND)-Batch'!K154*Ref!$C$3</f>
        <v>1.3253967786117889E-3</v>
      </c>
      <c r="L154" s="55">
        <f t="shared" si="8"/>
        <v>0.11466428767982757</v>
      </c>
      <c r="M154" s="67">
        <f>'Results (ND)-Batch'!M154*Ref!$C$6</f>
        <v>1134.1572165853981</v>
      </c>
      <c r="N154" s="67">
        <f>'Results (ND)-Batch'!N154*Ref!$C$6</f>
        <v>2170</v>
      </c>
      <c r="O154" s="55">
        <f>'Results (ND)-Batch'!O154*Ref!$C$7</f>
        <v>3845.7536014133025</v>
      </c>
      <c r="P154" s="55">
        <f>'Results (ND)-Batch'!P154*Ref!$C$7</f>
        <v>1265.0000000000002</v>
      </c>
      <c r="Q154" s="55">
        <f t="shared" si="9"/>
        <v>265.52571558367538</v>
      </c>
      <c r="R154" s="72">
        <f t="shared" si="10"/>
        <v>230.97750126687026</v>
      </c>
      <c r="S154" s="74">
        <f>'Results (ND)-Batch'!S154</f>
        <v>0.41505143626976732</v>
      </c>
      <c r="T154" s="74">
        <f>'System Properties'!$C$6*E154*K154*N154</f>
        <v>0.73410120199587825</v>
      </c>
      <c r="U154" s="70">
        <f t="shared" si="11"/>
        <v>4.080550511272202</v>
      </c>
    </row>
    <row r="155" spans="1:21" x14ac:dyDescent="0.3">
      <c r="A155" s="13">
        <f>'Raw Data'!A153</f>
        <v>2.5333333333333301</v>
      </c>
      <c r="B155" s="71">
        <f>'Results (ND)-Batch'!B155*Ref!$C$4/Ref!$C$3</f>
        <v>81112305920.399506</v>
      </c>
      <c r="C155" s="71">
        <f>'Results (ND)-Batch'!C155*Ref!$C$2*Ref!$C$4/Ref!$C$3</f>
        <v>10800813.350461626</v>
      </c>
      <c r="D155" s="71">
        <f>'Results (ND)-Batch'!D155*(Ref!$C$2^2)*Ref!$C$4/Ref!$C$3</f>
        <v>2110.7797247482313</v>
      </c>
      <c r="E155" s="71">
        <f>'Results (ND)-Batch'!E155*(Ref!$C$2^3)*Ref!$C$4/Ref!$C$3</f>
        <v>0.48756155955161856</v>
      </c>
      <c r="F155" s="71">
        <f>'Results (ND)-Batch'!F155*(Ref!$C$2^4)*Ref!$C$4/Ref!$C$3</f>
        <v>1.236339235660227E-4</v>
      </c>
      <c r="G155" s="67">
        <f>Ref!$C$6*Ref!$C$3*'Results (ND)-Batch'!G155</f>
        <v>1.3054253869659342</v>
      </c>
      <c r="H155" s="67">
        <f>Ref!$C$6*Ref!$C$3*'Results (ND)-Batch'!H155</f>
        <v>0.17993582976410602</v>
      </c>
      <c r="I155" s="67">
        <f>Ref!$C$6*Ref!$C$3*'Results (ND)-Batch'!I155</f>
        <v>0.1496561561967017</v>
      </c>
      <c r="J155" s="67">
        <f>Ref!$C$6*Ref!$C$3*Ref!$C$7*Ref!$C$8*'Results (ND)-Batch'!J155</f>
        <v>1393492.0316885726</v>
      </c>
      <c r="K155" s="67">
        <f>'Results (ND)-Batch'!K155*Ref!$C$3</f>
        <v>1.3254024727423739E-3</v>
      </c>
      <c r="L155" s="55">
        <f t="shared" si="8"/>
        <v>0.11464167748762116</v>
      </c>
      <c r="M155" s="67">
        <f>'Results (ND)-Batch'!M155*Ref!$C$6</f>
        <v>1134.1307626605169</v>
      </c>
      <c r="N155" s="67">
        <f>'Results (ND)-Batch'!N155*Ref!$C$6</f>
        <v>2170</v>
      </c>
      <c r="O155" s="55">
        <f>'Results (ND)-Batch'!O155*Ref!$C$7</f>
        <v>3845.8195101235842</v>
      </c>
      <c r="P155" s="55">
        <f>'Results (ND)-Batch'!P155*Ref!$C$7</f>
        <v>1265.0000000000002</v>
      </c>
      <c r="Q155" s="55">
        <f t="shared" si="9"/>
        <v>265.52571558344943</v>
      </c>
      <c r="R155" s="72">
        <f t="shared" si="10"/>
        <v>230.98647094015163</v>
      </c>
      <c r="S155" s="74">
        <f>'Results (ND)-Batch'!S155</f>
        <v>0.41505143626945462</v>
      </c>
      <c r="T155" s="74">
        <f>'System Properties'!$C$6*E155*K155*N155</f>
        <v>0.73423585766746902</v>
      </c>
      <c r="U155" s="70">
        <f t="shared" si="11"/>
        <v>4.0805428170145133</v>
      </c>
    </row>
    <row r="156" spans="1:21" x14ac:dyDescent="0.3">
      <c r="A156" s="13">
        <f>'Raw Data'!A154</f>
        <v>2.5499999999999998</v>
      </c>
      <c r="B156" s="71">
        <f>'Results (ND)-Batch'!B156*Ref!$C$4/Ref!$C$3</f>
        <v>81116427483.335678</v>
      </c>
      <c r="C156" s="71">
        <f>'Results (ND)-Batch'!C156*Ref!$C$2*Ref!$C$4/Ref!$C$3</f>
        <v>10801892.732088773</v>
      </c>
      <c r="D156" s="71">
        <f>'Results (ND)-Batch'!D156*(Ref!$C$2^2)*Ref!$C$4/Ref!$C$3</f>
        <v>2111.0702675061825</v>
      </c>
      <c r="E156" s="71">
        <f>'Results (ND)-Batch'!E156*(Ref!$C$2^3)*Ref!$C$4/Ref!$C$3</f>
        <v>0.48764724950996308</v>
      </c>
      <c r="F156" s="71">
        <f>'Results (ND)-Batch'!F156*(Ref!$C$2^4)*Ref!$C$4/Ref!$C$3</f>
        <v>1.2366041598386163E-4</v>
      </c>
      <c r="G156" s="67">
        <f>Ref!$C$6*Ref!$C$3*'Results (ND)-Batch'!G156</f>
        <v>1.305392671105029</v>
      </c>
      <c r="H156" s="67">
        <f>Ref!$C$6*Ref!$C$3*'Results (ND)-Batch'!H156</f>
        <v>0.1799685456250123</v>
      </c>
      <c r="I156" s="67">
        <f>Ref!$C$6*Ref!$C$3*'Results (ND)-Batch'!I156</f>
        <v>0.14962344033579411</v>
      </c>
      <c r="J156" s="67">
        <f>Ref!$C$6*Ref!$C$3*Ref!$C$7*Ref!$C$8*'Results (ND)-Batch'!J156</f>
        <v>1393492.0316652842</v>
      </c>
      <c r="K156" s="67">
        <f>'Results (ND)-Batch'!K156*Ref!$C$3</f>
        <v>1.3254080608402661E-3</v>
      </c>
      <c r="L156" s="55">
        <f t="shared" si="8"/>
        <v>0.11461948856288297</v>
      </c>
      <c r="M156" s="67">
        <f>'Results (ND)-Batch'!M156*Ref!$C$6</f>
        <v>1134.104801618573</v>
      </c>
      <c r="N156" s="67">
        <f>'Results (ND)-Batch'!N156*Ref!$C$6</f>
        <v>2170</v>
      </c>
      <c r="O156" s="55">
        <f>'Results (ND)-Batch'!O156*Ref!$C$7</f>
        <v>3845.884190839196</v>
      </c>
      <c r="P156" s="55">
        <f>'Results (ND)-Batch'!P156*Ref!$C$7</f>
        <v>1265.0000000000002</v>
      </c>
      <c r="Q156" s="55">
        <f t="shared" si="9"/>
        <v>265.52571557901149</v>
      </c>
      <c r="R156" s="72">
        <f t="shared" si="10"/>
        <v>230.99527145821779</v>
      </c>
      <c r="S156" s="74">
        <f>'Results (ND)-Batch'!S156</f>
        <v>0.41505143626331314</v>
      </c>
      <c r="T156" s="74">
        <f>'System Properties'!$C$6*E156*K156*N156</f>
        <v>0.73436799734068181</v>
      </c>
      <c r="U156" s="70">
        <f t="shared" si="11"/>
        <v>4.0805352668173045</v>
      </c>
    </row>
    <row r="157" spans="1:21" x14ac:dyDescent="0.3">
      <c r="A157" s="13">
        <f>'Raw Data'!A155</f>
        <v>2.56666666666667</v>
      </c>
      <c r="B157" s="71">
        <f>'Results (ND)-Batch'!B157*Ref!$C$4/Ref!$C$3</f>
        <v>81120466132.324417</v>
      </c>
      <c r="C157" s="71">
        <f>'Results (ND)-Batch'!C157*Ref!$C$2*Ref!$C$4/Ref!$C$3</f>
        <v>10802951.472127018</v>
      </c>
      <c r="D157" s="71">
        <f>'Results (ND)-Batch'!D157*(Ref!$C$2^2)*Ref!$C$4/Ref!$C$3</f>
        <v>2111.3552662836778</v>
      </c>
      <c r="E157" s="71">
        <f>'Results (ND)-Batch'!E157*(Ref!$C$2^3)*Ref!$C$4/Ref!$C$3</f>
        <v>0.48773130705606943</v>
      </c>
      <c r="F157" s="71">
        <f>'Results (ND)-Batch'!F157*(Ref!$C$2^4)*Ref!$C$4/Ref!$C$3</f>
        <v>1.2368640453980185E-4</v>
      </c>
      <c r="G157" s="67">
        <f>Ref!$C$6*Ref!$C$3*'Results (ND)-Batch'!G157</f>
        <v>1.3053605780574582</v>
      </c>
      <c r="H157" s="67">
        <f>Ref!$C$6*Ref!$C$3*'Results (ND)-Batch'!H157</f>
        <v>0.18000063867258331</v>
      </c>
      <c r="I157" s="67">
        <f>Ref!$C$6*Ref!$C$3*'Results (ND)-Batch'!I157</f>
        <v>0.1495913472882244</v>
      </c>
      <c r="J157" s="67">
        <f>Ref!$C$6*Ref!$C$3*Ref!$C$7*Ref!$C$8*'Results (ND)-Batch'!J157</f>
        <v>1393492.0316198838</v>
      </c>
      <c r="K157" s="67">
        <f>'Results (ND)-Batch'!K157*Ref!$C$3</f>
        <v>1.3254135429054651E-3</v>
      </c>
      <c r="L157" s="55">
        <f t="shared" si="8"/>
        <v>0.11459772096904847</v>
      </c>
      <c r="M157" s="67">
        <f>'Results (ND)-Batch'!M157*Ref!$C$6</f>
        <v>1134.0793335337867</v>
      </c>
      <c r="N157" s="67">
        <f>'Results (ND)-Batch'!N157*Ref!$C$6</f>
        <v>2170</v>
      </c>
      <c r="O157" s="55">
        <f>'Results (ND)-Batch'!O157*Ref!$C$7</f>
        <v>3845.9476433752238</v>
      </c>
      <c r="P157" s="55">
        <f>'Results (ND)-Batch'!P157*Ref!$C$7</f>
        <v>1265.0000000000002</v>
      </c>
      <c r="Q157" s="55">
        <f t="shared" si="9"/>
        <v>265.52571557036066</v>
      </c>
      <c r="R157" s="72">
        <f t="shared" si="10"/>
        <v>231.00390296444726</v>
      </c>
      <c r="S157" s="74">
        <f>'Results (ND)-Batch'!S157</f>
        <v>0.41505143625134155</v>
      </c>
      <c r="T157" s="74">
        <f>'System Properties'!$C$6*E157*K157*N157</f>
        <v>0.73449762101551574</v>
      </c>
      <c r="U157" s="70">
        <f t="shared" si="11"/>
        <v>4.0805278605235875</v>
      </c>
    </row>
    <row r="158" spans="1:21" x14ac:dyDescent="0.3">
      <c r="A158" s="13">
        <f>'Raw Data'!A156</f>
        <v>2.5833333333333299</v>
      </c>
      <c r="B158" s="71">
        <f>'Results (ND)-Batch'!B158*Ref!$C$4/Ref!$C$3</f>
        <v>81124421869.363373</v>
      </c>
      <c r="C158" s="71">
        <f>'Results (ND)-Batch'!C158*Ref!$C$2*Ref!$C$4/Ref!$C$3</f>
        <v>10803989.571086563</v>
      </c>
      <c r="D158" s="71">
        <f>'Results (ND)-Batch'!D158*(Ref!$C$2^2)*Ref!$C$4/Ref!$C$3</f>
        <v>2111.6347212179066</v>
      </c>
      <c r="E158" s="71">
        <f>'Results (ND)-Batch'!E158*(Ref!$C$2^3)*Ref!$C$4/Ref!$C$3</f>
        <v>0.48781373223036667</v>
      </c>
      <c r="F158" s="71">
        <f>'Results (ND)-Batch'!F158*(Ref!$C$2^4)*Ref!$C$4/Ref!$C$3</f>
        <v>1.2371188924633207E-4</v>
      </c>
      <c r="G158" s="67">
        <f>Ref!$C$6*Ref!$C$3*'Results (ND)-Batch'!G158</f>
        <v>1.305329107823221</v>
      </c>
      <c r="H158" s="67">
        <f>Ref!$C$6*Ref!$C$3*'Results (ND)-Batch'!H158</f>
        <v>0.18003210890681512</v>
      </c>
      <c r="I158" s="67">
        <f>Ref!$C$6*Ref!$C$3*'Results (ND)-Batch'!I158</f>
        <v>0.14955987705399129</v>
      </c>
      <c r="J158" s="67">
        <f>Ref!$C$6*Ref!$C$3*Ref!$C$7*Ref!$C$8*'Results (ND)-Batch'!J158</f>
        <v>1393492.031552373</v>
      </c>
      <c r="K158" s="67">
        <f>'Results (ND)-Batch'!K158*Ref!$C$3</f>
        <v>1.3254189189379707E-3</v>
      </c>
      <c r="L158" s="55">
        <f t="shared" si="8"/>
        <v>0.11457637476835152</v>
      </c>
      <c r="M158" s="67">
        <f>'Results (ND)-Batch'!M158*Ref!$C$6</f>
        <v>1134.0543584789714</v>
      </c>
      <c r="N158" s="67">
        <f>'Results (ND)-Batch'!N158*Ref!$C$6</f>
        <v>2170</v>
      </c>
      <c r="O158" s="55">
        <f>'Results (ND)-Batch'!O158*Ref!$C$7</f>
        <v>3846.009867550255</v>
      </c>
      <c r="P158" s="55">
        <f>'Results (ND)-Batch'!P158*Ref!$C$7</f>
        <v>1265.0000000000002</v>
      </c>
      <c r="Q158" s="55">
        <f t="shared" si="9"/>
        <v>265.52571555749768</v>
      </c>
      <c r="R158" s="72">
        <f t="shared" si="10"/>
        <v>231.01236559939457</v>
      </c>
      <c r="S158" s="74">
        <f>'Results (ND)-Batch'!S158</f>
        <v>0.4150514362335409</v>
      </c>
      <c r="T158" s="74">
        <f>'System Properties'!$C$6*E158*K158*N158</f>
        <v>0.73462472869197093</v>
      </c>
      <c r="U158" s="70">
        <f t="shared" si="11"/>
        <v>4.0805205979796293</v>
      </c>
    </row>
    <row r="159" spans="1:21" x14ac:dyDescent="0.3">
      <c r="A159" s="13">
        <f>'Raw Data'!A157</f>
        <v>2.6</v>
      </c>
      <c r="B159" s="71">
        <f>'Results (ND)-Batch'!B159*Ref!$C$4/Ref!$C$3</f>
        <v>81128294696.411224</v>
      </c>
      <c r="C159" s="71">
        <f>'Results (ND)-Batch'!C159*Ref!$C$2*Ref!$C$4/Ref!$C$3</f>
        <v>10805007.029467754</v>
      </c>
      <c r="D159" s="71">
        <f>'Results (ND)-Batch'!D159*(Ref!$C$2^2)*Ref!$C$4/Ref!$C$3</f>
        <v>2111.9086324434197</v>
      </c>
      <c r="E159" s="71">
        <f>'Results (ND)-Batch'!E159*(Ref!$C$2^3)*Ref!$C$4/Ref!$C$3</f>
        <v>0.48789452507250025</v>
      </c>
      <c r="F159" s="71">
        <f>'Results (ND)-Batch'!F159*(Ref!$C$2^4)*Ref!$C$4/Ref!$C$3</f>
        <v>1.2373687011570005E-4</v>
      </c>
      <c r="G159" s="67">
        <f>Ref!$C$6*Ref!$C$3*'Results (ND)-Batch'!G159</f>
        <v>1.3052982604023309</v>
      </c>
      <c r="H159" s="67">
        <f>Ref!$C$6*Ref!$C$3*'Results (ND)-Batch'!H159</f>
        <v>0.1800629563277103</v>
      </c>
      <c r="I159" s="67">
        <f>Ref!$C$6*Ref!$C$3*'Results (ND)-Batch'!I159</f>
        <v>0.14952902963309611</v>
      </c>
      <c r="J159" s="67">
        <f>Ref!$C$6*Ref!$C$3*Ref!$C$7*Ref!$C$8*'Results (ND)-Batch'!J159</f>
        <v>1393492.0314627537</v>
      </c>
      <c r="K159" s="67">
        <f>'Results (ND)-Batch'!K159*Ref!$C$3</f>
        <v>1.325424188937784E-3</v>
      </c>
      <c r="L159" s="55">
        <f t="shared" si="8"/>
        <v>0.11455545002182636</v>
      </c>
      <c r="M159" s="67">
        <f>'Results (ND)-Batch'!M159*Ref!$C$6</f>
        <v>1134.0298765255368</v>
      </c>
      <c r="N159" s="67">
        <f>'Results (ND)-Batch'!N159*Ref!$C$6</f>
        <v>2170</v>
      </c>
      <c r="O159" s="55">
        <f>'Results (ND)-Batch'!O159*Ref!$C$7</f>
        <v>3846.0708631863763</v>
      </c>
      <c r="P159" s="55">
        <f>'Results (ND)-Batch'!P159*Ref!$C$7</f>
        <v>1265.0000000000002</v>
      </c>
      <c r="Q159" s="55">
        <f t="shared" si="9"/>
        <v>265.52571554041987</v>
      </c>
      <c r="R159" s="72">
        <f t="shared" si="10"/>
        <v>231.02065950079469</v>
      </c>
      <c r="S159" s="74">
        <f>'Results (ND)-Batch'!S159</f>
        <v>0.41505143620990742</v>
      </c>
      <c r="T159" s="74">
        <f>'System Properties'!$C$6*E159*K159*N159</f>
        <v>0.7347493203700487</v>
      </c>
      <c r="U159" s="70">
        <f t="shared" si="11"/>
        <v>4.0805134790346465</v>
      </c>
    </row>
    <row r="160" spans="1:21" x14ac:dyDescent="0.3">
      <c r="A160" s="13">
        <f>'Raw Data'!A158</f>
        <v>2.6166666666666698</v>
      </c>
      <c r="B160" s="71">
        <f>'Results (ND)-Batch'!B160*Ref!$C$4/Ref!$C$3</f>
        <v>81132084615.386459</v>
      </c>
      <c r="C160" s="71">
        <f>'Results (ND)-Batch'!C160*Ref!$C$2*Ref!$C$4/Ref!$C$3</f>
        <v>10806003.847760946</v>
      </c>
      <c r="D160" s="71">
        <f>'Results (ND)-Batch'!D160*(Ref!$C$2^2)*Ref!$C$4/Ref!$C$3</f>
        <v>2112.1770000920474</v>
      </c>
      <c r="E160" s="71">
        <f>'Results (ND)-Batch'!E160*(Ref!$C$2^3)*Ref!$C$4/Ref!$C$3</f>
        <v>0.48797368562133009</v>
      </c>
      <c r="F160" s="71">
        <f>'Results (ND)-Batch'!F160*(Ref!$C$2^4)*Ref!$C$4/Ref!$C$3</f>
        <v>1.2376134715991077E-4</v>
      </c>
      <c r="G160" s="67">
        <f>Ref!$C$6*Ref!$C$3*'Results (ND)-Batch'!G160</f>
        <v>1.3052680357947752</v>
      </c>
      <c r="H160" s="67">
        <f>Ref!$C$6*Ref!$C$3*'Results (ND)-Batch'!H160</f>
        <v>0.18009318093526891</v>
      </c>
      <c r="I160" s="67">
        <f>Ref!$C$6*Ref!$C$3*'Results (ND)-Batch'!I160</f>
        <v>0.14949880502553881</v>
      </c>
      <c r="J160" s="67">
        <f>Ref!$C$6*Ref!$C$3*Ref!$C$7*Ref!$C$8*'Results (ND)-Batch'!J160</f>
        <v>1393492.0313510222</v>
      </c>
      <c r="K160" s="67">
        <f>'Results (ND)-Batch'!K160*Ref!$C$3</f>
        <v>1.325429352904904E-3</v>
      </c>
      <c r="L160" s="55">
        <f t="shared" si="8"/>
        <v>0.11453494678930773</v>
      </c>
      <c r="M160" s="67">
        <f>'Results (ND)-Batch'!M160*Ref!$C$6</f>
        <v>1134.0058877434899</v>
      </c>
      <c r="N160" s="67">
        <f>'Results (ND)-Batch'!N160*Ref!$C$6</f>
        <v>2170</v>
      </c>
      <c r="O160" s="55">
        <f>'Results (ND)-Batch'!O160*Ref!$C$7</f>
        <v>3846.1306301091677</v>
      </c>
      <c r="P160" s="55">
        <f>'Results (ND)-Batch'!P160*Ref!$C$7</f>
        <v>1265.0000000000002</v>
      </c>
      <c r="Q160" s="55">
        <f t="shared" si="9"/>
        <v>265.52571551912939</v>
      </c>
      <c r="R160" s="72">
        <f t="shared" si="10"/>
        <v>231.02878480357683</v>
      </c>
      <c r="S160" s="74">
        <f>'Results (ND)-Batch'!S160</f>
        <v>0.41505143618044427</v>
      </c>
      <c r="T160" s="74">
        <f>'System Properties'!$C$6*E160*K160*N160</f>
        <v>0.73487139604974705</v>
      </c>
      <c r="U160" s="70">
        <f t="shared" si="11"/>
        <v>4.0805065035409793</v>
      </c>
    </row>
    <row r="161" spans="1:21" x14ac:dyDescent="0.3">
      <c r="A161" s="13">
        <f>'Raw Data'!A159</f>
        <v>2.6333333333333302</v>
      </c>
      <c r="B161" s="71">
        <f>'Results (ND)-Batch'!B161*Ref!$C$4/Ref!$C$3</f>
        <v>81135791628.167648</v>
      </c>
      <c r="C161" s="71">
        <f>'Results (ND)-Batch'!C161*Ref!$C$2*Ref!$C$4/Ref!$C$3</f>
        <v>10806980.026446633</v>
      </c>
      <c r="D161" s="71">
        <f>'Results (ND)-Batch'!D161*(Ref!$C$2^2)*Ref!$C$4/Ref!$C$3</f>
        <v>2112.4398242930247</v>
      </c>
      <c r="E161" s="71">
        <f>'Results (ND)-Batch'!E161*(Ref!$C$2^3)*Ref!$C$4/Ref!$C$3</f>
        <v>0.48805121391493378</v>
      </c>
      <c r="F161" s="71">
        <f>'Results (ND)-Batch'!F161*(Ref!$C$2^4)*Ref!$C$4/Ref!$C$3</f>
        <v>1.2378532039072728E-4</v>
      </c>
      <c r="G161" s="67">
        <f>Ref!$C$6*Ref!$C$3*'Results (ND)-Batch'!G161</f>
        <v>1.3052384340005529</v>
      </c>
      <c r="H161" s="67">
        <f>Ref!$C$6*Ref!$C$3*'Results (ND)-Batch'!H161</f>
        <v>0.18012278272948962</v>
      </c>
      <c r="I161" s="67">
        <f>Ref!$C$6*Ref!$C$3*'Results (ND)-Batch'!I161</f>
        <v>0.1494692032313181</v>
      </c>
      <c r="J161" s="67">
        <f>Ref!$C$6*Ref!$C$3*Ref!$C$7*Ref!$C$8*'Results (ND)-Batch'!J161</f>
        <v>1393492.0312171821</v>
      </c>
      <c r="K161" s="67">
        <f>'Results (ND)-Batch'!K161*Ref!$C$3</f>
        <v>1.325434410839331E-3</v>
      </c>
      <c r="L161" s="55">
        <f t="shared" si="8"/>
        <v>0.11451486512942721</v>
      </c>
      <c r="M161" s="67">
        <f>'Results (ND)-Batch'!M161*Ref!$C$6</f>
        <v>1133.9823922014298</v>
      </c>
      <c r="N161" s="67">
        <f>'Results (ND)-Batch'!N161*Ref!$C$6</f>
        <v>2170</v>
      </c>
      <c r="O161" s="55">
        <f>'Results (ND)-Batch'!O161*Ref!$C$7</f>
        <v>3846.1891681477196</v>
      </c>
      <c r="P161" s="55">
        <f>'Results (ND)-Batch'!P161*Ref!$C$7</f>
        <v>1265.0000000000002</v>
      </c>
      <c r="Q161" s="55">
        <f t="shared" si="9"/>
        <v>265.52571549362682</v>
      </c>
      <c r="R161" s="72">
        <f t="shared" si="10"/>
        <v>231.03674163985764</v>
      </c>
      <c r="S161" s="74">
        <f>'Results (ND)-Batch'!S161</f>
        <v>0.41505143614515216</v>
      </c>
      <c r="T161" s="74">
        <f>'System Properties'!$C$6*E161*K161*N161</f>
        <v>0.73499095573106787</v>
      </c>
      <c r="U161" s="70">
        <f t="shared" si="11"/>
        <v>4.0804996713540973</v>
      </c>
    </row>
    <row r="162" spans="1:21" x14ac:dyDescent="0.3">
      <c r="A162" s="13">
        <f>'Raw Data'!A160</f>
        <v>2.65</v>
      </c>
      <c r="B162" s="71">
        <f>'Results (ND)-Batch'!B162*Ref!$C$4/Ref!$C$3</f>
        <v>81139415736.593887</v>
      </c>
      <c r="C162" s="71">
        <f>'Results (ND)-Batch'!C162*Ref!$C$2*Ref!$C$4/Ref!$C$3</f>
        <v>10807935.565995485</v>
      </c>
      <c r="D162" s="71">
        <f>'Results (ND)-Batch'!D162*(Ref!$C$2^2)*Ref!$C$4/Ref!$C$3</f>
        <v>2112.6971051728879</v>
      </c>
      <c r="E162" s="71">
        <f>'Results (ND)-Batch'!E162*(Ref!$C$2^3)*Ref!$C$4/Ref!$C$3</f>
        <v>0.48812710999060888</v>
      </c>
      <c r="F162" s="71">
        <f>'Results (ND)-Batch'!F162*(Ref!$C$2^4)*Ref!$C$4/Ref!$C$3</f>
        <v>1.2380878981967211E-4</v>
      </c>
      <c r="G162" s="67">
        <f>Ref!$C$6*Ref!$C$3*'Results (ND)-Batch'!G162</f>
        <v>1.3052094550196649</v>
      </c>
      <c r="H162" s="67">
        <f>Ref!$C$6*Ref!$C$3*'Results (ND)-Batch'!H162</f>
        <v>0.18015176171037239</v>
      </c>
      <c r="I162" s="67">
        <f>Ref!$C$6*Ref!$C$3*'Results (ND)-Batch'!I162</f>
        <v>0.14944022425043532</v>
      </c>
      <c r="J162" s="67">
        <f>Ref!$C$6*Ref!$C$3*Ref!$C$7*Ref!$C$8*'Results (ND)-Batch'!J162</f>
        <v>1393492.03106123</v>
      </c>
      <c r="K162" s="67">
        <f>'Results (ND)-Batch'!K162*Ref!$C$3</f>
        <v>1.3254393627410519E-3</v>
      </c>
      <c r="L162" s="55">
        <f t="shared" si="8"/>
        <v>0.11449520509961658</v>
      </c>
      <c r="M162" s="67">
        <f>'Results (ND)-Batch'!M162*Ref!$C$6</f>
        <v>1133.9593899665515</v>
      </c>
      <c r="N162" s="67">
        <f>'Results (ND)-Batch'!N162*Ref!$C$6</f>
        <v>2170</v>
      </c>
      <c r="O162" s="55">
        <f>'Results (ND)-Batch'!O162*Ref!$C$7</f>
        <v>3846.2464771346176</v>
      </c>
      <c r="P162" s="55">
        <f>'Results (ND)-Batch'!P162*Ref!$C$7</f>
        <v>1265.0000000000002</v>
      </c>
      <c r="Q162" s="55">
        <f t="shared" si="9"/>
        <v>265.52571546391175</v>
      </c>
      <c r="R162" s="72">
        <f t="shared" si="10"/>
        <v>231.04453013895906</v>
      </c>
      <c r="S162" s="74">
        <f>'Results (ND)-Batch'!S162</f>
        <v>0.41505143610403034</v>
      </c>
      <c r="T162" s="74">
        <f>'System Properties'!$C$6*E162*K162*N162</f>
        <v>0.73510799941401095</v>
      </c>
      <c r="U162" s="70">
        <f t="shared" si="11"/>
        <v>4.0804929823324976</v>
      </c>
    </row>
    <row r="163" spans="1:21" x14ac:dyDescent="0.3">
      <c r="A163" s="13">
        <f>'Raw Data'!A161</f>
        <v>2.6666666666666701</v>
      </c>
      <c r="B163" s="71">
        <f>'Results (ND)-Batch'!B163*Ref!$C$4/Ref!$C$3</f>
        <v>81142956942.463043</v>
      </c>
      <c r="C163" s="71">
        <f>'Results (ND)-Batch'!C163*Ref!$C$2*Ref!$C$4/Ref!$C$3</f>
        <v>10808870.466867937</v>
      </c>
      <c r="D163" s="71">
        <f>'Results (ND)-Batch'!D163*(Ref!$C$2^2)*Ref!$C$4/Ref!$C$3</f>
        <v>2112.9488428554828</v>
      </c>
      <c r="E163" s="71">
        <f>'Results (ND)-Batch'!E163*(Ref!$C$2^3)*Ref!$C$4/Ref!$C$3</f>
        <v>0.48820137388485307</v>
      </c>
      <c r="F163" s="71">
        <f>'Results (ND)-Batch'!F163*(Ref!$C$2^4)*Ref!$C$4/Ref!$C$3</f>
        <v>1.2383175545802218E-4</v>
      </c>
      <c r="G163" s="67">
        <f>Ref!$C$6*Ref!$C$3*'Results (ND)-Batch'!G163</f>
        <v>1.3051810988521242</v>
      </c>
      <c r="H163" s="67">
        <f>Ref!$C$6*Ref!$C$3*'Results (ND)-Batch'!H163</f>
        <v>0.1801801178779186</v>
      </c>
      <c r="I163" s="67">
        <f>Ref!$C$6*Ref!$C$3*'Results (ND)-Batch'!I163</f>
        <v>0.14941186808288909</v>
      </c>
      <c r="J163" s="67">
        <f>Ref!$C$6*Ref!$C$3*Ref!$C$7*Ref!$C$8*'Results (ND)-Batch'!J163</f>
        <v>1393492.0308831693</v>
      </c>
      <c r="K163" s="67">
        <f>'Results (ND)-Batch'!K163*Ref!$C$3</f>
        <v>1.325444208610093E-3</v>
      </c>
      <c r="L163" s="55">
        <f t="shared" si="8"/>
        <v>0.11447596675610248</v>
      </c>
      <c r="M163" s="67">
        <f>'Results (ND)-Batch'!M163*Ref!$C$6</f>
        <v>1133.93688110464</v>
      </c>
      <c r="N163" s="67">
        <f>'Results (ND)-Batch'!N163*Ref!$C$6</f>
        <v>2170</v>
      </c>
      <c r="O163" s="55">
        <f>'Results (ND)-Batch'!O163*Ref!$C$7</f>
        <v>3846.3025569059614</v>
      </c>
      <c r="P163" s="55">
        <f>'Results (ND)-Batch'!P163*Ref!$C$7</f>
        <v>1265.0000000000002</v>
      </c>
      <c r="Q163" s="55">
        <f t="shared" si="9"/>
        <v>265.52571542998163</v>
      </c>
      <c r="R163" s="72">
        <f t="shared" si="10"/>
        <v>231.05215042740346</v>
      </c>
      <c r="S163" s="74">
        <f>'Results (ND)-Batch'!S163</f>
        <v>0.41505143605707562</v>
      </c>
      <c r="T163" s="74">
        <f>'System Properties'!$C$6*E163*K163*N163</f>
        <v>0.73522252709857439</v>
      </c>
      <c r="U163" s="70">
        <f t="shared" si="11"/>
        <v>4.080486436337698</v>
      </c>
    </row>
    <row r="164" spans="1:21" x14ac:dyDescent="0.3">
      <c r="A164" s="13">
        <f>'Raw Data'!A162</f>
        <v>2.68333333333333</v>
      </c>
      <c r="B164" s="71">
        <f>'Results (ND)-Batch'!B164*Ref!$C$4/Ref!$C$3</f>
        <v>81146185956.159805</v>
      </c>
      <c r="C164" s="71">
        <f>'Results (ND)-Batch'!C164*Ref!$C$2*Ref!$C$4/Ref!$C$3</f>
        <v>10809732.916409183</v>
      </c>
      <c r="D164" s="71">
        <f>'Results (ND)-Batch'!D164*(Ref!$C$2^2)*Ref!$C$4/Ref!$C$3</f>
        <v>2113.1812544339227</v>
      </c>
      <c r="E164" s="71">
        <f>'Results (ND)-Batch'!E164*(Ref!$C$2^3)*Ref!$C$4/Ref!$C$3</f>
        <v>0.48826997707619368</v>
      </c>
      <c r="F164" s="71">
        <f>'Results (ND)-Batch'!F164*(Ref!$C$2^4)*Ref!$C$4/Ref!$C$3</f>
        <v>1.2385298305524081E-4</v>
      </c>
      <c r="G164" s="67">
        <f>Ref!$C$6*Ref!$C$3*'Results (ND)-Batch'!G164</f>
        <v>1.3051549015393591</v>
      </c>
      <c r="H164" s="67">
        <f>Ref!$C$6*Ref!$C$3*'Results (ND)-Batch'!H164</f>
        <v>0.18020631519067451</v>
      </c>
      <c r="I164" s="67">
        <f>Ref!$C$6*Ref!$C$3*'Results (ND)-Batch'!I164</f>
        <v>0.1493856707701319</v>
      </c>
      <c r="J164" s="67">
        <f>Ref!$C$6*Ref!$C$3*Ref!$C$7*Ref!$C$8*'Results (ND)-Batch'!J164</f>
        <v>1393492.0307424988</v>
      </c>
      <c r="K164" s="67">
        <f>'Results (ND)-Batch'!K164*Ref!$C$3</f>
        <v>1.3254486906002939E-3</v>
      </c>
      <c r="L164" s="55">
        <f t="shared" si="8"/>
        <v>0.1144581923524477</v>
      </c>
      <c r="M164" s="67">
        <f>'Results (ND)-Batch'!M164*Ref!$C$6</f>
        <v>1133.9160850523638</v>
      </c>
      <c r="N164" s="67">
        <f>'Results (ND)-Batch'!N164*Ref!$C$6</f>
        <v>2170</v>
      </c>
      <c r="O164" s="55">
        <f>'Results (ND)-Batch'!O164*Ref!$C$7</f>
        <v>3846.3543692926146</v>
      </c>
      <c r="P164" s="55">
        <f>'Results (ND)-Batch'!P164*Ref!$C$7</f>
        <v>1265.0000000000002</v>
      </c>
      <c r="Q164" s="55">
        <f t="shared" si="9"/>
        <v>265.52571540317911</v>
      </c>
      <c r="R164" s="72">
        <f t="shared" si="10"/>
        <v>231.05920329914673</v>
      </c>
      <c r="S164" s="74">
        <f>'Results (ND)-Batch'!S164</f>
        <v>0.41505143601998445</v>
      </c>
      <c r="T164" s="74">
        <f>'System Properties'!$C$6*E164*K164*N164</f>
        <v>0.73532832878096488</v>
      </c>
      <c r="U164" s="70">
        <f t="shared" si="11"/>
        <v>4.0804803538817236</v>
      </c>
    </row>
    <row r="165" spans="1:21" x14ac:dyDescent="0.3">
      <c r="A165" s="13">
        <f>'Raw Data'!A163</f>
        <v>2.7</v>
      </c>
      <c r="B165" s="71">
        <f>'Results (ND)-Batch'!B165*Ref!$C$4/Ref!$C$3</f>
        <v>81149254655.236679</v>
      </c>
      <c r="C165" s="71">
        <f>'Results (ND)-Batch'!C165*Ref!$C$2*Ref!$C$4/Ref!$C$3</f>
        <v>10810558.054071732</v>
      </c>
      <c r="D165" s="71">
        <f>'Results (ND)-Batch'!D165*(Ref!$C$2^2)*Ref!$C$4/Ref!$C$3</f>
        <v>2113.4037124881411</v>
      </c>
      <c r="E165" s="71">
        <f>'Results (ND)-Batch'!E165*(Ref!$C$2^3)*Ref!$C$4/Ref!$C$3</f>
        <v>0.48833566467391082</v>
      </c>
      <c r="F165" s="71">
        <f>'Results (ND)-Batch'!F165*(Ref!$C$2^4)*Ref!$C$4/Ref!$C$3</f>
        <v>1.2387331540946613E-4</v>
      </c>
      <c r="G165" s="67">
        <f>Ref!$C$6*Ref!$C$3*'Results (ND)-Batch'!G165</f>
        <v>1.3051298161111211</v>
      </c>
      <c r="H165" s="67">
        <f>Ref!$C$6*Ref!$C$3*'Results (ND)-Batch'!H165</f>
        <v>0.18023140061891121</v>
      </c>
      <c r="I165" s="67">
        <f>Ref!$C$6*Ref!$C$3*'Results (ND)-Batch'!I165</f>
        <v>0.1493605853418965</v>
      </c>
      <c r="J165" s="67">
        <f>Ref!$C$6*Ref!$C$3*Ref!$C$7*Ref!$C$8*'Results (ND)-Batch'!J165</f>
        <v>1393492.030632413</v>
      </c>
      <c r="K165" s="67">
        <f>'Results (ND)-Batch'!K165*Ref!$C$3</f>
        <v>1.3254529851558321E-3</v>
      </c>
      <c r="L165" s="55">
        <f t="shared" si="8"/>
        <v>0.11444117167359211</v>
      </c>
      <c r="M165" s="67">
        <f>'Results (ND)-Batch'!M165*Ref!$C$6</f>
        <v>1133.8961708581028</v>
      </c>
      <c r="N165" s="67">
        <f>'Results (ND)-Batch'!N165*Ref!$C$6</f>
        <v>2170</v>
      </c>
      <c r="O165" s="55">
        <f>'Results (ND)-Batch'!O165*Ref!$C$7</f>
        <v>3846.4039845714792</v>
      </c>
      <c r="P165" s="55">
        <f>'Results (ND)-Batch'!P165*Ref!$C$7</f>
        <v>1265.0000000000002</v>
      </c>
      <c r="Q165" s="55">
        <f t="shared" si="9"/>
        <v>265.52571538220303</v>
      </c>
      <c r="R165" s="72">
        <f t="shared" si="10"/>
        <v>231.06596330285902</v>
      </c>
      <c r="S165" s="74">
        <f>'Results (ND)-Batch'!S165</f>
        <v>0.41505143599095634</v>
      </c>
      <c r="T165" s="74">
        <f>'System Properties'!$C$6*E165*K165*N165</f>
        <v>0.73542963630217983</v>
      </c>
      <c r="U165" s="70">
        <f t="shared" si="11"/>
        <v>4.0804745109716087</v>
      </c>
    </row>
    <row r="166" spans="1:21" x14ac:dyDescent="0.3">
      <c r="A166" s="13">
        <f>'Raw Data'!A164</f>
        <v>2.7166666666666699</v>
      </c>
      <c r="B166" s="71">
        <f>'Results (ND)-Batch'!B166*Ref!$C$4/Ref!$C$3</f>
        <v>81152297386.452789</v>
      </c>
      <c r="C166" s="71">
        <f>'Results (ND)-Batch'!C166*Ref!$C$2*Ref!$C$4/Ref!$C$3</f>
        <v>10811376.413102984</v>
      </c>
      <c r="D166" s="71">
        <f>'Results (ND)-Batch'!D166*(Ref!$C$2^2)*Ref!$C$4/Ref!$C$3</f>
        <v>2113.6243446282483</v>
      </c>
      <c r="E166" s="71">
        <f>'Results (ND)-Batch'!E166*(Ref!$C$2^3)*Ref!$C$4/Ref!$C$3</f>
        <v>0.48840081345387043</v>
      </c>
      <c r="F166" s="71">
        <f>'Results (ND)-Batch'!F166*(Ref!$C$2^4)*Ref!$C$4/Ref!$C$3</f>
        <v>1.238934810874556E-4</v>
      </c>
      <c r="G166" s="67">
        <f>Ref!$C$6*Ref!$C$3*'Results (ND)-Batch'!G166</f>
        <v>1.3051049362706029</v>
      </c>
      <c r="H166" s="67">
        <f>Ref!$C$6*Ref!$C$3*'Results (ND)-Batch'!H166</f>
        <v>0.18025628045943182</v>
      </c>
      <c r="I166" s="67">
        <f>Ref!$C$6*Ref!$C$3*'Results (ND)-Batch'!I166</f>
        <v>0.14933570550137462</v>
      </c>
      <c r="J166" s="67">
        <f>Ref!$C$6*Ref!$C$3*Ref!$C$7*Ref!$C$8*'Results (ND)-Batch'!J166</f>
        <v>1393492.0305250045</v>
      </c>
      <c r="K166" s="67">
        <f>'Results (ND)-Batch'!K166*Ref!$C$3</f>
        <v>1.3254572445596949E-3</v>
      </c>
      <c r="L166" s="55">
        <f t="shared" si="8"/>
        <v>0.11442428984148068</v>
      </c>
      <c r="M166" s="67">
        <f>'Results (ND)-Batch'!M166*Ref!$C$6</f>
        <v>1133.8764191145324</v>
      </c>
      <c r="N166" s="67">
        <f>'Results (ND)-Batch'!N166*Ref!$C$6</f>
        <v>2170</v>
      </c>
      <c r="O166" s="55">
        <f>'Results (ND)-Batch'!O166*Ref!$C$7</f>
        <v>3846.4531951120839</v>
      </c>
      <c r="P166" s="55">
        <f>'Results (ND)-Batch'!P166*Ref!$C$7</f>
        <v>1265.0000000000002</v>
      </c>
      <c r="Q166" s="55">
        <f t="shared" si="9"/>
        <v>265.52571536173599</v>
      </c>
      <c r="R166" s="72">
        <f t="shared" si="10"/>
        <v>231.07266657631732</v>
      </c>
      <c r="S166" s="74">
        <f>'Results (ND)-Batch'!S166</f>
        <v>0.41505143596263261</v>
      </c>
      <c r="T166" s="74">
        <f>'System Properties'!$C$6*E166*K166*N166</f>
        <v>0.73553011349998176</v>
      </c>
      <c r="U166" s="70">
        <f t="shared" si="11"/>
        <v>4.0804687172357301</v>
      </c>
    </row>
    <row r="167" spans="1:21" x14ac:dyDescent="0.3">
      <c r="A167" s="13">
        <f>'Raw Data'!A165</f>
        <v>2.7333333333333298</v>
      </c>
      <c r="B167" s="71">
        <f>'Results (ND)-Batch'!B167*Ref!$C$4/Ref!$C$3</f>
        <v>81155314150.29895</v>
      </c>
      <c r="C167" s="71">
        <f>'Results (ND)-Batch'!C167*Ref!$C$2*Ref!$C$4/Ref!$C$3</f>
        <v>10812187.99363316</v>
      </c>
      <c r="D167" s="71">
        <f>'Results (ND)-Batch'!D167*(Ref!$C$2^2)*Ref!$C$4/Ref!$C$3</f>
        <v>2113.843150889335</v>
      </c>
      <c r="E167" s="71">
        <f>'Results (ND)-Batch'!E167*(Ref!$C$2^3)*Ref!$C$4/Ref!$C$3</f>
        <v>0.48846542342644061</v>
      </c>
      <c r="F167" s="71">
        <f>'Results (ND)-Batch'!F167*(Ref!$C$2^4)*Ref!$C$4/Ref!$C$3</f>
        <v>1.2391348009241774E-4</v>
      </c>
      <c r="G167" s="67">
        <f>Ref!$C$6*Ref!$C$3*'Results (ND)-Batch'!G167</f>
        <v>1.305080262017805</v>
      </c>
      <c r="H167" s="67">
        <f>Ref!$C$6*Ref!$C$3*'Results (ND)-Batch'!H167</f>
        <v>0.18028095471223893</v>
      </c>
      <c r="I167" s="67">
        <f>Ref!$C$6*Ref!$C$3*'Results (ND)-Batch'!I167</f>
        <v>0.14931103124856751</v>
      </c>
      <c r="J167" s="67">
        <f>Ref!$C$6*Ref!$C$3*Ref!$C$7*Ref!$C$8*'Results (ND)-Batch'!J167</f>
        <v>1393492.0304202721</v>
      </c>
      <c r="K167" s="67">
        <f>'Results (ND)-Batch'!K167*Ref!$C$3</f>
        <v>1.3254614688119088E-3</v>
      </c>
      <c r="L167" s="55">
        <f t="shared" si="8"/>
        <v>0.11440754687203329</v>
      </c>
      <c r="M167" s="67">
        <f>'Results (ND)-Batch'!M167*Ref!$C$6</f>
        <v>1133.8568298402788</v>
      </c>
      <c r="N167" s="67">
        <f>'Results (ND)-Batch'!N167*Ref!$C$6</f>
        <v>2170</v>
      </c>
      <c r="O167" s="55">
        <f>'Results (ND)-Batch'!O167*Ref!$C$7</f>
        <v>3846.5020008680231</v>
      </c>
      <c r="P167" s="55">
        <f>'Results (ND)-Batch'!P167*Ref!$C$7</f>
        <v>1265.0000000000002</v>
      </c>
      <c r="Q167" s="55">
        <f t="shared" si="9"/>
        <v>265.52571534177764</v>
      </c>
      <c r="R167" s="72">
        <f t="shared" si="10"/>
        <v>231.07931315572478</v>
      </c>
      <c r="S167" s="74">
        <f>'Results (ND)-Batch'!S167</f>
        <v>0.41505143593501287</v>
      </c>
      <c r="T167" s="74">
        <f>'System Properties'!$C$6*E167*K167*N167</f>
        <v>0.73562976037437056</v>
      </c>
      <c r="U167" s="70">
        <f t="shared" si="11"/>
        <v>4.0804629726338479</v>
      </c>
    </row>
    <row r="168" spans="1:21" x14ac:dyDescent="0.3">
      <c r="A168" s="13">
        <f>'Raw Data'!A166</f>
        <v>2.75</v>
      </c>
      <c r="B168" s="71">
        <f>'Results (ND)-Batch'!B168*Ref!$C$4/Ref!$C$3</f>
        <v>81158304947.264252</v>
      </c>
      <c r="C168" s="71">
        <f>'Results (ND)-Batch'!C168*Ref!$C$2*Ref!$C$4/Ref!$C$3</f>
        <v>10812992.795791792</v>
      </c>
      <c r="D168" s="71">
        <f>'Results (ND)-Batch'!D168*(Ref!$C$2^2)*Ref!$C$4/Ref!$C$3</f>
        <v>2114.0601313063107</v>
      </c>
      <c r="E168" s="71">
        <f>'Results (ND)-Batch'!E168*(Ref!$C$2^3)*Ref!$C$4/Ref!$C$3</f>
        <v>0.48852949460191741</v>
      </c>
      <c r="F168" s="71">
        <f>'Results (ND)-Batch'!F168*(Ref!$C$2^4)*Ref!$C$4/Ref!$C$3</f>
        <v>1.2393331242753876E-4</v>
      </c>
      <c r="G168" s="67">
        <f>Ref!$C$6*Ref!$C$3*'Results (ND)-Batch'!G168</f>
        <v>1.3050557933527009</v>
      </c>
      <c r="H168" s="67">
        <f>Ref!$C$6*Ref!$C$3*'Results (ND)-Batch'!H168</f>
        <v>0.18030542337733252</v>
      </c>
      <c r="I168" s="67">
        <f>Ref!$C$6*Ref!$C$3*'Results (ND)-Batch'!I168</f>
        <v>0.1492865625834752</v>
      </c>
      <c r="J168" s="67">
        <f>Ref!$C$6*Ref!$C$3*Ref!$C$7*Ref!$C$8*'Results (ND)-Batch'!J168</f>
        <v>1393492.0303182174</v>
      </c>
      <c r="K168" s="67">
        <f>'Results (ND)-Batch'!K168*Ref!$C$3</f>
        <v>1.3254656579124611E-3</v>
      </c>
      <c r="L168" s="55">
        <f t="shared" si="8"/>
        <v>0.11439094278104124</v>
      </c>
      <c r="M168" s="67">
        <f>'Results (ND)-Batch'!M168*Ref!$C$6</f>
        <v>1133.8374030538182</v>
      </c>
      <c r="N168" s="67">
        <f>'Results (ND)-Batch'!N168*Ref!$C$6</f>
        <v>2170</v>
      </c>
      <c r="O168" s="55">
        <f>'Results (ND)-Batch'!O168*Ref!$C$7</f>
        <v>3846.5504017932649</v>
      </c>
      <c r="P168" s="55">
        <f>'Results (ND)-Batch'!P168*Ref!$C$7</f>
        <v>1265.0000000000002</v>
      </c>
      <c r="Q168" s="55">
        <f t="shared" si="9"/>
        <v>265.52571532233378</v>
      </c>
      <c r="R168" s="72">
        <f t="shared" si="10"/>
        <v>231.08590307696093</v>
      </c>
      <c r="S168" s="74">
        <f>'Results (ND)-Batch'!S168</f>
        <v>0.41505143590810517</v>
      </c>
      <c r="T168" s="74">
        <f>'System Properties'!$C$6*E168*K168*N168</f>
        <v>0.73572857692534566</v>
      </c>
      <c r="U168" s="70">
        <f t="shared" si="11"/>
        <v>4.0804572771261371</v>
      </c>
    </row>
    <row r="169" spans="1:21" x14ac:dyDescent="0.3">
      <c r="A169" s="13">
        <f>'Raw Data'!A167</f>
        <v>2.7666666666666702</v>
      </c>
      <c r="B169" s="71">
        <f>'Results (ND)-Batch'!B169*Ref!$C$4/Ref!$C$3</f>
        <v>81161269777.834137</v>
      </c>
      <c r="C169" s="71">
        <f>'Results (ND)-Batch'!C169*Ref!$C$2*Ref!$C$4/Ref!$C$3</f>
        <v>10813790.819707263</v>
      </c>
      <c r="D169" s="71">
        <f>'Results (ND)-Batch'!D169*(Ref!$C$2^2)*Ref!$C$4/Ref!$C$3</f>
        <v>2114.2752859137595</v>
      </c>
      <c r="E169" s="71">
        <f>'Results (ND)-Batch'!E169*(Ref!$C$2^3)*Ref!$C$4/Ref!$C$3</f>
        <v>0.48859302699051188</v>
      </c>
      <c r="F169" s="71">
        <f>'Results (ND)-Batch'!F169*(Ref!$C$2^4)*Ref!$C$4/Ref!$C$3</f>
        <v>1.239529780959777E-4</v>
      </c>
      <c r="G169" s="67">
        <f>Ref!$C$6*Ref!$C$3*'Results (ND)-Batch'!G169</f>
        <v>1.3050315302753301</v>
      </c>
      <c r="H169" s="67">
        <f>Ref!$C$6*Ref!$C$3*'Results (ND)-Batch'!H169</f>
        <v>0.18032968645471001</v>
      </c>
      <c r="I169" s="67">
        <f>Ref!$C$6*Ref!$C$3*'Results (ND)-Batch'!I169</f>
        <v>0.1492622995060964</v>
      </c>
      <c r="J169" s="67">
        <f>Ref!$C$6*Ref!$C$3*Ref!$C$7*Ref!$C$8*'Results (ND)-Batch'!J169</f>
        <v>1393492.0302188385</v>
      </c>
      <c r="K169" s="67">
        <f>'Results (ND)-Batch'!K169*Ref!$C$3</f>
        <v>1.325469811861338E-3</v>
      </c>
      <c r="L169" s="55">
        <f t="shared" si="8"/>
        <v>0.11437447758415895</v>
      </c>
      <c r="M169" s="67">
        <f>'Results (ND)-Batch'!M169*Ref!$C$6</f>
        <v>1133.818138773466</v>
      </c>
      <c r="N169" s="67">
        <f>'Results (ND)-Batch'!N169*Ref!$C$6</f>
        <v>2170</v>
      </c>
      <c r="O169" s="55">
        <f>'Results (ND)-Batch'!O169*Ref!$C$7</f>
        <v>3846.5983978421764</v>
      </c>
      <c r="P169" s="55">
        <f>'Results (ND)-Batch'!P169*Ref!$C$7</f>
        <v>1265.0000000000002</v>
      </c>
      <c r="Q169" s="55">
        <f t="shared" si="9"/>
        <v>265.52571530339583</v>
      </c>
      <c r="R169" s="72">
        <f t="shared" si="10"/>
        <v>231.09243637559192</v>
      </c>
      <c r="S169" s="74">
        <f>'Results (ND)-Batch'!S169</f>
        <v>0.41505143588189763</v>
      </c>
      <c r="T169" s="74">
        <f>'System Properties'!$C$6*E169*K169*N169</f>
        <v>0.73582656315290673</v>
      </c>
      <c r="U169" s="70">
        <f t="shared" si="11"/>
        <v>4.0804516306731911</v>
      </c>
    </row>
    <row r="170" spans="1:21" x14ac:dyDescent="0.3">
      <c r="A170" s="13">
        <f>'Raw Data'!A168</f>
        <v>2.7833333333333301</v>
      </c>
      <c r="B170" s="71">
        <f>'Results (ND)-Batch'!B170*Ref!$C$4/Ref!$C$3</f>
        <v>81164208642.486862</v>
      </c>
      <c r="C170" s="71">
        <f>'Results (ND)-Batch'!C170*Ref!$C$2*Ref!$C$4/Ref!$C$3</f>
        <v>10814582.065506661</v>
      </c>
      <c r="D170" s="71">
        <f>'Results (ND)-Batch'!D170*(Ref!$C$2^2)*Ref!$C$4/Ref!$C$3</f>
        <v>2114.4886147459447</v>
      </c>
      <c r="E170" s="71">
        <f>'Results (ND)-Batch'!E170*(Ref!$C$2^3)*Ref!$C$4/Ref!$C$3</f>
        <v>0.48865602060233987</v>
      </c>
      <c r="F170" s="71">
        <f>'Results (ND)-Batch'!F170*(Ref!$C$2^4)*Ref!$C$4/Ref!$C$3</f>
        <v>1.2397247710086527E-4</v>
      </c>
      <c r="G170" s="67">
        <f>Ref!$C$6*Ref!$C$3*'Results (ND)-Batch'!G170</f>
        <v>1.3050074727856662</v>
      </c>
      <c r="H170" s="67">
        <f>Ref!$C$6*Ref!$C$3*'Results (ND)-Batch'!H170</f>
        <v>0.18035374394437401</v>
      </c>
      <c r="I170" s="67">
        <f>Ref!$C$6*Ref!$C$3*'Results (ND)-Batch'!I170</f>
        <v>0.1492382420164324</v>
      </c>
      <c r="J170" s="67">
        <f>Ref!$C$6*Ref!$C$3*Ref!$C$7*Ref!$C$8*'Results (ND)-Batch'!J170</f>
        <v>1393492.0301221358</v>
      </c>
      <c r="K170" s="67">
        <f>'Results (ND)-Batch'!K170*Ref!$C$3</f>
        <v>1.3254739306585528E-3</v>
      </c>
      <c r="L170" s="55">
        <f t="shared" si="8"/>
        <v>0.11435815129691845</v>
      </c>
      <c r="M170" s="67">
        <f>'Results (ND)-Batch'!M170*Ref!$C$6</f>
        <v>1133.7990370173948</v>
      </c>
      <c r="N170" s="67">
        <f>'Results (ND)-Batch'!N170*Ref!$C$6</f>
        <v>2170</v>
      </c>
      <c r="O170" s="55">
        <f>'Results (ND)-Batch'!O170*Ref!$C$7</f>
        <v>3846.6459889694829</v>
      </c>
      <c r="P170" s="55">
        <f>'Results (ND)-Batch'!P170*Ref!$C$7</f>
        <v>1265.0000000000002</v>
      </c>
      <c r="Q170" s="55">
        <f t="shared" si="9"/>
        <v>265.52571528496935</v>
      </c>
      <c r="R170" s="72">
        <f t="shared" si="10"/>
        <v>231.09891308686559</v>
      </c>
      <c r="S170" s="74">
        <f>'Results (ND)-Batch'!S170</f>
        <v>0.41505143585639787</v>
      </c>
      <c r="T170" s="74">
        <f>'System Properties'!$C$6*E170*K170*N170</f>
        <v>0.73592371905705445</v>
      </c>
      <c r="U170" s="70">
        <f t="shared" si="11"/>
        <v>4.0804460332358463</v>
      </c>
    </row>
    <row r="171" spans="1:21" x14ac:dyDescent="0.3">
      <c r="A171" s="13">
        <f>'Raw Data'!A169</f>
        <v>2.8</v>
      </c>
      <c r="B171" s="71">
        <f>'Results (ND)-Batch'!B171*Ref!$C$4/Ref!$C$3</f>
        <v>81167121541.697952</v>
      </c>
      <c r="C171" s="71">
        <f>'Results (ND)-Batch'!C171*Ref!$C$2*Ref!$C$4/Ref!$C$3</f>
        <v>10815366.533316042</v>
      </c>
      <c r="D171" s="71">
        <f>'Results (ND)-Batch'!D171*(Ref!$C$2^2)*Ref!$C$4/Ref!$C$3</f>
        <v>2114.7001178368373</v>
      </c>
      <c r="E171" s="71">
        <f>'Results (ND)-Batch'!E171*(Ref!$C$2^3)*Ref!$C$4/Ref!$C$3</f>
        <v>0.48871847544743041</v>
      </c>
      <c r="F171" s="71">
        <f>'Results (ND)-Batch'!F171*(Ref!$C$2^4)*Ref!$C$4/Ref!$C$3</f>
        <v>1.2399180944530519E-4</v>
      </c>
      <c r="G171" s="67">
        <f>Ref!$C$6*Ref!$C$3*'Results (ND)-Batch'!G171</f>
        <v>1.3049836208837091</v>
      </c>
      <c r="H171" s="67">
        <f>Ref!$C$6*Ref!$C$3*'Results (ND)-Batch'!H171</f>
        <v>0.18037759584632451</v>
      </c>
      <c r="I171" s="67">
        <f>Ref!$C$6*Ref!$C$3*'Results (ND)-Batch'!I171</f>
        <v>0.1492143901144832</v>
      </c>
      <c r="J171" s="67">
        <f>Ref!$C$6*Ref!$C$3*Ref!$C$7*Ref!$C$8*'Results (ND)-Batch'!J171</f>
        <v>1393492.0300281104</v>
      </c>
      <c r="K171" s="67">
        <f>'Results (ND)-Batch'!K171*Ref!$C$3</f>
        <v>1.325478014304119E-3</v>
      </c>
      <c r="L171" s="55">
        <f t="shared" si="8"/>
        <v>0.11434196393471832</v>
      </c>
      <c r="M171" s="67">
        <f>'Results (ND)-Batch'!M171*Ref!$C$6</f>
        <v>1133.7800978036205</v>
      </c>
      <c r="N171" s="67">
        <f>'Results (ND)-Batch'!N171*Ref!$C$6</f>
        <v>2170</v>
      </c>
      <c r="O171" s="55">
        <f>'Results (ND)-Batch'!O171*Ref!$C$7</f>
        <v>3846.6931751302959</v>
      </c>
      <c r="P171" s="55">
        <f>'Results (ND)-Batch'!P171*Ref!$C$7</f>
        <v>1265.0000000000002</v>
      </c>
      <c r="Q171" s="55">
        <f t="shared" si="9"/>
        <v>265.52571526705469</v>
      </c>
      <c r="R171" s="72">
        <f t="shared" si="10"/>
        <v>231.10533324571279</v>
      </c>
      <c r="S171" s="74">
        <f>'Results (ND)-Batch'!S171</f>
        <v>0.41505143583160636</v>
      </c>
      <c r="T171" s="74">
        <f>'System Properties'!$C$6*E171*K171*N171</f>
        <v>0.73602004463778858</v>
      </c>
      <c r="U171" s="70">
        <f t="shared" si="11"/>
        <v>4.0804404847753499</v>
      </c>
    </row>
    <row r="172" spans="1:21" x14ac:dyDescent="0.3">
      <c r="A172" s="13">
        <f>'Raw Data'!A170</f>
        <v>2.81666666666667</v>
      </c>
      <c r="B172" s="71">
        <f>'Results (ND)-Batch'!B172*Ref!$C$4/Ref!$C$3</f>
        <v>81170008475.940781</v>
      </c>
      <c r="C172" s="71">
        <f>'Results (ND)-Batch'!C172*Ref!$C$2*Ref!$C$4/Ref!$C$3</f>
        <v>10816144.223260703</v>
      </c>
      <c r="D172" s="71">
        <f>'Results (ND)-Batch'!D172*(Ref!$C$2^2)*Ref!$C$4/Ref!$C$3</f>
        <v>2114.9097952201814</v>
      </c>
      <c r="E172" s="71">
        <f>'Results (ND)-Batch'!E172*(Ref!$C$2^3)*Ref!$C$4/Ref!$C$3</f>
        <v>0.48878039153574243</v>
      </c>
      <c r="F172" s="71">
        <f>'Results (ND)-Batch'!F172*(Ref!$C$2^4)*Ref!$C$4/Ref!$C$3</f>
        <v>1.2401097513237811E-4</v>
      </c>
      <c r="G172" s="67">
        <f>Ref!$C$6*Ref!$C$3*'Results (ND)-Batch'!G172</f>
        <v>1.3049599745694851</v>
      </c>
      <c r="H172" s="67">
        <f>Ref!$C$6*Ref!$C$3*'Results (ND)-Batch'!H172</f>
        <v>0.18040124216055889</v>
      </c>
      <c r="I172" s="67">
        <f>Ref!$C$6*Ref!$C$3*'Results (ND)-Batch'!I172</f>
        <v>0.14919074380024749</v>
      </c>
      <c r="J172" s="67">
        <f>Ref!$C$6*Ref!$C$3*Ref!$C$7*Ref!$C$8*'Results (ND)-Batch'!J172</f>
        <v>1393492.0299367595</v>
      </c>
      <c r="K172" s="67">
        <f>'Results (ND)-Batch'!K172*Ref!$C$3</f>
        <v>1.3254820627980099E-3</v>
      </c>
      <c r="L172" s="55">
        <f t="shared" si="8"/>
        <v>0.11432591551282369</v>
      </c>
      <c r="M172" s="67">
        <f>'Results (ND)-Batch'!M172*Ref!$C$6</f>
        <v>1133.7613211500038</v>
      </c>
      <c r="N172" s="67">
        <f>'Results (ND)-Batch'!N172*Ref!$C$6</f>
        <v>2170</v>
      </c>
      <c r="O172" s="55">
        <f>'Results (ND)-Batch'!O172*Ref!$C$7</f>
        <v>3846.7399562801188</v>
      </c>
      <c r="P172" s="55">
        <f>'Results (ND)-Batch'!P172*Ref!$C$7</f>
        <v>1265.0000000000002</v>
      </c>
      <c r="Q172" s="55">
        <f t="shared" si="9"/>
        <v>265.52571524964571</v>
      </c>
      <c r="R172" s="72">
        <f t="shared" si="10"/>
        <v>231.11169688674875</v>
      </c>
      <c r="S172" s="74">
        <f>'Results (ND)-Batch'!S172</f>
        <v>0.41505143580751452</v>
      </c>
      <c r="T172" s="74">
        <f>'System Properties'!$C$6*E172*K172*N172</f>
        <v>0.73611553989510969</v>
      </c>
      <c r="U172" s="70">
        <f t="shared" si="11"/>
        <v>4.0804349852533699</v>
      </c>
    </row>
    <row r="173" spans="1:21" x14ac:dyDescent="0.3">
      <c r="A173" s="13">
        <f>'Raw Data'!A171</f>
        <v>2.8333333333333299</v>
      </c>
      <c r="B173" s="71">
        <f>'Results (ND)-Batch'!B173*Ref!$C$4/Ref!$C$3</f>
        <v>81172869445.682129</v>
      </c>
      <c r="C173" s="71">
        <f>'Results (ND)-Batch'!C173*Ref!$C$2*Ref!$C$4/Ref!$C$3</f>
        <v>10816915.13546446</v>
      </c>
      <c r="D173" s="71">
        <f>'Results (ND)-Batch'!D173*(Ref!$C$2^2)*Ref!$C$4/Ref!$C$3</f>
        <v>2115.1176469293778</v>
      </c>
      <c r="E173" s="71">
        <f>'Results (ND)-Batch'!E173*(Ref!$C$2^3)*Ref!$C$4/Ref!$C$3</f>
        <v>0.48884176887713277</v>
      </c>
      <c r="F173" s="71">
        <f>'Results (ND)-Batch'!F173*(Ref!$C$2^4)*Ref!$C$4/Ref!$C$3</f>
        <v>1.2402997416513498E-4</v>
      </c>
      <c r="G173" s="67">
        <f>Ref!$C$6*Ref!$C$3*'Results (ND)-Batch'!G173</f>
        <v>1.304936533842955</v>
      </c>
      <c r="H173" s="67">
        <f>Ref!$C$6*Ref!$C$3*'Results (ND)-Batch'!H173</f>
        <v>0.1804246828870798</v>
      </c>
      <c r="I173" s="67">
        <f>Ref!$C$6*Ref!$C$3*'Results (ND)-Batch'!I173</f>
        <v>0.14916730307372661</v>
      </c>
      <c r="J173" s="67">
        <f>Ref!$C$6*Ref!$C$3*Ref!$C$7*Ref!$C$8*'Results (ND)-Batch'!J173</f>
        <v>1393492.0298480876</v>
      </c>
      <c r="K173" s="67">
        <f>'Results (ND)-Batch'!K173*Ref!$C$3</f>
        <v>1.3254860761402391E-3</v>
      </c>
      <c r="L173" s="55">
        <f t="shared" si="8"/>
        <v>0.11431000604637713</v>
      </c>
      <c r="M173" s="67">
        <f>'Results (ND)-Batch'!M173*Ref!$C$6</f>
        <v>1133.7427070742613</v>
      </c>
      <c r="N173" s="67">
        <f>'Results (ND)-Batch'!N173*Ref!$C$6</f>
        <v>2170</v>
      </c>
      <c r="O173" s="55">
        <f>'Results (ND)-Batch'!O173*Ref!$C$7</f>
        <v>3846.7863323748111</v>
      </c>
      <c r="P173" s="55">
        <f>'Results (ND)-Batch'!P173*Ref!$C$7</f>
        <v>1265.0000000000002</v>
      </c>
      <c r="Q173" s="55">
        <f t="shared" si="9"/>
        <v>265.52571523275145</v>
      </c>
      <c r="R173" s="72">
        <f t="shared" si="10"/>
        <v>231.11800404427092</v>
      </c>
      <c r="S173" s="74">
        <f>'Results (ND)-Batch'!S173</f>
        <v>0.41505143578413511</v>
      </c>
      <c r="T173" s="74">
        <f>'System Properties'!$C$6*E173*K173*N173</f>
        <v>0.73621020482901678</v>
      </c>
      <c r="U173" s="70">
        <f t="shared" si="11"/>
        <v>4.080429534631798</v>
      </c>
    </row>
    <row r="174" spans="1:21" x14ac:dyDescent="0.3">
      <c r="A174" s="13">
        <f>'Raw Data'!A172</f>
        <v>2.85</v>
      </c>
      <c r="B174" s="71">
        <f>'Results (ND)-Batch'!B174*Ref!$C$4/Ref!$C$3</f>
        <v>81175704451.385483</v>
      </c>
      <c r="C174" s="71">
        <f>'Results (ND)-Batch'!C174*Ref!$C$2*Ref!$C$4/Ref!$C$3</f>
        <v>10817679.270050246</v>
      </c>
      <c r="D174" s="71">
        <f>'Results (ND)-Batch'!D174*(Ref!$C$2^2)*Ref!$C$4/Ref!$C$3</f>
        <v>2115.3236729975247</v>
      </c>
      <c r="E174" s="71">
        <f>'Results (ND)-Batch'!E174*(Ref!$C$2^3)*Ref!$C$4/Ref!$C$3</f>
        <v>0.4889026074813787</v>
      </c>
      <c r="F174" s="71">
        <f>'Results (ND)-Batch'!F174*(Ref!$C$2^4)*Ref!$C$4/Ref!$C$3</f>
        <v>1.2404880654660083E-4</v>
      </c>
      <c r="G174" s="67">
        <f>Ref!$C$6*Ref!$C$3*'Results (ND)-Batch'!G174</f>
        <v>1.3049132987041578</v>
      </c>
      <c r="H174" s="67">
        <f>Ref!$C$6*Ref!$C$3*'Results (ND)-Batch'!H174</f>
        <v>0.18044791802588589</v>
      </c>
      <c r="I174" s="67">
        <f>Ref!$C$6*Ref!$C$3*'Results (ND)-Batch'!I174</f>
        <v>0.14914406793492052</v>
      </c>
      <c r="J174" s="67">
        <f>Ref!$C$6*Ref!$C$3*Ref!$C$7*Ref!$C$8*'Results (ND)-Batch'!J174</f>
        <v>1393492.0297620918</v>
      </c>
      <c r="K174" s="67">
        <f>'Results (ND)-Batch'!K174*Ref!$C$3</f>
        <v>1.325490054330806E-3</v>
      </c>
      <c r="L174" s="55">
        <f t="shared" si="8"/>
        <v>0.11429423555038316</v>
      </c>
      <c r="M174" s="67">
        <f>'Results (ND)-Batch'!M174*Ref!$C$6</f>
        <v>1133.7242555939481</v>
      </c>
      <c r="N174" s="67">
        <f>'Results (ND)-Batch'!N174*Ref!$C$6</f>
        <v>2170</v>
      </c>
      <c r="O174" s="55">
        <f>'Results (ND)-Batch'!O174*Ref!$C$7</f>
        <v>3846.8323033706329</v>
      </c>
      <c r="P174" s="55">
        <f>'Results (ND)-Batch'!P174*Ref!$C$7</f>
        <v>1265.0000000000002</v>
      </c>
      <c r="Q174" s="55">
        <f t="shared" si="9"/>
        <v>265.52571521636332</v>
      </c>
      <c r="R174" s="72">
        <f t="shared" si="10"/>
        <v>231.1242547522659</v>
      </c>
      <c r="S174" s="74">
        <f>'Results (ND)-Batch'!S174</f>
        <v>0.4150514357614562</v>
      </c>
      <c r="T174" s="74">
        <f>'System Properties'!$C$6*E174*K174*N174</f>
        <v>0.73630403943951017</v>
      </c>
      <c r="U174" s="70">
        <f t="shared" si="11"/>
        <v>4.0804241328729809</v>
      </c>
    </row>
    <row r="175" spans="1:21" x14ac:dyDescent="0.3">
      <c r="A175" s="13">
        <f>'Raw Data'!A173</f>
        <v>2.8666666666666698</v>
      </c>
      <c r="B175" s="71">
        <f>'Results (ND)-Batch'!B175*Ref!$C$4/Ref!$C$3</f>
        <v>81178513493.51062</v>
      </c>
      <c r="C175" s="71">
        <f>'Results (ND)-Batch'!C175*Ref!$C$2*Ref!$C$4/Ref!$C$3</f>
        <v>10818436.627139879</v>
      </c>
      <c r="D175" s="71">
        <f>'Results (ND)-Batch'!D175*(Ref!$C$2^2)*Ref!$C$4/Ref!$C$3</f>
        <v>2115.5278734574731</v>
      </c>
      <c r="E175" s="71">
        <f>'Results (ND)-Batch'!E175*(Ref!$C$2^3)*Ref!$C$4/Ref!$C$3</f>
        <v>0.48896290735817144</v>
      </c>
      <c r="F175" s="71">
        <f>'Results (ND)-Batch'!F175*(Ref!$C$2^4)*Ref!$C$4/Ref!$C$3</f>
        <v>1.2406747227977483E-4</v>
      </c>
      <c r="G175" s="67">
        <f>Ref!$C$6*Ref!$C$3*'Results (ND)-Batch'!G175</f>
        <v>1.3048902691530551</v>
      </c>
      <c r="H175" s="67">
        <f>Ref!$C$6*Ref!$C$3*'Results (ND)-Batch'!H175</f>
        <v>0.18047094757697851</v>
      </c>
      <c r="I175" s="67">
        <f>Ref!$C$6*Ref!$C$3*'Results (ND)-Batch'!I175</f>
        <v>0.1491210383838292</v>
      </c>
      <c r="J175" s="67">
        <f>Ref!$C$6*Ref!$C$3*Ref!$C$7*Ref!$C$8*'Results (ND)-Batch'!J175</f>
        <v>1393492.0296787703</v>
      </c>
      <c r="K175" s="67">
        <f>'Results (ND)-Batch'!K175*Ref!$C$3</f>
        <v>1.3254939973697108E-3</v>
      </c>
      <c r="L175" s="55">
        <f t="shared" si="8"/>
        <v>0.11427860403972273</v>
      </c>
      <c r="M175" s="67">
        <f>'Results (ND)-Batch'!M175*Ref!$C$6</f>
        <v>1133.7059667264755</v>
      </c>
      <c r="N175" s="67">
        <f>'Results (ND)-Batch'!N175*Ref!$C$6</f>
        <v>2170</v>
      </c>
      <c r="O175" s="55">
        <f>'Results (ND)-Batch'!O175*Ref!$C$7</f>
        <v>3846.8778692242086</v>
      </c>
      <c r="P175" s="55">
        <f>'Results (ND)-Batch'!P175*Ref!$C$7</f>
        <v>1265.0000000000002</v>
      </c>
      <c r="Q175" s="55">
        <f t="shared" si="9"/>
        <v>265.525715200489</v>
      </c>
      <c r="R175" s="72">
        <f t="shared" si="10"/>
        <v>231.13044904440048</v>
      </c>
      <c r="S175" s="74">
        <f>'Results (ND)-Batch'!S175</f>
        <v>0.41505143573948822</v>
      </c>
      <c r="T175" s="74">
        <f>'System Properties'!$C$6*E175*K175*N175</f>
        <v>0.73639704372659009</v>
      </c>
      <c r="U175" s="70">
        <f t="shared" si="11"/>
        <v>4.0804187799395555</v>
      </c>
    </row>
    <row r="176" spans="1:21" x14ac:dyDescent="0.3">
      <c r="A176" s="13">
        <f>'Raw Data'!A174</f>
        <v>2.8833333333333302</v>
      </c>
      <c r="B176" s="71">
        <f>'Results (ND)-Batch'!B176*Ref!$C$4/Ref!$C$3</f>
        <v>81181296572.511749</v>
      </c>
      <c r="C176" s="71">
        <f>'Results (ND)-Batch'!C176*Ref!$C$2*Ref!$C$4/Ref!$C$3</f>
        <v>10819187.206854088</v>
      </c>
      <c r="D176" s="71">
        <f>'Results (ND)-Batch'!D176*(Ref!$C$2^2)*Ref!$C$4/Ref!$C$3</f>
        <v>2115.7302483417384</v>
      </c>
      <c r="E176" s="71">
        <f>'Results (ND)-Batch'!E176*(Ref!$C$2^3)*Ref!$C$4/Ref!$C$3</f>
        <v>0.48902266851711629</v>
      </c>
      <c r="F176" s="71">
        <f>'Results (ND)-Batch'!F176*(Ref!$C$2^4)*Ref!$C$4/Ref!$C$3</f>
        <v>1.2408597136762912E-4</v>
      </c>
      <c r="G176" s="67">
        <f>Ref!$C$6*Ref!$C$3*'Results (ND)-Batch'!G176</f>
        <v>1.3048674451896851</v>
      </c>
      <c r="H176" s="67">
        <f>Ref!$C$6*Ref!$C$3*'Results (ND)-Batch'!H176</f>
        <v>0.18049377154035628</v>
      </c>
      <c r="I176" s="67">
        <f>Ref!$C$6*Ref!$C$3*'Results (ND)-Batch'!I176</f>
        <v>0.1490982144204514</v>
      </c>
      <c r="J176" s="67">
        <f>Ref!$C$6*Ref!$C$3*Ref!$C$7*Ref!$C$8*'Results (ND)-Batch'!J176</f>
        <v>1393492.0295981281</v>
      </c>
      <c r="K176" s="67">
        <f>'Results (ND)-Batch'!K176*Ref!$C$3</f>
        <v>1.325497905256954E-3</v>
      </c>
      <c r="L176" s="55">
        <f t="shared" si="8"/>
        <v>0.1142631115291388</v>
      </c>
      <c r="M176" s="67">
        <f>'Results (ND)-Batch'!M176*Ref!$C$6</f>
        <v>1133.6878404890924</v>
      </c>
      <c r="N176" s="67">
        <f>'Results (ND)-Batch'!N176*Ref!$C$6</f>
        <v>2170</v>
      </c>
      <c r="O176" s="55">
        <f>'Results (ND)-Batch'!O176*Ref!$C$7</f>
        <v>3846.9230298925604</v>
      </c>
      <c r="P176" s="55">
        <f>'Results (ND)-Batch'!P176*Ref!$C$7</f>
        <v>1265.0000000000002</v>
      </c>
      <c r="Q176" s="55">
        <f t="shared" si="9"/>
        <v>265.52571518512121</v>
      </c>
      <c r="R176" s="72">
        <f t="shared" si="10"/>
        <v>231.13658695403217</v>
      </c>
      <c r="S176" s="74">
        <f>'Results (ND)-Batch'!S176</f>
        <v>0.41505143571822123</v>
      </c>
      <c r="T176" s="74">
        <f>'System Properties'!$C$6*E176*K176*N176</f>
        <v>0.73648921769025744</v>
      </c>
      <c r="U176" s="70">
        <f t="shared" si="11"/>
        <v>4.0804134757945771</v>
      </c>
    </row>
    <row r="177" spans="1:21" x14ac:dyDescent="0.3">
      <c r="A177" s="13">
        <f>'Raw Data'!A175</f>
        <v>2.9</v>
      </c>
      <c r="B177" s="71">
        <f>'Results (ND)-Batch'!B177*Ref!$C$4/Ref!$C$3</f>
        <v>81184053688.841278</v>
      </c>
      <c r="C177" s="71">
        <f>'Results (ND)-Batch'!C177*Ref!$C$2*Ref!$C$4/Ref!$C$3</f>
        <v>10819931.009312624</v>
      </c>
      <c r="D177" s="71">
        <f>'Results (ND)-Batch'!D177*(Ref!$C$2^2)*Ref!$C$4/Ref!$C$3</f>
        <v>2115.9307976826126</v>
      </c>
      <c r="E177" s="71">
        <f>'Results (ND)-Batch'!E177*(Ref!$C$2^3)*Ref!$C$4/Ref!$C$3</f>
        <v>0.48908189096773674</v>
      </c>
      <c r="F177" s="71">
        <f>'Results (ND)-Batch'!F177*(Ref!$C$2^4)*Ref!$C$4/Ref!$C$3</f>
        <v>1.241043038131104E-4</v>
      </c>
      <c r="G177" s="67">
        <f>Ref!$C$6*Ref!$C$3*'Results (ND)-Batch'!G177</f>
        <v>1.304844826814022</v>
      </c>
      <c r="H177" s="67">
        <f>Ref!$C$6*Ref!$C$3*'Results (ND)-Batch'!H177</f>
        <v>0.18051638991601932</v>
      </c>
      <c r="I177" s="67">
        <f>Ref!$C$6*Ref!$C$3*'Results (ND)-Batch'!I177</f>
        <v>0.1490755960447884</v>
      </c>
      <c r="J177" s="67">
        <f>Ref!$C$6*Ref!$C$3*Ref!$C$7*Ref!$C$8*'Results (ND)-Batch'!J177</f>
        <v>1393492.0295201617</v>
      </c>
      <c r="K177" s="67">
        <f>'Results (ND)-Batch'!K177*Ref!$C$3</f>
        <v>1.3255017779925219E-3</v>
      </c>
      <c r="L177" s="55">
        <f t="shared" si="8"/>
        <v>0.11424775803325155</v>
      </c>
      <c r="M177" s="67">
        <f>'Results (ND)-Batch'!M177*Ref!$C$6</f>
        <v>1133.6698768989045</v>
      </c>
      <c r="N177" s="67">
        <f>'Results (ND)-Batch'!N177*Ref!$C$6</f>
        <v>2170</v>
      </c>
      <c r="O177" s="55">
        <f>'Results (ND)-Batch'!O177*Ref!$C$7</f>
        <v>3846.9677853330718</v>
      </c>
      <c r="P177" s="55">
        <f>'Results (ND)-Batch'!P177*Ref!$C$7</f>
        <v>1265.0000000000002</v>
      </c>
      <c r="Q177" s="55">
        <f t="shared" si="9"/>
        <v>265.52571517026496</v>
      </c>
      <c r="R177" s="72">
        <f t="shared" si="10"/>
        <v>231.14266851419896</v>
      </c>
      <c r="S177" s="74">
        <f>'Results (ND)-Batch'!S177</f>
        <v>0.41505143569766217</v>
      </c>
      <c r="T177" s="74">
        <f>'System Properties'!$C$6*E177*K177*N177</f>
        <v>0.73658056133051075</v>
      </c>
      <c r="U177" s="70">
        <f t="shared" si="11"/>
        <v>4.0804082204014067</v>
      </c>
    </row>
    <row r="178" spans="1:21" x14ac:dyDescent="0.3">
      <c r="A178" s="13">
        <f>'Raw Data'!A176</f>
        <v>2.9166666666666701</v>
      </c>
      <c r="B178" s="71">
        <f>'Results (ND)-Batch'!B178*Ref!$C$4/Ref!$C$3</f>
        <v>81186784842.944458</v>
      </c>
      <c r="C178" s="71">
        <f>'Results (ND)-Batch'!C178*Ref!$C$2*Ref!$C$4/Ref!$C$3</f>
        <v>10820668.034633894</v>
      </c>
      <c r="D178" s="71">
        <f>'Results (ND)-Batch'!D178*(Ref!$C$2^2)*Ref!$C$4/Ref!$C$3</f>
        <v>2116.1295215119972</v>
      </c>
      <c r="E178" s="71">
        <f>'Results (ND)-Batch'!E178*(Ref!$C$2^3)*Ref!$C$4/Ref!$C$3</f>
        <v>0.4891405747194566</v>
      </c>
      <c r="F178" s="71">
        <f>'Results (ND)-Batch'!F178*(Ref!$C$2^4)*Ref!$C$4/Ref!$C$3</f>
        <v>1.2412246961913555E-4</v>
      </c>
      <c r="G178" s="67">
        <f>Ref!$C$6*Ref!$C$3*'Results (ND)-Batch'!G178</f>
        <v>1.304822414026066</v>
      </c>
      <c r="H178" s="67">
        <f>Ref!$C$6*Ref!$C$3*'Results (ND)-Batch'!H178</f>
        <v>0.1805388027039688</v>
      </c>
      <c r="I178" s="67">
        <f>Ref!$C$6*Ref!$C$3*'Results (ND)-Batch'!I178</f>
        <v>0.14905318325683892</v>
      </c>
      <c r="J178" s="67">
        <f>Ref!$C$6*Ref!$C$3*Ref!$C$7*Ref!$C$8*'Results (ND)-Batch'!J178</f>
        <v>1393492.0294448715</v>
      </c>
      <c r="K178" s="67">
        <f>'Results (ND)-Batch'!K178*Ref!$C$3</f>
        <v>1.325505615576441E-3</v>
      </c>
      <c r="L178" s="55">
        <f t="shared" si="8"/>
        <v>0.11423254356654647</v>
      </c>
      <c r="M178" s="67">
        <f>'Results (ND)-Batch'!M178*Ref!$C$6</f>
        <v>1133.6520759728594</v>
      </c>
      <c r="N178" s="67">
        <f>'Results (ND)-Batch'!N178*Ref!$C$6</f>
        <v>2170</v>
      </c>
      <c r="O178" s="55">
        <f>'Results (ND)-Batch'!O178*Ref!$C$7</f>
        <v>3847.0121355035171</v>
      </c>
      <c r="P178" s="55">
        <f>'Results (ND)-Batch'!P178*Ref!$C$7</f>
        <v>1265.0000000000002</v>
      </c>
      <c r="Q178" s="55">
        <f t="shared" si="9"/>
        <v>265.52571515592001</v>
      </c>
      <c r="R178" s="72">
        <f t="shared" si="10"/>
        <v>231.14869375762993</v>
      </c>
      <c r="S178" s="74">
        <f>'Results (ND)-Batch'!S178</f>
        <v>0.41505143567781072</v>
      </c>
      <c r="T178" s="74">
        <f>'System Properties'!$C$6*E178*K178*N178</f>
        <v>0.73667107464734993</v>
      </c>
      <c r="U178" s="70">
        <f t="shared" si="11"/>
        <v>4.0804030137237399</v>
      </c>
    </row>
    <row r="179" spans="1:21" x14ac:dyDescent="0.3">
      <c r="A179" s="13">
        <f>'Raw Data'!A177</f>
        <v>2.93333333333333</v>
      </c>
      <c r="B179" s="71">
        <f>'Results (ND)-Batch'!B179*Ref!$C$4/Ref!$C$3</f>
        <v>81189490035.264923</v>
      </c>
      <c r="C179" s="71">
        <f>'Results (ND)-Batch'!C179*Ref!$C$2*Ref!$C$4/Ref!$C$3</f>
        <v>10821398.282935465</v>
      </c>
      <c r="D179" s="71">
        <f>'Results (ND)-Batch'!D179*(Ref!$C$2^2)*Ref!$C$4/Ref!$C$3</f>
        <v>2116.3264198615802</v>
      </c>
      <c r="E179" s="71">
        <f>'Results (ND)-Batch'!E179*(Ref!$C$2^3)*Ref!$C$4/Ref!$C$3</f>
        <v>0.48919871978162893</v>
      </c>
      <c r="F179" s="71">
        <f>'Results (ND)-Batch'!F179*(Ref!$C$2^4)*Ref!$C$4/Ref!$C$3</f>
        <v>1.2414046878859823E-4</v>
      </c>
      <c r="G179" s="67">
        <f>Ref!$C$6*Ref!$C$3*'Results (ND)-Batch'!G179</f>
        <v>1.3048002068258302</v>
      </c>
      <c r="H179" s="67">
        <f>Ref!$C$6*Ref!$C$3*'Results (ND)-Batch'!H179</f>
        <v>0.18056100990420221</v>
      </c>
      <c r="I179" s="67">
        <f>Ref!$C$6*Ref!$C$3*'Results (ND)-Batch'!I179</f>
        <v>0.1490309760566042</v>
      </c>
      <c r="J179" s="67">
        <f>Ref!$C$6*Ref!$C$3*Ref!$C$7*Ref!$C$8*'Results (ND)-Batch'!J179</f>
        <v>1393492.0293722569</v>
      </c>
      <c r="K179" s="67">
        <f>'Results (ND)-Batch'!K179*Ref!$C$3</f>
        <v>1.3255094180086979E-3</v>
      </c>
      <c r="L179" s="55">
        <f t="shared" si="8"/>
        <v>0.11421746814337946</v>
      </c>
      <c r="M179" s="67">
        <f>'Results (ND)-Batch'!M179*Ref!$C$6</f>
        <v>1133.6344377277542</v>
      </c>
      <c r="N179" s="67">
        <f>'Results (ND)-Batch'!N179*Ref!$C$6</f>
        <v>2170</v>
      </c>
      <c r="O179" s="55">
        <f>'Results (ND)-Batch'!O179*Ref!$C$7</f>
        <v>3847.0560803620488</v>
      </c>
      <c r="P179" s="55">
        <f>'Results (ND)-Batch'!P179*Ref!$C$7</f>
        <v>1265.0000000000002</v>
      </c>
      <c r="Q179" s="55">
        <f t="shared" si="9"/>
        <v>265.52571514208387</v>
      </c>
      <c r="R179" s="72">
        <f t="shared" si="10"/>
        <v>231.15466271673975</v>
      </c>
      <c r="S179" s="74">
        <f>'Results (ND)-Batch'!S179</f>
        <v>0.41505143565866326</v>
      </c>
      <c r="T179" s="74">
        <f>'System Properties'!$C$6*E179*K179*N179</f>
        <v>0.73676075764077609</v>
      </c>
      <c r="U179" s="70">
        <f t="shared" si="11"/>
        <v>4.0803978557257139</v>
      </c>
    </row>
    <row r="180" spans="1:21" x14ac:dyDescent="0.3">
      <c r="A180" s="13">
        <f>'Raw Data'!A178</f>
        <v>2.95</v>
      </c>
      <c r="B180" s="71">
        <f>'Results (ND)-Batch'!B180*Ref!$C$4/Ref!$C$3</f>
        <v>81192169266.242065</v>
      </c>
      <c r="C180" s="71">
        <f>'Results (ND)-Batch'!C180*Ref!$C$2*Ref!$C$4/Ref!$C$3</f>
        <v>10822121.754333898</v>
      </c>
      <c r="D180" s="71">
        <f>'Results (ND)-Batch'!D180*(Ref!$C$2^2)*Ref!$C$4/Ref!$C$3</f>
        <v>2116.5214927627562</v>
      </c>
      <c r="E180" s="71">
        <f>'Results (ND)-Batch'!E180*(Ref!$C$2^3)*Ref!$C$4/Ref!$C$3</f>
        <v>0.48925632616351994</v>
      </c>
      <c r="F180" s="71">
        <f>'Results (ND)-Batch'!F180*(Ref!$C$2^4)*Ref!$C$4/Ref!$C$3</f>
        <v>1.2415830132436585E-4</v>
      </c>
      <c r="G180" s="67">
        <f>Ref!$C$6*Ref!$C$3*'Results (ND)-Batch'!G180</f>
        <v>1.3047782052133141</v>
      </c>
      <c r="H180" s="67">
        <f>Ref!$C$6*Ref!$C$3*'Results (ND)-Batch'!H180</f>
        <v>0.1805830115167234</v>
      </c>
      <c r="I180" s="67">
        <f>Ref!$C$6*Ref!$C$3*'Results (ND)-Batch'!I180</f>
        <v>0.14900897444408431</v>
      </c>
      <c r="J180" s="67">
        <f>Ref!$C$6*Ref!$C$3*Ref!$C$7*Ref!$C$8*'Results (ND)-Batch'!J180</f>
        <v>1393492.0293023202</v>
      </c>
      <c r="K180" s="67">
        <f>'Results (ND)-Batch'!K180*Ref!$C$3</f>
        <v>1.32551318528928E-3</v>
      </c>
      <c r="L180" s="55">
        <f t="shared" si="8"/>
        <v>0.11420253177797625</v>
      </c>
      <c r="M180" s="67">
        <f>'Results (ND)-Batch'!M180*Ref!$C$6</f>
        <v>1133.6169621802321</v>
      </c>
      <c r="N180" s="67">
        <f>'Results (ND)-Batch'!N180*Ref!$C$6</f>
        <v>2170</v>
      </c>
      <c r="O180" s="55">
        <f>'Results (ND)-Batch'!O180*Ref!$C$7</f>
        <v>3847.0996198671992</v>
      </c>
      <c r="P180" s="55">
        <f>'Results (ND)-Batch'!P180*Ref!$C$7</f>
        <v>1265.0000000000002</v>
      </c>
      <c r="Q180" s="55">
        <f t="shared" si="9"/>
        <v>265.52571512875676</v>
      </c>
      <c r="R180" s="72">
        <f t="shared" si="10"/>
        <v>231.16057542363041</v>
      </c>
      <c r="S180" s="74">
        <f>'Results (ND)-Batch'!S180</f>
        <v>0.41505143564022029</v>
      </c>
      <c r="T180" s="74">
        <f>'System Properties'!$C$6*E180*K180*N180</f>
        <v>0.73684961031078855</v>
      </c>
      <c r="U180" s="70">
        <f t="shared" si="11"/>
        <v>4.080392746371662</v>
      </c>
    </row>
    <row r="181" spans="1:21" x14ac:dyDescent="0.3">
      <c r="A181" s="13">
        <f>'Raw Data'!A179</f>
        <v>2.9666666666666699</v>
      </c>
      <c r="B181" s="71">
        <f>'Results (ND)-Batch'!B181*Ref!$C$4/Ref!$C$3</f>
        <v>81194822536.309631</v>
      </c>
      <c r="C181" s="71">
        <f>'Results (ND)-Batch'!C181*Ref!$C$2*Ref!$C$4/Ref!$C$3</f>
        <v>10822838.448944394</v>
      </c>
      <c r="D181" s="71">
        <f>'Results (ND)-Batch'!D181*(Ref!$C$2^2)*Ref!$C$4/Ref!$C$3</f>
        <v>2116.7147402465898</v>
      </c>
      <c r="E181" s="71">
        <f>'Results (ND)-Batch'!E181*(Ref!$C$2^3)*Ref!$C$4/Ref!$C$3</f>
        <v>0.48931339387430134</v>
      </c>
      <c r="F181" s="71">
        <f>'Results (ND)-Batch'!F181*(Ref!$C$2^4)*Ref!$C$4/Ref!$C$3</f>
        <v>1.2417596722927681E-4</v>
      </c>
      <c r="G181" s="67">
        <f>Ref!$C$6*Ref!$C$3*'Results (ND)-Batch'!G181</f>
        <v>1.3047564091885051</v>
      </c>
      <c r="H181" s="67">
        <f>Ref!$C$6*Ref!$C$3*'Results (ND)-Batch'!H181</f>
        <v>0.18060480754152852</v>
      </c>
      <c r="I181" s="67">
        <f>Ref!$C$6*Ref!$C$3*'Results (ND)-Batch'!I181</f>
        <v>0.14898717841927789</v>
      </c>
      <c r="J181" s="67">
        <f>Ref!$C$6*Ref!$C$3*Ref!$C$7*Ref!$C$8*'Results (ND)-Batch'!J181</f>
        <v>1393492.0292350594</v>
      </c>
      <c r="K181" s="67">
        <f>'Results (ND)-Batch'!K181*Ref!$C$3</f>
        <v>1.3255169174181999E-3</v>
      </c>
      <c r="L181" s="55">
        <f t="shared" si="8"/>
        <v>0.11418773448443197</v>
      </c>
      <c r="M181" s="67">
        <f>'Results (ND)-Batch'!M181*Ref!$C$6</f>
        <v>1133.5996493467856</v>
      </c>
      <c r="N181" s="67">
        <f>'Results (ND)-Batch'!N181*Ref!$C$6</f>
        <v>2170</v>
      </c>
      <c r="O181" s="55">
        <f>'Results (ND)-Batch'!O181*Ref!$C$7</f>
        <v>3847.1427539778806</v>
      </c>
      <c r="P181" s="55">
        <f>'Results (ND)-Batch'!P181*Ref!$C$7</f>
        <v>1265.0000000000002</v>
      </c>
      <c r="Q181" s="55">
        <f t="shared" si="9"/>
        <v>265.52571511594107</v>
      </c>
      <c r="R181" s="72">
        <f t="shared" si="10"/>
        <v>231.16643191009197</v>
      </c>
      <c r="S181" s="74">
        <f>'Results (ND)-Batch'!S181</f>
        <v>0.41505143562248509</v>
      </c>
      <c r="T181" s="74">
        <f>'System Properties'!$C$6*E181*K181*N181</f>
        <v>0.7369376326573881</v>
      </c>
      <c r="U181" s="70">
        <f t="shared" si="11"/>
        <v>4.0803876856264507</v>
      </c>
    </row>
    <row r="182" spans="1:21" x14ac:dyDescent="0.3">
      <c r="A182" s="13">
        <f>'Raw Data'!A180</f>
        <v>2.9833333333333298</v>
      </c>
      <c r="B182" s="71">
        <f>'Results (ND)-Batch'!B182*Ref!$C$4/Ref!$C$3</f>
        <v>81197449845.897186</v>
      </c>
      <c r="C182" s="71">
        <f>'Results (ND)-Batch'!C182*Ref!$C$2*Ref!$C$4/Ref!$C$3</f>
        <v>10823548.366881113</v>
      </c>
      <c r="D182" s="71">
        <f>'Results (ND)-Batch'!D182*(Ref!$C$2^2)*Ref!$C$4/Ref!$C$3</f>
        <v>2116.9061623438515</v>
      </c>
      <c r="E182" s="71">
        <f>'Results (ND)-Batch'!E182*(Ref!$C$2^3)*Ref!$C$4/Ref!$C$3</f>
        <v>0.4893699229230572</v>
      </c>
      <c r="F182" s="71">
        <f>'Results (ND)-Batch'!F182*(Ref!$C$2^4)*Ref!$C$4/Ref!$C$3</f>
        <v>1.2419346650614248E-4</v>
      </c>
      <c r="G182" s="67">
        <f>Ref!$C$6*Ref!$C$3*'Results (ND)-Batch'!G182</f>
        <v>1.3047348187514161</v>
      </c>
      <c r="H182" s="67">
        <f>Ref!$C$6*Ref!$C$3*'Results (ND)-Batch'!H182</f>
        <v>0.1806263979786201</v>
      </c>
      <c r="I182" s="67">
        <f>Ref!$C$6*Ref!$C$3*'Results (ND)-Batch'!I182</f>
        <v>0.14896558798218759</v>
      </c>
      <c r="J182" s="67">
        <f>Ref!$C$6*Ref!$C$3*Ref!$C$7*Ref!$C$8*'Results (ND)-Batch'!J182</f>
        <v>1393492.0291704745</v>
      </c>
      <c r="K182" s="67">
        <f>'Results (ND)-Batch'!K182*Ref!$C$3</f>
        <v>1.3255206143954711E-3</v>
      </c>
      <c r="L182" s="55">
        <f t="shared" si="8"/>
        <v>0.11417307627671212</v>
      </c>
      <c r="M182" s="67">
        <f>'Results (ND)-Batch'!M182*Ref!$C$6</f>
        <v>1133.5824992437531</v>
      </c>
      <c r="N182" s="67">
        <f>'Results (ND)-Batch'!N182*Ref!$C$6</f>
        <v>2170</v>
      </c>
      <c r="O182" s="55">
        <f>'Results (ND)-Batch'!O182*Ref!$C$7</f>
        <v>3847.185482653384</v>
      </c>
      <c r="P182" s="55">
        <f>'Results (ND)-Batch'!P182*Ref!$C$7</f>
        <v>1265.0000000000002</v>
      </c>
      <c r="Q182" s="55">
        <f t="shared" si="9"/>
        <v>265.52571510363424</v>
      </c>
      <c r="R182" s="72">
        <f t="shared" si="10"/>
        <v>231.17223220760235</v>
      </c>
      <c r="S182" s="74">
        <f>'Results (ND)-Batch'!S182</f>
        <v>0.41505143560545404</v>
      </c>
      <c r="T182" s="74">
        <f>'System Properties'!$C$6*E182*K182*N182</f>
        <v>0.73702482468057262</v>
      </c>
      <c r="U182" s="70">
        <f t="shared" si="11"/>
        <v>4.0803826734551327</v>
      </c>
    </row>
    <row r="183" spans="1:21" x14ac:dyDescent="0.3">
      <c r="A183" s="13">
        <f>'Raw Data'!A181</f>
        <v>3</v>
      </c>
      <c r="B183" s="71">
        <f>'Results (ND)-Batch'!B183*Ref!$C$4/Ref!$C$3</f>
        <v>81200051195.432556</v>
      </c>
      <c r="C183" s="71">
        <f>'Results (ND)-Batch'!C183*Ref!$C$2*Ref!$C$4/Ref!$C$3</f>
        <v>10824251.508257467</v>
      </c>
      <c r="D183" s="71">
        <f>'Results (ND)-Batch'!D183*(Ref!$C$2^2)*Ref!$C$4/Ref!$C$3</f>
        <v>2117.0957590850871</v>
      </c>
      <c r="E183" s="71">
        <f>'Results (ND)-Batch'!E183*(Ref!$C$2^3)*Ref!$C$4/Ref!$C$3</f>
        <v>0.48942591331880342</v>
      </c>
      <c r="F183" s="71">
        <f>'Results (ND)-Batch'!F183*(Ref!$C$2^4)*Ref!$C$4/Ref!$C$3</f>
        <v>1.2421079915775202E-4</v>
      </c>
      <c r="G183" s="67">
        <f>Ref!$C$6*Ref!$C$3*'Results (ND)-Batch'!G183</f>
        <v>1.3047134339020472</v>
      </c>
      <c r="H183" s="67">
        <f>Ref!$C$6*Ref!$C$3*'Results (ND)-Batch'!H183</f>
        <v>0.1806477828279969</v>
      </c>
      <c r="I183" s="67">
        <f>Ref!$C$6*Ref!$C$3*'Results (ND)-Batch'!I183</f>
        <v>0.14894420313281079</v>
      </c>
      <c r="J183" s="67">
        <f>Ref!$C$6*Ref!$C$3*Ref!$C$7*Ref!$C$8*'Results (ND)-Batch'!J183</f>
        <v>1393492.0291085672</v>
      </c>
      <c r="K183" s="67">
        <f>'Results (ND)-Batch'!K183*Ref!$C$3</f>
        <v>1.3255242762210669E-3</v>
      </c>
      <c r="L183" s="55">
        <f t="shared" si="8"/>
        <v>0.11415855716864869</v>
      </c>
      <c r="M183" s="67">
        <f>'Results (ND)-Batch'!M183*Ref!$C$6</f>
        <v>1133.565511887319</v>
      </c>
      <c r="N183" s="67">
        <f>'Results (ND)-Batch'!N183*Ref!$C$6</f>
        <v>2170</v>
      </c>
      <c r="O183" s="55">
        <f>'Results (ND)-Batch'!O183*Ref!$C$7</f>
        <v>3847.2278058533893</v>
      </c>
      <c r="P183" s="55">
        <f>'Results (ND)-Batch'!P183*Ref!$C$7</f>
        <v>1265.0000000000002</v>
      </c>
      <c r="Q183" s="55">
        <f t="shared" si="9"/>
        <v>265.52571509183633</v>
      </c>
      <c r="R183" s="72">
        <f t="shared" si="10"/>
        <v>231.17797634732929</v>
      </c>
      <c r="S183" s="74">
        <f>'Results (ND)-Batch'!S183</f>
        <v>0.41505143558912727</v>
      </c>
      <c r="T183" s="74">
        <f>'System Properties'!$C$6*E183*K183*N183</f>
        <v>0.73711118638034479</v>
      </c>
      <c r="U183" s="70">
        <f t="shared" si="11"/>
        <v>4.0803777098232219</v>
      </c>
    </row>
    <row r="184" spans="1:21" x14ac:dyDescent="0.3">
      <c r="A184" s="13">
        <f>'Raw Data'!A182</f>
        <v>3.0166666666666702</v>
      </c>
      <c r="B184" s="71">
        <f>'Results (ND)-Batch'!B184*Ref!$C$4/Ref!$C$3</f>
        <v>81202626585.337067</v>
      </c>
      <c r="C184" s="71">
        <f>'Results (ND)-Batch'!C184*Ref!$C$2*Ref!$C$4/Ref!$C$3</f>
        <v>10824947.873185441</v>
      </c>
      <c r="D184" s="71">
        <f>'Results (ND)-Batch'!D184*(Ref!$C$2^2)*Ref!$C$4/Ref!$C$3</f>
        <v>2117.2835305004974</v>
      </c>
      <c r="E184" s="71">
        <f>'Results (ND)-Batch'!E184*(Ref!$C$2^3)*Ref!$C$4/Ref!$C$3</f>
        <v>0.48948136507045259</v>
      </c>
      <c r="F184" s="71">
        <f>'Results (ND)-Batch'!F184*(Ref!$C$2^4)*Ref!$C$4/Ref!$C$3</f>
        <v>1.242279651868637E-4</v>
      </c>
      <c r="G184" s="67">
        <f>Ref!$C$6*Ref!$C$3*'Results (ND)-Batch'!G184</f>
        <v>1.304692254640385</v>
      </c>
      <c r="H184" s="67">
        <f>Ref!$C$6*Ref!$C$3*'Results (ND)-Batch'!H184</f>
        <v>0.18066896208966021</v>
      </c>
      <c r="I184" s="67">
        <f>Ref!$C$6*Ref!$C$3*'Results (ND)-Batch'!I184</f>
        <v>0.1489230238711475</v>
      </c>
      <c r="J184" s="67">
        <f>Ref!$C$6*Ref!$C$3*Ref!$C$7*Ref!$C$8*'Results (ND)-Batch'!J184</f>
        <v>1393492.029049336</v>
      </c>
      <c r="K184" s="67">
        <f>'Results (ND)-Batch'!K184*Ref!$C$3</f>
        <v>1.3255279028950011E-3</v>
      </c>
      <c r="L184" s="55">
        <f t="shared" si="8"/>
        <v>0.11414417717394626</v>
      </c>
      <c r="M184" s="67">
        <f>'Results (ND)-Batch'!M184*Ref!$C$6</f>
        <v>1133.5486872935171</v>
      </c>
      <c r="N184" s="67">
        <f>'Results (ND)-Batch'!N184*Ref!$C$6</f>
        <v>2170</v>
      </c>
      <c r="O184" s="55">
        <f>'Results (ND)-Batch'!O184*Ref!$C$7</f>
        <v>3847.2697235379469</v>
      </c>
      <c r="P184" s="55">
        <f>'Results (ND)-Batch'!P184*Ref!$C$7</f>
        <v>1265.0000000000002</v>
      </c>
      <c r="Q184" s="55">
        <f t="shared" si="9"/>
        <v>265.52571508054973</v>
      </c>
      <c r="R184" s="72">
        <f t="shared" si="10"/>
        <v>231.18366436012741</v>
      </c>
      <c r="S184" s="74">
        <f>'Results (ND)-Batch'!S184</f>
        <v>0.41505143557350815</v>
      </c>
      <c r="T184" s="74">
        <f>'System Properties'!$C$6*E184*K184*N184</f>
        <v>0.73719671775670359</v>
      </c>
      <c r="U184" s="70">
        <f t="shared" si="11"/>
        <v>4.0803727946965038</v>
      </c>
    </row>
    <row r="185" spans="1:21" x14ac:dyDescent="0.3">
      <c r="A185" s="13">
        <f>'Raw Data'!A183</f>
        <v>3.0333333333333301</v>
      </c>
      <c r="B185" s="71">
        <f>'Results (ND)-Batch'!B185*Ref!$C$4/Ref!$C$3</f>
        <v>81205176016.029144</v>
      </c>
      <c r="C185" s="71">
        <f>'Results (ND)-Batch'!C185*Ref!$C$2*Ref!$C$4/Ref!$C$3</f>
        <v>10825637.461776059</v>
      </c>
      <c r="D185" s="71">
        <f>'Results (ND)-Batch'!D185*(Ref!$C$2^2)*Ref!$C$4/Ref!$C$3</f>
        <v>2117.4694766199809</v>
      </c>
      <c r="E185" s="71">
        <f>'Results (ND)-Batch'!E185*(Ref!$C$2^3)*Ref!$C$4/Ref!$C$3</f>
        <v>0.48953627818683748</v>
      </c>
      <c r="F185" s="71">
        <f>'Results (ND)-Batch'!F185*(Ref!$C$2^4)*Ref!$C$4/Ref!$C$3</f>
        <v>1.2424496459621125E-4</v>
      </c>
      <c r="G185" s="67">
        <f>Ref!$C$6*Ref!$C$3*'Results (ND)-Batch'!G185</f>
        <v>1.30467128096643</v>
      </c>
      <c r="H185" s="67">
        <f>Ref!$C$6*Ref!$C$3*'Results (ND)-Batch'!H185</f>
        <v>0.1806899357636074</v>
      </c>
      <c r="I185" s="67">
        <f>Ref!$C$6*Ref!$C$3*'Results (ND)-Batch'!I185</f>
        <v>0.14890205019719902</v>
      </c>
      <c r="J185" s="67">
        <f>Ref!$C$6*Ref!$C$3*Ref!$C$7*Ref!$C$8*'Results (ND)-Batch'!J185</f>
        <v>1393492.0289927821</v>
      </c>
      <c r="K185" s="67">
        <f>'Results (ND)-Batch'!K185*Ref!$C$3</f>
        <v>1.325531494417273E-3</v>
      </c>
      <c r="L185" s="55">
        <f t="shared" si="8"/>
        <v>0.11412993630617853</v>
      </c>
      <c r="M185" s="67">
        <f>'Results (ND)-Batch'!M185*Ref!$C$6</f>
        <v>1133.5320254782289</v>
      </c>
      <c r="N185" s="67">
        <f>'Results (ND)-Batch'!N185*Ref!$C$6</f>
        <v>2170</v>
      </c>
      <c r="O185" s="55">
        <f>'Results (ND)-Batch'!O185*Ref!$C$7</f>
        <v>3847.3112356674897</v>
      </c>
      <c r="P185" s="55">
        <f>'Results (ND)-Batch'!P185*Ref!$C$7</f>
        <v>1265.0000000000002</v>
      </c>
      <c r="Q185" s="55">
        <f t="shared" si="9"/>
        <v>265.525715069775</v>
      </c>
      <c r="R185" s="72">
        <f t="shared" si="10"/>
        <v>231.18929627654504</v>
      </c>
      <c r="S185" s="74">
        <f>'Results (ND)-Batch'!S185</f>
        <v>0.41505143555859741</v>
      </c>
      <c r="T185" s="74">
        <f>'System Properties'!$C$6*E185*K185*N185</f>
        <v>0.73728141880964793</v>
      </c>
      <c r="U185" s="70">
        <f t="shared" si="11"/>
        <v>4.0803679280411984</v>
      </c>
    </row>
    <row r="186" spans="1:21" x14ac:dyDescent="0.3">
      <c r="A186" s="13">
        <f>'Raw Data'!A184</f>
        <v>3.05</v>
      </c>
      <c r="B186" s="71">
        <f>'Results (ND)-Batch'!B186*Ref!$C$4/Ref!$C$3</f>
        <v>81207699487.921661</v>
      </c>
      <c r="C186" s="71">
        <f>'Results (ND)-Batch'!C186*Ref!$C$2*Ref!$C$4/Ref!$C$3</f>
        <v>10826320.274139237</v>
      </c>
      <c r="D186" s="71">
        <f>'Results (ND)-Batch'!D186*(Ref!$C$2^2)*Ref!$C$4/Ref!$C$3</f>
        <v>2117.653597473191</v>
      </c>
      <c r="E186" s="71">
        <f>'Results (ND)-Batch'!E186*(Ref!$C$2^3)*Ref!$C$4/Ref!$C$3</f>
        <v>0.48959065267670554</v>
      </c>
      <c r="F186" s="71">
        <f>'Results (ND)-Batch'!F186*(Ref!$C$2^4)*Ref!$C$4/Ref!$C$3</f>
        <v>1.2426179738850139E-4</v>
      </c>
      <c r="G186" s="67">
        <f>Ref!$C$6*Ref!$C$3*'Results (ND)-Batch'!G186</f>
        <v>1.3046505128801948</v>
      </c>
      <c r="H186" s="67">
        <f>Ref!$C$6*Ref!$C$3*'Results (ND)-Batch'!H186</f>
        <v>0.18071070384984111</v>
      </c>
      <c r="I186" s="67">
        <f>Ref!$C$6*Ref!$C$3*'Results (ND)-Batch'!I186</f>
        <v>0.1488812821109653</v>
      </c>
      <c r="J186" s="67">
        <f>Ref!$C$6*Ref!$C$3*Ref!$C$7*Ref!$C$8*'Results (ND)-Batch'!J186</f>
        <v>1393492.0289389044</v>
      </c>
      <c r="K186" s="67">
        <f>'Results (ND)-Batch'!K186*Ref!$C$3</f>
        <v>1.3255350507878831E-3</v>
      </c>
      <c r="L186" s="55">
        <f t="shared" si="8"/>
        <v>0.11411583457878652</v>
      </c>
      <c r="M186" s="67">
        <f>'Results (ND)-Batch'!M186*Ref!$C$6</f>
        <v>1133.5155264571802</v>
      </c>
      <c r="N186" s="67">
        <f>'Results (ND)-Batch'!N186*Ref!$C$6</f>
        <v>2170</v>
      </c>
      <c r="O186" s="55">
        <f>'Results (ND)-Batch'!O186*Ref!$C$7</f>
        <v>3847.352342202837</v>
      </c>
      <c r="P186" s="55">
        <f>'Results (ND)-Batch'!P186*Ref!$C$7</f>
        <v>1265.0000000000002</v>
      </c>
      <c r="Q186" s="55">
        <f t="shared" si="9"/>
        <v>265.52571505950908</v>
      </c>
      <c r="R186" s="72">
        <f t="shared" si="10"/>
        <v>231.19487212681565</v>
      </c>
      <c r="S186" s="74">
        <f>'Results (ND)-Batch'!S186</f>
        <v>0.41505143554439072</v>
      </c>
      <c r="T186" s="74">
        <f>'System Properties'!$C$6*E186*K186*N186</f>
        <v>0.73736528953917946</v>
      </c>
      <c r="U186" s="70">
        <f t="shared" si="11"/>
        <v>4.0803631098237672</v>
      </c>
    </row>
    <row r="187" spans="1:21" x14ac:dyDescent="0.3">
      <c r="A187" s="13">
        <f>'Raw Data'!A185</f>
        <v>3.06666666666667</v>
      </c>
      <c r="B187" s="71">
        <f>'Results (ND)-Batch'!B187*Ref!$C$4/Ref!$C$3</f>
        <v>81210197001.42482</v>
      </c>
      <c r="C187" s="71">
        <f>'Results (ND)-Batch'!C187*Ref!$C$2*Ref!$C$4/Ref!$C$3</f>
        <v>10826996.31038389</v>
      </c>
      <c r="D187" s="71">
        <f>'Results (ND)-Batch'!D187*(Ref!$C$2^2)*Ref!$C$4/Ref!$C$3</f>
        <v>2117.8358930894433</v>
      </c>
      <c r="E187" s="71">
        <f>'Results (ND)-Batch'!E187*(Ref!$C$2^3)*Ref!$C$4/Ref!$C$3</f>
        <v>0.48964448854871817</v>
      </c>
      <c r="F187" s="71">
        <f>'Results (ND)-Batch'!F187*(Ref!$C$2^4)*Ref!$C$4/Ref!$C$3</f>
        <v>1.2427846356641403E-4</v>
      </c>
      <c r="G187" s="67">
        <f>Ref!$C$6*Ref!$C$3*'Results (ND)-Batch'!G187</f>
        <v>1.3046299503816801</v>
      </c>
      <c r="H187" s="67">
        <f>Ref!$C$6*Ref!$C$3*'Results (ND)-Batch'!H187</f>
        <v>0.18073126634836131</v>
      </c>
      <c r="I187" s="67">
        <f>Ref!$C$6*Ref!$C$3*'Results (ND)-Batch'!I187</f>
        <v>0.1488607196124464</v>
      </c>
      <c r="J187" s="67">
        <f>Ref!$C$6*Ref!$C$3*Ref!$C$7*Ref!$C$8*'Results (ND)-Batch'!J187</f>
        <v>1393492.0288877026</v>
      </c>
      <c r="K187" s="67">
        <f>'Results (ND)-Batch'!K187*Ref!$C$3</f>
        <v>1.3255385720068308E-3</v>
      </c>
      <c r="L187" s="55">
        <f t="shared" si="8"/>
        <v>0.11410187200508159</v>
      </c>
      <c r="M187" s="67">
        <f>'Results (ND)-Batch'!M187*Ref!$C$6</f>
        <v>1133.4991902459456</v>
      </c>
      <c r="N187" s="67">
        <f>'Results (ND)-Batch'!N187*Ref!$C$6</f>
        <v>2170</v>
      </c>
      <c r="O187" s="55">
        <f>'Results (ND)-Batch'!O187*Ref!$C$7</f>
        <v>3847.3930431051872</v>
      </c>
      <c r="P187" s="55">
        <f>'Results (ND)-Batch'!P187*Ref!$C$7</f>
        <v>1265.0000000000002</v>
      </c>
      <c r="Q187" s="55">
        <f t="shared" si="9"/>
        <v>265.5257150497518</v>
      </c>
      <c r="R187" s="72">
        <f t="shared" si="10"/>
        <v>231.20039194086831</v>
      </c>
      <c r="S187" s="74">
        <f>'Results (ND)-Batch'!S187</f>
        <v>0.41505143553088797</v>
      </c>
      <c r="T187" s="74">
        <f>'System Properties'!$C$6*E187*K187*N187</f>
        <v>0.73744832994529785</v>
      </c>
      <c r="U187" s="70">
        <f t="shared" si="11"/>
        <v>4.0803583400110686</v>
      </c>
    </row>
    <row r="188" spans="1:21" x14ac:dyDescent="0.3">
      <c r="A188" s="13">
        <f>'Raw Data'!A186</f>
        <v>3.0833333333333299</v>
      </c>
      <c r="B188" s="71">
        <f>'Results (ND)-Batch'!B188*Ref!$C$4/Ref!$C$3</f>
        <v>81212668556.944931</v>
      </c>
      <c r="C188" s="71">
        <f>'Results (ND)-Batch'!C188*Ref!$C$2*Ref!$C$4/Ref!$C$3</f>
        <v>10827665.570617858</v>
      </c>
      <c r="D188" s="71">
        <f>'Results (ND)-Batch'!D188*(Ref!$C$2^2)*Ref!$C$4/Ref!$C$3</f>
        <v>2118.0163634978308</v>
      </c>
      <c r="E188" s="71">
        <f>'Results (ND)-Batch'!E188*(Ref!$C$2^3)*Ref!$C$4/Ref!$C$3</f>
        <v>0.48969778581145484</v>
      </c>
      <c r="F188" s="71">
        <f>'Results (ND)-Batch'!F188*(Ref!$C$2^4)*Ref!$C$4/Ref!$C$3</f>
        <v>1.242949631326044E-4</v>
      </c>
      <c r="G188" s="67">
        <f>Ref!$C$6*Ref!$C$3*'Results (ND)-Batch'!G188</f>
        <v>1.3046095934708719</v>
      </c>
      <c r="H188" s="67">
        <f>Ref!$C$6*Ref!$C$3*'Results (ND)-Batch'!H188</f>
        <v>0.18075162325916672</v>
      </c>
      <c r="I188" s="67">
        <f>Ref!$C$6*Ref!$C$3*'Results (ND)-Batch'!I188</f>
        <v>0.148840362701641</v>
      </c>
      <c r="J188" s="67">
        <f>Ref!$C$6*Ref!$C$3*Ref!$C$7*Ref!$C$8*'Results (ND)-Batch'!J188</f>
        <v>1393492.0288391782</v>
      </c>
      <c r="K188" s="67">
        <f>'Results (ND)-Batch'!K188*Ref!$C$3</f>
        <v>1.325542058074104E-3</v>
      </c>
      <c r="L188" s="55">
        <f t="shared" si="8"/>
        <v>0.11408804859824463</v>
      </c>
      <c r="M188" s="67">
        <f>'Results (ND)-Batch'!M188*Ref!$C$6</f>
        <v>1133.483016859946</v>
      </c>
      <c r="N188" s="67">
        <f>'Results (ND)-Batch'!N188*Ref!$C$6</f>
        <v>2170</v>
      </c>
      <c r="O188" s="55">
        <f>'Results (ND)-Batch'!O188*Ref!$C$7</f>
        <v>3847.4333383361168</v>
      </c>
      <c r="P188" s="55">
        <f>'Results (ND)-Batch'!P188*Ref!$C$7</f>
        <v>1265.0000000000002</v>
      </c>
      <c r="Q188" s="55">
        <f t="shared" si="9"/>
        <v>265.52571504050621</v>
      </c>
      <c r="R188" s="72">
        <f t="shared" si="10"/>
        <v>231.20585574831722</v>
      </c>
      <c r="S188" s="74">
        <f>'Results (ND)-Batch'!S188</f>
        <v>0.4150514355180932</v>
      </c>
      <c r="T188" s="74">
        <f>'System Properties'!$C$6*E188*K188*N188</f>
        <v>0.73753054002800267</v>
      </c>
      <c r="U188" s="70">
        <f t="shared" si="11"/>
        <v>4.0803536185703342</v>
      </c>
    </row>
    <row r="189" spans="1:21" x14ac:dyDescent="0.3">
      <c r="A189" s="13">
        <f>'Raw Data'!A187</f>
        <v>3.1</v>
      </c>
      <c r="B189" s="71">
        <f>'Results (ND)-Batch'!B189*Ref!$C$4/Ref!$C$3</f>
        <v>81215114154.881897</v>
      </c>
      <c r="C189" s="71">
        <f>'Results (ND)-Batch'!C189*Ref!$C$2*Ref!$C$4/Ref!$C$3</f>
        <v>10828328.054947682</v>
      </c>
      <c r="D189" s="71">
        <f>'Results (ND)-Batch'!D189*(Ref!$C$2^2)*Ref!$C$4/Ref!$C$3</f>
        <v>2118.1950087270584</v>
      </c>
      <c r="E189" s="71">
        <f>'Results (ND)-Batch'!E189*(Ref!$C$2^3)*Ref!$C$4/Ref!$C$3</f>
        <v>0.4897505444733955</v>
      </c>
      <c r="F189" s="71">
        <f>'Results (ND)-Batch'!F189*(Ref!$C$2^4)*Ref!$C$4/Ref!$C$3</f>
        <v>1.2431129608969733E-4</v>
      </c>
      <c r="G189" s="67">
        <f>Ref!$C$6*Ref!$C$3*'Results (ND)-Batch'!G189</f>
        <v>1.3045894421477839</v>
      </c>
      <c r="H189" s="67">
        <f>Ref!$C$6*Ref!$C$3*'Results (ND)-Batch'!H189</f>
        <v>0.18077177458225729</v>
      </c>
      <c r="I189" s="67">
        <f>Ref!$C$6*Ref!$C$3*'Results (ND)-Batch'!I189</f>
        <v>0.14882021137855039</v>
      </c>
      <c r="J189" s="67">
        <f>Ref!$C$6*Ref!$C$3*Ref!$C$7*Ref!$C$8*'Results (ND)-Batch'!J189</f>
        <v>1393492.0287933298</v>
      </c>
      <c r="K189" s="67">
        <f>'Results (ND)-Batch'!K189*Ref!$C$3</f>
        <v>1.3255455089897278E-3</v>
      </c>
      <c r="L189" s="55">
        <f t="shared" si="8"/>
        <v>0.11407436437132536</v>
      </c>
      <c r="M189" s="67">
        <f>'Results (ND)-Batch'!M189*Ref!$C$6</f>
        <v>1133.4670063144508</v>
      </c>
      <c r="N189" s="67">
        <f>'Results (ND)-Batch'!N189*Ref!$C$6</f>
        <v>2170</v>
      </c>
      <c r="O189" s="55">
        <f>'Results (ND)-Batch'!O189*Ref!$C$7</f>
        <v>3847.4732278575866</v>
      </c>
      <c r="P189" s="55">
        <f>'Results (ND)-Batch'!P189*Ref!$C$7</f>
        <v>1265.0000000000002</v>
      </c>
      <c r="Q189" s="55">
        <f t="shared" si="9"/>
        <v>265.52571503176932</v>
      </c>
      <c r="R189" s="72">
        <f t="shared" si="10"/>
        <v>231.21126357847191</v>
      </c>
      <c r="S189" s="74">
        <f>'Results (ND)-Batch'!S189</f>
        <v>0.41505143550600271</v>
      </c>
      <c r="T189" s="74">
        <f>'System Properties'!$C$6*E189*K189*N189</f>
        <v>0.73761191978729312</v>
      </c>
      <c r="U189" s="70">
        <f t="shared" si="11"/>
        <v>4.0803489454691091</v>
      </c>
    </row>
    <row r="190" spans="1:21" x14ac:dyDescent="0.3">
      <c r="A190" s="13">
        <f>'Raw Data'!A188</f>
        <v>3.1166666666666698</v>
      </c>
      <c r="B190" s="71">
        <f>'Results (ND)-Batch'!B190*Ref!$C$4/Ref!$C$3</f>
        <v>81217533795.634552</v>
      </c>
      <c r="C190" s="71">
        <f>'Results (ND)-Batch'!C190*Ref!$C$2*Ref!$C$4/Ref!$C$3</f>
        <v>10828983.763479145</v>
      </c>
      <c r="D190" s="71">
        <f>'Results (ND)-Batch'!D190*(Ref!$C$2^2)*Ref!$C$4/Ref!$C$3</f>
        <v>2118.3718288056339</v>
      </c>
      <c r="E190" s="71">
        <f>'Results (ND)-Batch'!E190*(Ref!$C$2^3)*Ref!$C$4/Ref!$C$3</f>
        <v>0.48980276454295363</v>
      </c>
      <c r="F190" s="71">
        <f>'Results (ND)-Batch'!F190*(Ref!$C$2^4)*Ref!$C$4/Ref!$C$3</f>
        <v>1.2432746244029543E-4</v>
      </c>
      <c r="G190" s="67">
        <f>Ref!$C$6*Ref!$C$3*'Results (ND)-Batch'!G190</f>
        <v>1.3045694964124028</v>
      </c>
      <c r="H190" s="67">
        <f>Ref!$C$6*Ref!$C$3*'Results (ND)-Batch'!H190</f>
        <v>0.1807917203176331</v>
      </c>
      <c r="I190" s="67">
        <f>Ref!$C$6*Ref!$C$3*'Results (ND)-Batch'!I190</f>
        <v>0.14880026564317331</v>
      </c>
      <c r="J190" s="67">
        <f>Ref!$C$6*Ref!$C$3*Ref!$C$7*Ref!$C$8*'Results (ND)-Batch'!J190</f>
        <v>1393492.0287501574</v>
      </c>
      <c r="K190" s="67">
        <f>'Results (ND)-Batch'!K190*Ref!$C$3</f>
        <v>1.325548924753677E-3</v>
      </c>
      <c r="L190" s="55">
        <f t="shared" si="8"/>
        <v>0.11406081933724312</v>
      </c>
      <c r="M190" s="67">
        <f>'Results (ND)-Batch'!M190*Ref!$C$6</f>
        <v>1133.4511586245744</v>
      </c>
      <c r="N190" s="67">
        <f>'Results (ND)-Batch'!N190*Ref!$C$6</f>
        <v>2170</v>
      </c>
      <c r="O190" s="55">
        <f>'Results (ND)-Batch'!O190*Ref!$C$7</f>
        <v>3847.5127116319363</v>
      </c>
      <c r="P190" s="55">
        <f>'Results (ND)-Batch'!P190*Ref!$C$7</f>
        <v>1265.0000000000002</v>
      </c>
      <c r="Q190" s="55">
        <f t="shared" si="9"/>
        <v>265.52571502354397</v>
      </c>
      <c r="R190" s="72">
        <f t="shared" si="10"/>
        <v>231.21661546033255</v>
      </c>
      <c r="S190" s="74">
        <f>'Results (ND)-Batch'!S190</f>
        <v>0.4150514354946197</v>
      </c>
      <c r="T190" s="74">
        <f>'System Properties'!$C$6*E190*K190*N190</f>
        <v>0.73769246922316989</v>
      </c>
      <c r="U190" s="70">
        <f t="shared" si="11"/>
        <v>4.080344320675291</v>
      </c>
    </row>
    <row r="191" spans="1:21" x14ac:dyDescent="0.3">
      <c r="A191" s="13">
        <f>'Raw Data'!A189</f>
        <v>3.1333333333333302</v>
      </c>
      <c r="B191" s="71">
        <f>'Results (ND)-Batch'!B191*Ref!$C$4/Ref!$C$3</f>
        <v>81219927479.594482</v>
      </c>
      <c r="C191" s="71">
        <f>'Results (ND)-Batch'!C191*Ref!$C$2*Ref!$C$4/Ref!$C$3</f>
        <v>10829632.69631662</v>
      </c>
      <c r="D191" s="71">
        <f>'Results (ND)-Batch'!D191*(Ref!$C$2^2)*Ref!$C$4/Ref!$C$3</f>
        <v>2118.5468237616938</v>
      </c>
      <c r="E191" s="71">
        <f>'Results (ND)-Batch'!E191*(Ref!$C$2^3)*Ref!$C$4/Ref!$C$3</f>
        <v>0.48985444602843831</v>
      </c>
      <c r="F191" s="71">
        <f>'Results (ND)-Batch'!F191*(Ref!$C$2^4)*Ref!$C$4/Ref!$C$3</f>
        <v>1.2434346218697043E-4</v>
      </c>
      <c r="G191" s="67">
        <f>Ref!$C$6*Ref!$C$3*'Results (ND)-Batch'!G191</f>
        <v>1.3045497562647419</v>
      </c>
      <c r="H191" s="67">
        <f>Ref!$C$6*Ref!$C$3*'Results (ND)-Batch'!H191</f>
        <v>0.18081146046529539</v>
      </c>
      <c r="I191" s="67">
        <f>Ref!$C$6*Ref!$C$3*'Results (ND)-Batch'!I191</f>
        <v>0.14878052549551229</v>
      </c>
      <c r="J191" s="67">
        <f>Ref!$C$6*Ref!$C$3*Ref!$C$7*Ref!$C$8*'Results (ND)-Batch'!J191</f>
        <v>1393492.0287096628</v>
      </c>
      <c r="K191" s="67">
        <f>'Results (ND)-Batch'!K191*Ref!$C$3</f>
        <v>1.3255523053659769E-3</v>
      </c>
      <c r="L191" s="55">
        <f t="shared" si="8"/>
        <v>0.11404741350878699</v>
      </c>
      <c r="M191" s="67">
        <f>'Results (ND)-Batch'!M191*Ref!$C$6</f>
        <v>1133.4354738052807</v>
      </c>
      <c r="N191" s="67">
        <f>'Results (ND)-Batch'!N191*Ref!$C$6</f>
        <v>2170</v>
      </c>
      <c r="O191" s="55">
        <f>'Results (ND)-Batch'!O191*Ref!$C$7</f>
        <v>3847.5517896218862</v>
      </c>
      <c r="P191" s="55">
        <f>'Results (ND)-Batch'!P191*Ref!$C$7</f>
        <v>1265.0000000000002</v>
      </c>
      <c r="Q191" s="55">
        <f t="shared" si="9"/>
        <v>265.5257150158277</v>
      </c>
      <c r="R191" s="72">
        <f t="shared" si="10"/>
        <v>231.22191142259121</v>
      </c>
      <c r="S191" s="74">
        <f>'Results (ND)-Batch'!S191</f>
        <v>0.41505143548394147</v>
      </c>
      <c r="T191" s="74">
        <f>'System Properties'!$C$6*E191*K191*N191</f>
        <v>0.73777218833563374</v>
      </c>
      <c r="U191" s="70">
        <f t="shared" si="11"/>
        <v>4.0803397441570928</v>
      </c>
    </row>
    <row r="192" spans="1:21" x14ac:dyDescent="0.3">
      <c r="A192" s="13">
        <f>'Raw Data'!A190</f>
        <v>3.15</v>
      </c>
      <c r="B192" s="71">
        <f>'Results (ND)-Batch'!B192*Ref!$C$4/Ref!$C$3</f>
        <v>81222295207.152283</v>
      </c>
      <c r="C192" s="71">
        <f>'Results (ND)-Batch'!C192*Ref!$C$2*Ref!$C$4/Ref!$C$3</f>
        <v>10830274.853563773</v>
      </c>
      <c r="D192" s="71">
        <f>'Results (ND)-Batch'!D192*(Ref!$C$2^2)*Ref!$C$4/Ref!$C$3</f>
        <v>2118.7199936231641</v>
      </c>
      <c r="E192" s="71">
        <f>'Results (ND)-Batch'!E192*(Ref!$C$2^3)*Ref!$C$4/Ref!$C$3</f>
        <v>0.48990558893809122</v>
      </c>
      <c r="F192" s="71">
        <f>'Results (ND)-Batch'!F192*(Ref!$C$2^4)*Ref!$C$4/Ref!$C$3</f>
        <v>1.243592953322729E-4</v>
      </c>
      <c r="G192" s="67">
        <f>Ref!$C$6*Ref!$C$3*'Results (ND)-Batch'!G192</f>
        <v>1.3045302217048009</v>
      </c>
      <c r="H192" s="67">
        <f>Ref!$C$6*Ref!$C$3*'Results (ND)-Batch'!H192</f>
        <v>0.18083099502524289</v>
      </c>
      <c r="I192" s="67">
        <f>Ref!$C$6*Ref!$C$3*'Results (ND)-Batch'!I192</f>
        <v>0.1487609909355648</v>
      </c>
      <c r="J192" s="67">
        <f>Ref!$C$6*Ref!$C$3*Ref!$C$7*Ref!$C$8*'Results (ND)-Batch'!J192</f>
        <v>1393492.0286718423</v>
      </c>
      <c r="K192" s="67">
        <f>'Results (ND)-Batch'!K192*Ref!$C$3</f>
        <v>1.325555650826602E-3</v>
      </c>
      <c r="L192" s="55">
        <f t="shared" si="8"/>
        <v>0.11403414689861251</v>
      </c>
      <c r="M192" s="67">
        <f>'Results (ND)-Batch'!M192*Ref!$C$6</f>
        <v>1133.4199518713765</v>
      </c>
      <c r="N192" s="67">
        <f>'Results (ND)-Batch'!N192*Ref!$C$6</f>
        <v>2170</v>
      </c>
      <c r="O192" s="55">
        <f>'Results (ND)-Batch'!O192*Ref!$C$7</f>
        <v>3847.5904617905449</v>
      </c>
      <c r="P192" s="55">
        <f>'Results (ND)-Batch'!P192*Ref!$C$7</f>
        <v>1265.0000000000002</v>
      </c>
      <c r="Q192" s="55">
        <f t="shared" si="9"/>
        <v>265.52571500861973</v>
      </c>
      <c r="R192" s="72">
        <f t="shared" si="10"/>
        <v>231.22715149363239</v>
      </c>
      <c r="S192" s="74">
        <f>'Results (ND)-Batch'!S192</f>
        <v>0.41505143547396656</v>
      </c>
      <c r="T192" s="74">
        <f>'System Properties'!$C$6*E192*K192*N192</f>
        <v>0.73785107712468445</v>
      </c>
      <c r="U192" s="70">
        <f t="shared" si="11"/>
        <v>4.0803352158831236</v>
      </c>
    </row>
    <row r="193" spans="1:21" x14ac:dyDescent="0.3">
      <c r="A193" s="13">
        <f>'Raw Data'!A191</f>
        <v>3.1666666666666701</v>
      </c>
      <c r="B193" s="71">
        <f>'Results (ND)-Batch'!B193*Ref!$C$4/Ref!$C$3</f>
        <v>81224636978.692093</v>
      </c>
      <c r="C193" s="71">
        <f>'Results (ND)-Batch'!C193*Ref!$C$2*Ref!$C$4/Ref!$C$3</f>
        <v>10830910.235322889</v>
      </c>
      <c r="D193" s="71">
        <f>'Results (ND)-Batch'!D193*(Ref!$C$2^2)*Ref!$C$4/Ref!$C$3</f>
        <v>2118.8913384176194</v>
      </c>
      <c r="E193" s="71">
        <f>'Results (ND)-Batch'!E193*(Ref!$C$2^3)*Ref!$C$4/Ref!$C$3</f>
        <v>0.48995619328005352</v>
      </c>
      <c r="F193" s="71">
        <f>'Results (ND)-Batch'!F193*(Ref!$C$2^4)*Ref!$C$4/Ref!$C$3</f>
        <v>1.2437496187872176E-4</v>
      </c>
      <c r="G193" s="67">
        <f>Ref!$C$6*Ref!$C$3*'Results (ND)-Batch'!G193</f>
        <v>1.304510892732567</v>
      </c>
      <c r="H193" s="67">
        <f>Ref!$C$6*Ref!$C$3*'Results (ND)-Batch'!H193</f>
        <v>0.18085032399747561</v>
      </c>
      <c r="I193" s="67">
        <f>Ref!$C$6*Ref!$C$3*'Results (ND)-Batch'!I193</f>
        <v>0.1487416619633308</v>
      </c>
      <c r="J193" s="67">
        <f>Ref!$C$6*Ref!$C$3*Ref!$C$7*Ref!$C$8*'Results (ND)-Batch'!J193</f>
        <v>1393492.0286367012</v>
      </c>
      <c r="K193" s="67">
        <f>'Results (ND)-Batch'!K193*Ref!$C$3</f>
        <v>1.3255589611355651E-3</v>
      </c>
      <c r="L193" s="55">
        <f t="shared" si="8"/>
        <v>0.11402101951924734</v>
      </c>
      <c r="M193" s="67">
        <f>'Results (ND)-Batch'!M193*Ref!$C$6</f>
        <v>1133.4045928375194</v>
      </c>
      <c r="N193" s="67">
        <f>'Results (ND)-Batch'!N193*Ref!$C$6</f>
        <v>2170</v>
      </c>
      <c r="O193" s="55">
        <f>'Results (ND)-Batch'!O193*Ref!$C$7</f>
        <v>3847.6287281013942</v>
      </c>
      <c r="P193" s="55">
        <f>'Results (ND)-Batch'!P193*Ref!$C$7</f>
        <v>1265.0000000000002</v>
      </c>
      <c r="Q193" s="55">
        <f t="shared" si="9"/>
        <v>265.52571500192374</v>
      </c>
      <c r="R193" s="72">
        <f t="shared" si="10"/>
        <v>231.23233570153297</v>
      </c>
      <c r="S193" s="74">
        <f>'Results (ND)-Batch'!S193</f>
        <v>0.41505143546470025</v>
      </c>
      <c r="T193" s="74">
        <f>'System Properties'!$C$6*E193*K193*N193</f>
        <v>0.73792913559032114</v>
      </c>
      <c r="U193" s="70">
        <f t="shared" si="11"/>
        <v>4.0803307358223009</v>
      </c>
    </row>
    <row r="194" spans="1:21" x14ac:dyDescent="0.3">
      <c r="A194" s="13">
        <f>'Raw Data'!A192</f>
        <v>3.18333333333333</v>
      </c>
      <c r="B194" s="71">
        <f>'Results (ND)-Batch'!B194*Ref!$C$4/Ref!$C$3</f>
        <v>81226952794.593857</v>
      </c>
      <c r="C194" s="71">
        <f>'Results (ND)-Batch'!C194*Ref!$C$2*Ref!$C$4/Ref!$C$3</f>
        <v>10831538.841695171</v>
      </c>
      <c r="D194" s="71">
        <f>'Results (ND)-Batch'!D194*(Ref!$C$2^2)*Ref!$C$4/Ref!$C$3</f>
        <v>2119.0608581723559</v>
      </c>
      <c r="E194" s="71">
        <f>'Results (ND)-Batch'!E194*(Ref!$C$2^3)*Ref!$C$4/Ref!$C$3</f>
        <v>0.49000625906238132</v>
      </c>
      <c r="F194" s="71">
        <f>'Results (ND)-Batch'!F194*(Ref!$C$2^4)*Ref!$C$4/Ref!$C$3</f>
        <v>1.2439046182881116E-4</v>
      </c>
      <c r="G194" s="67">
        <f>Ref!$C$6*Ref!$C$3*'Results (ND)-Batch'!G194</f>
        <v>1.3044917693480402</v>
      </c>
      <c r="H194" s="67">
        <f>Ref!$C$6*Ref!$C$3*'Results (ND)-Batch'!H194</f>
        <v>0.18086944738199481</v>
      </c>
      <c r="I194" s="67">
        <f>Ref!$C$6*Ref!$C$3*'Results (ND)-Batch'!I194</f>
        <v>0.1487225385788129</v>
      </c>
      <c r="J194" s="67">
        <f>Ref!$C$6*Ref!$C$3*Ref!$C$7*Ref!$C$8*'Results (ND)-Batch'!J194</f>
        <v>1393492.028604236</v>
      </c>
      <c r="K194" s="67">
        <f>'Results (ND)-Batch'!K194*Ref!$C$3</f>
        <v>1.3255622362928789E-3</v>
      </c>
      <c r="L194" s="55">
        <f t="shared" si="8"/>
        <v>0.11400803138308918</v>
      </c>
      <c r="M194" s="67">
        <f>'Results (ND)-Batch'!M194*Ref!$C$6</f>
        <v>1133.3893967182144</v>
      </c>
      <c r="N194" s="67">
        <f>'Results (ND)-Batch'!N194*Ref!$C$6</f>
        <v>2170</v>
      </c>
      <c r="O194" s="55">
        <f>'Results (ND)-Batch'!O194*Ref!$C$7</f>
        <v>3847.6665885182952</v>
      </c>
      <c r="P194" s="55">
        <f>'Results (ND)-Batch'!P194*Ref!$C$7</f>
        <v>1265.0000000000002</v>
      </c>
      <c r="Q194" s="55">
        <f t="shared" si="9"/>
        <v>265.52571499573941</v>
      </c>
      <c r="R194" s="72">
        <f t="shared" si="10"/>
        <v>231.2374640740621</v>
      </c>
      <c r="S194" s="74">
        <f>'Results (ND)-Batch'!S194</f>
        <v>0.41505143545614204</v>
      </c>
      <c r="T194" s="74">
        <f>'System Properties'!$C$6*E194*K194*N194</f>
        <v>0.73800636373254414</v>
      </c>
      <c r="U194" s="70">
        <f t="shared" si="11"/>
        <v>4.0803263039438642</v>
      </c>
    </row>
    <row r="195" spans="1:21" x14ac:dyDescent="0.3">
      <c r="A195" s="13">
        <f>'Raw Data'!A193</f>
        <v>3.2</v>
      </c>
      <c r="B195" s="71">
        <f>'Results (ND)-Batch'!B195*Ref!$C$4/Ref!$C$3</f>
        <v>81229242655.235779</v>
      </c>
      <c r="C195" s="71">
        <f>'Results (ND)-Batch'!C195*Ref!$C$2*Ref!$C$4/Ref!$C$3</f>
        <v>10832160.672781063</v>
      </c>
      <c r="D195" s="71">
        <f>'Results (ND)-Batch'!D195*(Ref!$C$2^2)*Ref!$C$4/Ref!$C$3</f>
        <v>2119.2285529144042</v>
      </c>
      <c r="E195" s="71">
        <f>'Results (ND)-Batch'!E195*(Ref!$C$2^3)*Ref!$C$4/Ref!$C$3</f>
        <v>0.49005578629305935</v>
      </c>
      <c r="F195" s="71">
        <f>'Results (ND)-Batch'!F195*(Ref!$C$2^4)*Ref!$C$4/Ref!$C$3</f>
        <v>1.2440579518501087E-4</v>
      </c>
      <c r="G195" s="67">
        <f>Ref!$C$6*Ref!$C$3*'Results (ND)-Batch'!G195</f>
        <v>1.3044728515512329</v>
      </c>
      <c r="H195" s="67">
        <f>Ref!$C$6*Ref!$C$3*'Results (ND)-Batch'!H195</f>
        <v>0.18088836517879919</v>
      </c>
      <c r="I195" s="67">
        <f>Ref!$C$6*Ref!$C$3*'Results (ND)-Batch'!I195</f>
        <v>0.14870362078200719</v>
      </c>
      <c r="J195" s="67">
        <f>Ref!$C$6*Ref!$C$3*Ref!$C$7*Ref!$C$8*'Results (ND)-Batch'!J195</f>
        <v>1393492.0285744467</v>
      </c>
      <c r="K195" s="67">
        <f>'Results (ND)-Batch'!K195*Ref!$C$3</f>
        <v>1.3255654762985179E-3</v>
      </c>
      <c r="L195" s="55">
        <f t="shared" si="8"/>
        <v>0.11399518250239865</v>
      </c>
      <c r="M195" s="67">
        <f>'Results (ND)-Batch'!M195*Ref!$C$6</f>
        <v>1133.3743635278065</v>
      </c>
      <c r="N195" s="67">
        <f>'Results (ND)-Batch'!N195*Ref!$C$6</f>
        <v>2170</v>
      </c>
      <c r="O195" s="55">
        <f>'Results (ND)-Batch'!O195*Ref!$C$7</f>
        <v>3847.7040430055081</v>
      </c>
      <c r="P195" s="55">
        <f>'Results (ND)-Batch'!P195*Ref!$C$7</f>
        <v>1265.0000000000002</v>
      </c>
      <c r="Q195" s="55">
        <f t="shared" si="9"/>
        <v>265.52571499006359</v>
      </c>
      <c r="R195" s="72">
        <f t="shared" si="10"/>
        <v>231.24253663868635</v>
      </c>
      <c r="S195" s="74">
        <f>'Results (ND)-Batch'!S195</f>
        <v>0.41505143544828726</v>
      </c>
      <c r="T195" s="74">
        <f>'System Properties'!$C$6*E195*K195*N195</f>
        <v>0.73808276155135399</v>
      </c>
      <c r="U195" s="70">
        <f t="shared" si="11"/>
        <v>4.0803219202174539</v>
      </c>
    </row>
    <row r="196" spans="1:21" x14ac:dyDescent="0.3">
      <c r="A196" s="13">
        <f>'Raw Data'!A194</f>
        <v>3.2166666666666699</v>
      </c>
      <c r="B196" s="71">
        <f>'Results (ND)-Batch'!B196*Ref!$C$4/Ref!$C$3</f>
        <v>81231506560.989578</v>
      </c>
      <c r="C196" s="71">
        <f>'Results (ND)-Batch'!C196*Ref!$C$2*Ref!$C$4/Ref!$C$3</f>
        <v>10832775.728679588</v>
      </c>
      <c r="D196" s="71">
        <f>'Results (ND)-Batch'!D196*(Ref!$C$2^2)*Ref!$C$4/Ref!$C$3</f>
        <v>2119.3944226704916</v>
      </c>
      <c r="E196" s="71">
        <f>'Results (ND)-Batch'!E196*(Ref!$C$2^3)*Ref!$C$4/Ref!$C$3</f>
        <v>0.49010477497997162</v>
      </c>
      <c r="F196" s="71">
        <f>'Results (ND)-Batch'!F196*(Ref!$C$2^4)*Ref!$C$4/Ref!$C$3</f>
        <v>1.2442096194976141E-4</v>
      </c>
      <c r="G196" s="67">
        <f>Ref!$C$6*Ref!$C$3*'Results (ND)-Batch'!G196</f>
        <v>1.304454139342146</v>
      </c>
      <c r="H196" s="67">
        <f>Ref!$C$6*Ref!$C$3*'Results (ND)-Batch'!H196</f>
        <v>0.18090707738788883</v>
      </c>
      <c r="I196" s="67">
        <f>Ref!$C$6*Ref!$C$3*'Results (ND)-Batch'!I196</f>
        <v>0.14868490857291761</v>
      </c>
      <c r="J196" s="67">
        <f>Ref!$C$6*Ref!$C$3*Ref!$C$7*Ref!$C$8*'Results (ND)-Batch'!J196</f>
        <v>1393492.0285473333</v>
      </c>
      <c r="K196" s="67">
        <f>'Results (ND)-Batch'!K196*Ref!$C$3</f>
        <v>1.3255686811524947E-3</v>
      </c>
      <c r="L196" s="55">
        <f t="shared" ref="L196:L259" si="12">I196/G196</f>
        <v>0.11398247288931249</v>
      </c>
      <c r="M196" s="67">
        <f>'Results (ND)-Batch'!M196*Ref!$C$6</f>
        <v>1133.3594932804956</v>
      </c>
      <c r="N196" s="67">
        <f>'Results (ND)-Batch'!N196*Ref!$C$6</f>
        <v>2170</v>
      </c>
      <c r="O196" s="55">
        <f>'Results (ND)-Batch'!O196*Ref!$C$7</f>
        <v>3847.7410915276541</v>
      </c>
      <c r="P196" s="55">
        <f>'Results (ND)-Batch'!P196*Ref!$C$7</f>
        <v>1265.0000000000002</v>
      </c>
      <c r="Q196" s="55">
        <f t="shared" ref="Q196:Q259" si="13">J196/(G196*O196+H196*P196)</f>
        <v>265.52571498489664</v>
      </c>
      <c r="R196" s="72">
        <f t="shared" ref="R196:R259" si="14">1000000*E196/D196</f>
        <v>231.24755342256066</v>
      </c>
      <c r="S196" s="74">
        <f>'Results (ND)-Batch'!S196</f>
        <v>0.41505143544113693</v>
      </c>
      <c r="T196" s="74">
        <f>'System Properties'!$C$6*E196*K196*N196</f>
        <v>0.73815832904674983</v>
      </c>
      <c r="U196" s="70">
        <f t="shared" ref="U196:U259" si="15">T196/H196</f>
        <v>4.0803175846130122</v>
      </c>
    </row>
    <row r="197" spans="1:21" x14ac:dyDescent="0.3">
      <c r="A197" s="13">
        <f>'Raw Data'!A195</f>
        <v>3.2333333333333298</v>
      </c>
      <c r="B197" s="71">
        <f>'Results (ND)-Batch'!B197*Ref!$C$4/Ref!$C$3</f>
        <v>81233744512.22438</v>
      </c>
      <c r="C197" s="71">
        <f>'Results (ND)-Batch'!C197*Ref!$C$2*Ref!$C$4/Ref!$C$3</f>
        <v>10833384.009488961</v>
      </c>
      <c r="D197" s="71">
        <f>'Results (ND)-Batch'!D197*(Ref!$C$2^2)*Ref!$C$4/Ref!$C$3</f>
        <v>2119.5584674670586</v>
      </c>
      <c r="E197" s="71">
        <f>'Results (ND)-Batch'!E197*(Ref!$C$2^3)*Ref!$C$4/Ref!$C$3</f>
        <v>0.49015322513092685</v>
      </c>
      <c r="F197" s="71">
        <f>'Results (ND)-Batch'!F197*(Ref!$C$2^4)*Ref!$C$4/Ref!$C$3</f>
        <v>1.244359621254786E-4</v>
      </c>
      <c r="G197" s="67">
        <f>Ref!$C$6*Ref!$C$3*'Results (ND)-Batch'!G197</f>
        <v>1.3044356327207791</v>
      </c>
      <c r="H197" s="67">
        <f>Ref!$C$6*Ref!$C$3*'Results (ND)-Batch'!H197</f>
        <v>0.18092558400926492</v>
      </c>
      <c r="I197" s="67">
        <f>Ref!$C$6*Ref!$C$3*'Results (ND)-Batch'!I197</f>
        <v>0.14866640195154149</v>
      </c>
      <c r="J197" s="67">
        <f>Ref!$C$6*Ref!$C$3*Ref!$C$7*Ref!$C$8*'Results (ND)-Batch'!J197</f>
        <v>1393492.0285228975</v>
      </c>
      <c r="K197" s="67">
        <f>'Results (ND)-Batch'!K197*Ref!$C$3</f>
        <v>1.325571850854797E-3</v>
      </c>
      <c r="L197" s="55">
        <f t="shared" si="12"/>
        <v>0.11396990255583141</v>
      </c>
      <c r="M197" s="67">
        <f>'Results (ND)-Batch'!M197*Ref!$C$6</f>
        <v>1133.3447859903226</v>
      </c>
      <c r="N197" s="67">
        <f>'Results (ND)-Batch'!N197*Ref!$C$6</f>
        <v>2170</v>
      </c>
      <c r="O197" s="55">
        <f>'Results (ND)-Batch'!O197*Ref!$C$7</f>
        <v>3847.7777340497514</v>
      </c>
      <c r="P197" s="55">
        <f>'Results (ND)-Batch'!P197*Ref!$C$7</f>
        <v>1265.0000000000002</v>
      </c>
      <c r="Q197" s="55">
        <f t="shared" si="13"/>
        <v>265.52571498023855</v>
      </c>
      <c r="R197" s="72">
        <f t="shared" si="14"/>
        <v>231.25251445253878</v>
      </c>
      <c r="S197" s="74">
        <f>'Results (ND)-Batch'!S197</f>
        <v>0.41505143543469086</v>
      </c>
      <c r="T197" s="74">
        <f>'System Properties'!$C$6*E197*K197*N197</f>
        <v>0.73823306621873275</v>
      </c>
      <c r="U197" s="70">
        <f t="shared" si="15"/>
        <v>4.0803132971008065</v>
      </c>
    </row>
    <row r="198" spans="1:21" x14ac:dyDescent="0.3">
      <c r="A198" s="13">
        <f>'Raw Data'!A196</f>
        <v>3.25</v>
      </c>
      <c r="B198" s="71">
        <f>'Results (ND)-Batch'!B198*Ref!$C$4/Ref!$C$3</f>
        <v>81235956509.302826</v>
      </c>
      <c r="C198" s="71">
        <f>'Results (ND)-Batch'!C198*Ref!$C$2*Ref!$C$4/Ref!$C$3</f>
        <v>10833985.515305923</v>
      </c>
      <c r="D198" s="71">
        <f>'Results (ND)-Batch'!D198*(Ref!$C$2^2)*Ref!$C$4/Ref!$C$3</f>
        <v>2119.7206873301943</v>
      </c>
      <c r="E198" s="71">
        <f>'Results (ND)-Batch'!E198*(Ref!$C$2^3)*Ref!$C$4/Ref!$C$3</f>
        <v>0.49020113675363253</v>
      </c>
      <c r="F198" s="71">
        <f>'Results (ND)-Batch'!F198*(Ref!$C$2^4)*Ref!$C$4/Ref!$C$3</f>
        <v>1.2445079571454868E-4</v>
      </c>
      <c r="G198" s="67">
        <f>Ref!$C$6*Ref!$C$3*'Results (ND)-Batch'!G198</f>
        <v>1.3044173316871059</v>
      </c>
      <c r="H198" s="67">
        <f>Ref!$C$6*Ref!$C$3*'Results (ND)-Batch'!H198</f>
        <v>0.18094388504292622</v>
      </c>
      <c r="I198" s="67">
        <f>Ref!$C$6*Ref!$C$3*'Results (ND)-Batch'!I198</f>
        <v>0.14864810091788019</v>
      </c>
      <c r="J198" s="67">
        <f>Ref!$C$6*Ref!$C$3*Ref!$C$7*Ref!$C$8*'Results (ND)-Batch'!J198</f>
        <v>1393492.0285011376</v>
      </c>
      <c r="K198" s="67">
        <f>'Results (ND)-Batch'!K198*Ref!$C$3</f>
        <v>1.3255749854054501E-3</v>
      </c>
      <c r="L198" s="55">
        <f t="shared" si="12"/>
        <v>0.11395747151383052</v>
      </c>
      <c r="M198" s="67">
        <f>'Results (ND)-Batch'!M198*Ref!$C$6</f>
        <v>1133.3302416711817</v>
      </c>
      <c r="N198" s="67">
        <f>'Results (ND)-Batch'!N198*Ref!$C$6</f>
        <v>2170</v>
      </c>
      <c r="O198" s="55">
        <f>'Results (ND)-Batch'!O198*Ref!$C$7</f>
        <v>3847.8139705371841</v>
      </c>
      <c r="P198" s="55">
        <f>'Results (ND)-Batch'!P198*Ref!$C$7</f>
        <v>1265.0000000000002</v>
      </c>
      <c r="Q198" s="55">
        <f t="shared" si="13"/>
        <v>265.52571497609478</v>
      </c>
      <c r="R198" s="72">
        <f t="shared" si="14"/>
        <v>231.25741975516826</v>
      </c>
      <c r="S198" s="74">
        <f>'Results (ND)-Batch'!S198</f>
        <v>0.41505143542895634</v>
      </c>
      <c r="T198" s="74">
        <f>'System Properties'!$C$6*E198*K198*N198</f>
        <v>0.73830697306730186</v>
      </c>
      <c r="U198" s="70">
        <f t="shared" si="15"/>
        <v>4.0803090576514904</v>
      </c>
    </row>
    <row r="199" spans="1:21" x14ac:dyDescent="0.3">
      <c r="A199" s="13">
        <f>'Raw Data'!A197</f>
        <v>3.2666666666666702</v>
      </c>
      <c r="B199" s="71">
        <f>'Results (ND)-Batch'!B199*Ref!$C$4/Ref!$C$3</f>
        <v>81238142552.585815</v>
      </c>
      <c r="C199" s="71">
        <f>'Results (ND)-Batch'!C199*Ref!$C$2*Ref!$C$4/Ref!$C$3</f>
        <v>10834580.246226521</v>
      </c>
      <c r="D199" s="71">
        <f>'Results (ND)-Batch'!D199*(Ref!$C$2^2)*Ref!$C$4/Ref!$C$3</f>
        <v>2119.8810822857945</v>
      </c>
      <c r="E199" s="71">
        <f>'Results (ND)-Batch'!E199*(Ref!$C$2^3)*Ref!$C$4/Ref!$C$3</f>
        <v>0.49024850985572588</v>
      </c>
      <c r="F199" s="71">
        <f>'Results (ND)-Batch'!F199*(Ref!$C$2^4)*Ref!$C$4/Ref!$C$3</f>
        <v>1.2446546271933473E-4</v>
      </c>
      <c r="G199" s="67">
        <f>Ref!$C$6*Ref!$C$3*'Results (ND)-Batch'!G199</f>
        <v>1.3043992362411663</v>
      </c>
      <c r="H199" s="67">
        <f>Ref!$C$6*Ref!$C$3*'Results (ND)-Batch'!H199</f>
        <v>0.18096198048887271</v>
      </c>
      <c r="I199" s="67">
        <f>Ref!$C$6*Ref!$C$3*'Results (ND)-Batch'!I199</f>
        <v>0.14863000547193372</v>
      </c>
      <c r="J199" s="67">
        <f>Ref!$C$6*Ref!$C$3*Ref!$C$7*Ref!$C$8*'Results (ND)-Batch'!J199</f>
        <v>1393492.0284820537</v>
      </c>
      <c r="K199" s="67">
        <f>'Results (ND)-Batch'!K199*Ref!$C$3</f>
        <v>1.3255780848044408E-3</v>
      </c>
      <c r="L199" s="55">
        <f t="shared" si="12"/>
        <v>0.11394517977504702</v>
      </c>
      <c r="M199" s="67">
        <f>'Results (ND)-Batch'!M199*Ref!$C$6</f>
        <v>1133.3158603368049</v>
      </c>
      <c r="N199" s="67">
        <f>'Results (ND)-Batch'!N199*Ref!$C$6</f>
        <v>2170</v>
      </c>
      <c r="O199" s="55">
        <f>'Results (ND)-Batch'!O199*Ref!$C$7</f>
        <v>3847.8498009557379</v>
      </c>
      <c r="P199" s="55">
        <f>'Results (ND)-Batch'!P199*Ref!$C$7</f>
        <v>1265.0000000000002</v>
      </c>
      <c r="Q199" s="55">
        <f t="shared" si="13"/>
        <v>265.52571497245691</v>
      </c>
      <c r="R199" s="72">
        <f t="shared" si="14"/>
        <v>231.26226935668856</v>
      </c>
      <c r="S199" s="74">
        <f>'Results (ND)-Batch'!S199</f>
        <v>0.41505143542392203</v>
      </c>
      <c r="T199" s="74">
        <f>'System Properties'!$C$6*E199*K199*N199</f>
        <v>0.73838004959245762</v>
      </c>
      <c r="U199" s="70">
        <f t="shared" si="15"/>
        <v>4.0803048662360339</v>
      </c>
    </row>
    <row r="200" spans="1:21" x14ac:dyDescent="0.3">
      <c r="A200" s="13">
        <f>'Raw Data'!A198</f>
        <v>3.2833333333333301</v>
      </c>
      <c r="B200" s="71">
        <f>'Results (ND)-Batch'!B200*Ref!$C$4/Ref!$C$3</f>
        <v>81240302642.429306</v>
      </c>
      <c r="C200" s="71">
        <f>'Results (ND)-Batch'!C200*Ref!$C$2*Ref!$C$4/Ref!$C$3</f>
        <v>10835168.202345602</v>
      </c>
      <c r="D200" s="71">
        <f>'Results (ND)-Batch'!D200*(Ref!$C$2^2)*Ref!$C$4/Ref!$C$3</f>
        <v>2120.0396523594077</v>
      </c>
      <c r="E200" s="71">
        <f>'Results (ND)-Batch'!E200*(Ref!$C$2^3)*Ref!$C$4/Ref!$C$3</f>
        <v>0.49029534444475242</v>
      </c>
      <c r="F200" s="71">
        <f>'Results (ND)-Batch'!F200*(Ref!$C$2^4)*Ref!$C$4/Ref!$C$3</f>
        <v>1.2447996314217166E-4</v>
      </c>
      <c r="G200" s="67">
        <f>Ref!$C$6*Ref!$C$3*'Results (ND)-Batch'!G200</f>
        <v>1.3043813463829332</v>
      </c>
      <c r="H200" s="67">
        <f>Ref!$C$6*Ref!$C$3*'Results (ND)-Batch'!H200</f>
        <v>0.18097987034710569</v>
      </c>
      <c r="I200" s="67">
        <f>Ref!$C$6*Ref!$C$3*'Results (ND)-Batch'!I200</f>
        <v>0.14861211561370069</v>
      </c>
      <c r="J200" s="67">
        <f>Ref!$C$6*Ref!$C$3*Ref!$C$7*Ref!$C$8*'Results (ND)-Batch'!J200</f>
        <v>1393492.0284656475</v>
      </c>
      <c r="K200" s="67">
        <f>'Results (ND)-Batch'!K200*Ref!$C$3</f>
        <v>1.32558114905177E-3</v>
      </c>
      <c r="L200" s="55">
        <f t="shared" si="12"/>
        <v>0.11393302735109181</v>
      </c>
      <c r="M200" s="67">
        <f>'Results (ND)-Batch'!M200*Ref!$C$6</f>
        <v>1133.3016420007773</v>
      </c>
      <c r="N200" s="67">
        <f>'Results (ND)-Batch'!N200*Ref!$C$6</f>
        <v>2170</v>
      </c>
      <c r="O200" s="55">
        <f>'Results (ND)-Batch'!O200*Ref!$C$7</f>
        <v>3847.8852252715669</v>
      </c>
      <c r="P200" s="55">
        <f>'Results (ND)-Batch'!P200*Ref!$C$7</f>
        <v>1265.0000000000002</v>
      </c>
      <c r="Q200" s="55">
        <f t="shared" si="13"/>
        <v>265.52571496933081</v>
      </c>
      <c r="R200" s="72">
        <f t="shared" si="14"/>
        <v>231.26706328303771</v>
      </c>
      <c r="S200" s="74">
        <f>'Results (ND)-Batch'!S200</f>
        <v>0.41505143541959588</v>
      </c>
      <c r="T200" s="74">
        <f>'System Properties'!$C$6*E200*K200*N200</f>
        <v>0.7384522957941998</v>
      </c>
      <c r="U200" s="70">
        <f t="shared" si="15"/>
        <v>4.080300722825716</v>
      </c>
    </row>
    <row r="201" spans="1:21" x14ac:dyDescent="0.3">
      <c r="A201" s="13">
        <f>'Raw Data'!A199</f>
        <v>3.3</v>
      </c>
      <c r="B201" s="71">
        <f>'Results (ND)-Batch'!B201*Ref!$C$4/Ref!$C$3</f>
        <v>81242436779.185898</v>
      </c>
      <c r="C201" s="71">
        <f>'Results (ND)-Batch'!C201*Ref!$C$2*Ref!$C$4/Ref!$C$3</f>
        <v>10835749.383756993</v>
      </c>
      <c r="D201" s="71">
        <f>'Results (ND)-Batch'!D201*(Ref!$C$2^2)*Ref!$C$4/Ref!$C$3</f>
        <v>2120.1963975763242</v>
      </c>
      <c r="E201" s="71">
        <f>'Results (ND)-Batch'!E201*(Ref!$C$2^3)*Ref!$C$4/Ref!$C$3</f>
        <v>0.4903416405281773</v>
      </c>
      <c r="F201" s="71">
        <f>'Results (ND)-Batch'!F201*(Ref!$C$2^4)*Ref!$C$4/Ref!$C$3</f>
        <v>1.2449429698536984E-4</v>
      </c>
      <c r="G201" s="67">
        <f>Ref!$C$6*Ref!$C$3*'Results (ND)-Batch'!G201</f>
        <v>1.3043636621124202</v>
      </c>
      <c r="H201" s="67">
        <f>Ref!$C$6*Ref!$C$3*'Results (ND)-Batch'!H201</f>
        <v>0.1809975546176239</v>
      </c>
      <c r="I201" s="67">
        <f>Ref!$C$6*Ref!$C$3*'Results (ND)-Batch'!I201</f>
        <v>0.14859443134318379</v>
      </c>
      <c r="J201" s="67">
        <f>Ref!$C$6*Ref!$C$3*Ref!$C$7*Ref!$C$8*'Results (ND)-Batch'!J201</f>
        <v>1393492.0284519172</v>
      </c>
      <c r="K201" s="67">
        <f>'Results (ND)-Batch'!K201*Ref!$C$3</f>
        <v>1.325584178147424E-3</v>
      </c>
      <c r="L201" s="55">
        <f t="shared" si="12"/>
        <v>0.11392101425344427</v>
      </c>
      <c r="M201" s="67">
        <f>'Results (ND)-Batch'!M201*Ref!$C$6</f>
        <v>1133.2875866765298</v>
      </c>
      <c r="N201" s="67">
        <f>'Results (ND)-Batch'!N201*Ref!$C$6</f>
        <v>2170</v>
      </c>
      <c r="O201" s="55">
        <f>'Results (ND)-Batch'!O201*Ref!$C$7</f>
        <v>3847.9202434512099</v>
      </c>
      <c r="P201" s="55">
        <f>'Results (ND)-Batch'!P201*Ref!$C$7</f>
        <v>1265.0000000000002</v>
      </c>
      <c r="Q201" s="55">
        <f t="shared" si="13"/>
        <v>265.52571496671362</v>
      </c>
      <c r="R201" s="72">
        <f t="shared" si="14"/>
        <v>231.27180155984851</v>
      </c>
      <c r="S201" s="74">
        <f>'Results (ND)-Batch'!S201</f>
        <v>0.41505143541597411</v>
      </c>
      <c r="T201" s="74">
        <f>'System Properties'!$C$6*E201*K201*N201</f>
        <v>0.73852371167252773</v>
      </c>
      <c r="U201" s="70">
        <f t="shared" si="15"/>
        <v>4.0802966273922081</v>
      </c>
    </row>
    <row r="202" spans="1:21" x14ac:dyDescent="0.3">
      <c r="A202" s="13">
        <f>'Raw Data'!A200</f>
        <v>3.31666666666667</v>
      </c>
      <c r="B202" s="71">
        <f>'Results (ND)-Batch'!B202*Ref!$C$4/Ref!$C$3</f>
        <v>81244544963.201721</v>
      </c>
      <c r="C202" s="71">
        <f>'Results (ND)-Batch'!C202*Ref!$C$2*Ref!$C$4/Ref!$C$3</f>
        <v>10836323.790553156</v>
      </c>
      <c r="D202" s="71">
        <f>'Results (ND)-Batch'!D202*(Ref!$C$2^2)*Ref!$C$4/Ref!$C$3</f>
        <v>2120.3513179614833</v>
      </c>
      <c r="E202" s="71">
        <f>'Results (ND)-Batch'!E202*(Ref!$C$2^3)*Ref!$C$4/Ref!$C$3</f>
        <v>0.4903873981133664</v>
      </c>
      <c r="F202" s="71">
        <f>'Results (ND)-Batch'!F202*(Ref!$C$2^4)*Ref!$C$4/Ref!$C$3</f>
        <v>1.2450846425120885E-4</v>
      </c>
      <c r="G202" s="67">
        <f>Ref!$C$6*Ref!$C$3*'Results (ND)-Batch'!G202</f>
        <v>1.3043461834296139</v>
      </c>
      <c r="H202" s="67">
        <f>Ref!$C$6*Ref!$C$3*'Results (ND)-Batch'!H202</f>
        <v>0.18101503330042729</v>
      </c>
      <c r="I202" s="67">
        <f>Ref!$C$6*Ref!$C$3*'Results (ND)-Batch'!I202</f>
        <v>0.14857695266037912</v>
      </c>
      <c r="J202" s="67">
        <f>Ref!$C$6*Ref!$C$3*Ref!$C$7*Ref!$C$8*'Results (ND)-Batch'!J202</f>
        <v>1393492.0284408643</v>
      </c>
      <c r="K202" s="67">
        <f>'Results (ND)-Batch'!K202*Ref!$C$3</f>
        <v>1.3255871720914288E-3</v>
      </c>
      <c r="L202" s="55">
        <f t="shared" si="12"/>
        <v>0.11390914049344994</v>
      </c>
      <c r="M202" s="67">
        <f>'Results (ND)-Batch'!M202*Ref!$C$6</f>
        <v>1133.2736943773366</v>
      </c>
      <c r="N202" s="67">
        <f>'Results (ND)-Batch'!N202*Ref!$C$6</f>
        <v>2170</v>
      </c>
      <c r="O202" s="55">
        <f>'Results (ND)-Batch'!O202*Ref!$C$7</f>
        <v>3847.9548554615935</v>
      </c>
      <c r="P202" s="55">
        <f>'Results (ND)-Batch'!P202*Ref!$C$7</f>
        <v>1265.0000000000002</v>
      </c>
      <c r="Q202" s="55">
        <f t="shared" si="13"/>
        <v>265.52571496460791</v>
      </c>
      <c r="R202" s="72">
        <f t="shared" si="14"/>
        <v>231.27648421244993</v>
      </c>
      <c r="S202" s="74">
        <f>'Results (ND)-Batch'!S202</f>
        <v>0.41505143541306017</v>
      </c>
      <c r="T202" s="74">
        <f>'System Properties'!$C$6*E202*K202*N202</f>
        <v>0.73859429722744274</v>
      </c>
      <c r="U202" s="70">
        <f t="shared" si="15"/>
        <v>4.0802925799075016</v>
      </c>
    </row>
    <row r="203" spans="1:21" x14ac:dyDescent="0.3">
      <c r="A203" s="13">
        <f>'Raw Data'!A201</f>
        <v>3.3333333333333299</v>
      </c>
      <c r="B203" s="71">
        <f>'Results (ND)-Batch'!B203*Ref!$C$4/Ref!$C$3</f>
        <v>81246627194.821915</v>
      </c>
      <c r="C203" s="71">
        <f>'Results (ND)-Batch'!C203*Ref!$C$2*Ref!$C$4/Ref!$C$3</f>
        <v>10836891.422825947</v>
      </c>
      <c r="D203" s="71">
        <f>'Results (ND)-Batch'!D203*(Ref!$C$2^2)*Ref!$C$4/Ref!$C$3</f>
        <v>2120.5044135396274</v>
      </c>
      <c r="E203" s="71">
        <f>'Results (ND)-Batch'!E203*(Ref!$C$2^3)*Ref!$C$4/Ref!$C$3</f>
        <v>0.49043261720761794</v>
      </c>
      <c r="F203" s="71">
        <f>'Results (ND)-Batch'!F203*(Ref!$C$2^4)*Ref!$C$4/Ref!$C$3</f>
        <v>1.2452246494194704E-4</v>
      </c>
      <c r="G203" s="67">
        <f>Ref!$C$6*Ref!$C$3*'Results (ND)-Batch'!G203</f>
        <v>1.304328910334515</v>
      </c>
      <c r="H203" s="67">
        <f>Ref!$C$6*Ref!$C$3*'Results (ND)-Batch'!H203</f>
        <v>0.18103230639551718</v>
      </c>
      <c r="I203" s="67">
        <f>Ref!$C$6*Ref!$C$3*'Results (ND)-Batch'!I203</f>
        <v>0.14855967956529051</v>
      </c>
      <c r="J203" s="67">
        <f>Ref!$C$6*Ref!$C$3*Ref!$C$7*Ref!$C$8*'Results (ND)-Batch'!J203</f>
        <v>1393492.0284324877</v>
      </c>
      <c r="K203" s="67">
        <f>'Results (ND)-Batch'!K203*Ref!$C$3</f>
        <v>1.3255901308837589E-3</v>
      </c>
      <c r="L203" s="55">
        <f t="shared" si="12"/>
        <v>0.1138974060823279</v>
      </c>
      <c r="M203" s="67">
        <f>'Results (ND)-Batch'!M203*Ref!$C$6</f>
        <v>1133.2599651163237</v>
      </c>
      <c r="N203" s="67">
        <f>'Results (ND)-Batch'!N203*Ref!$C$6</f>
        <v>2170</v>
      </c>
      <c r="O203" s="55">
        <f>'Results (ND)-Batch'!O203*Ref!$C$7</f>
        <v>3847.9890612700142</v>
      </c>
      <c r="P203" s="55">
        <f>'Results (ND)-Batch'!P203*Ref!$C$7</f>
        <v>1265.0000000000002</v>
      </c>
      <c r="Q203" s="55">
        <f t="shared" si="13"/>
        <v>265.52571496301391</v>
      </c>
      <c r="R203" s="72">
        <f t="shared" si="14"/>
        <v>231.28111126586575</v>
      </c>
      <c r="S203" s="74">
        <f>'Results (ND)-Batch'!S203</f>
        <v>0.4150514354108541</v>
      </c>
      <c r="T203" s="74">
        <f>'System Properties'!$C$6*E203*K203*N203</f>
        <v>0.73866405245894495</v>
      </c>
      <c r="U203" s="70">
        <f t="shared" si="15"/>
        <v>4.0802885803438906</v>
      </c>
    </row>
    <row r="204" spans="1:21" x14ac:dyDescent="0.3">
      <c r="A204" s="13">
        <f>'Raw Data'!A202</f>
        <v>3.35</v>
      </c>
      <c r="B204" s="71">
        <f>'Results (ND)-Batch'!B204*Ref!$C$4/Ref!$C$3</f>
        <v>81248683474.385117</v>
      </c>
      <c r="C204" s="71">
        <f>'Results (ND)-Batch'!C204*Ref!$C$2*Ref!$C$4/Ref!$C$3</f>
        <v>10837452.280665759</v>
      </c>
      <c r="D204" s="71">
        <f>'Results (ND)-Batch'!D204*(Ref!$C$2^2)*Ref!$C$4/Ref!$C$3</f>
        <v>2120.6556843351091</v>
      </c>
      <c r="E204" s="71">
        <f>'Results (ND)-Batch'!E204*(Ref!$C$2^3)*Ref!$C$4/Ref!$C$3</f>
        <v>0.4904772978181296</v>
      </c>
      <c r="F204" s="71">
        <f>'Results (ND)-Batch'!F204*(Ref!$C$2^4)*Ref!$C$4/Ref!$C$3</f>
        <v>1.2453629905981217E-4</v>
      </c>
      <c r="G204" s="67">
        <f>Ref!$C$6*Ref!$C$3*'Results (ND)-Batch'!G204</f>
        <v>1.3043118428271492</v>
      </c>
      <c r="H204" s="67">
        <f>Ref!$C$6*Ref!$C$3*'Results (ND)-Batch'!H204</f>
        <v>0.1810493739028923</v>
      </c>
      <c r="I204" s="67">
        <f>Ref!$C$6*Ref!$C$3*'Results (ND)-Batch'!I204</f>
        <v>0.14854261205791541</v>
      </c>
      <c r="J204" s="67">
        <f>Ref!$C$6*Ref!$C$3*Ref!$C$7*Ref!$C$8*'Results (ND)-Batch'!J204</f>
        <v>1393492.0284267869</v>
      </c>
      <c r="K204" s="67">
        <f>'Results (ND)-Batch'!K204*Ref!$C$3</f>
        <v>1.325593054524427E-3</v>
      </c>
      <c r="L204" s="55">
        <f t="shared" si="12"/>
        <v>0.11388581103115895</v>
      </c>
      <c r="M204" s="67">
        <f>'Results (ND)-Batch'!M204*Ref!$C$6</f>
        <v>1133.2463989064561</v>
      </c>
      <c r="N204" s="67">
        <f>'Results (ND)-Batch'!N204*Ref!$C$6</f>
        <v>2170</v>
      </c>
      <c r="O204" s="55">
        <f>'Results (ND)-Batch'!O204*Ref!$C$7</f>
        <v>3848.0228608441716</v>
      </c>
      <c r="P204" s="55">
        <f>'Results (ND)-Batch'!P204*Ref!$C$7</f>
        <v>1265.0000000000002</v>
      </c>
      <c r="Q204" s="55">
        <f t="shared" si="13"/>
        <v>265.5257149619257</v>
      </c>
      <c r="R204" s="72">
        <f t="shared" si="14"/>
        <v>231.28568274482018</v>
      </c>
      <c r="S204" s="74">
        <f>'Results (ND)-Batch'!S204</f>
        <v>0.41505143540934819</v>
      </c>
      <c r="T204" s="74">
        <f>'System Properties'!$C$6*E204*K204*N204</f>
        <v>0.73873297736703303</v>
      </c>
      <c r="U204" s="70">
        <f t="shared" si="15"/>
        <v>4.0802846286740548</v>
      </c>
    </row>
    <row r="205" spans="1:21" x14ac:dyDescent="0.3">
      <c r="A205" s="13">
        <f>'Raw Data'!A203</f>
        <v>3.3666666666666698</v>
      </c>
      <c r="B205" s="71">
        <f>'Results (ND)-Batch'!B205*Ref!$C$4/Ref!$C$3</f>
        <v>81250713802.226624</v>
      </c>
      <c r="C205" s="71">
        <f>'Results (ND)-Batch'!C205*Ref!$C$2*Ref!$C$4/Ref!$C$3</f>
        <v>10838006.36416203</v>
      </c>
      <c r="D205" s="71">
        <f>'Results (ND)-Batch'!D205*(Ref!$C$2^2)*Ref!$C$4/Ref!$C$3</f>
        <v>2120.8051303720608</v>
      </c>
      <c r="E205" s="71">
        <f>'Results (ND)-Batch'!E205*(Ref!$C$2^3)*Ref!$C$4/Ref!$C$3</f>
        <v>0.49052143995201908</v>
      </c>
      <c r="F205" s="71">
        <f>'Results (ND)-Batch'!F205*(Ref!$C$2^4)*Ref!$C$4/Ref!$C$3</f>
        <v>1.2454996660700752E-4</v>
      </c>
      <c r="G205" s="67">
        <f>Ref!$C$6*Ref!$C$3*'Results (ND)-Batch'!G205</f>
        <v>1.30429498090749</v>
      </c>
      <c r="H205" s="67">
        <f>Ref!$C$6*Ref!$C$3*'Results (ND)-Batch'!H205</f>
        <v>0.1810662358225526</v>
      </c>
      <c r="I205" s="67">
        <f>Ref!$C$6*Ref!$C$3*'Results (ND)-Batch'!I205</f>
        <v>0.14852575013825381</v>
      </c>
      <c r="J205" s="67">
        <f>Ref!$C$6*Ref!$C$3*Ref!$C$7*Ref!$C$8*'Results (ND)-Batch'!J205</f>
        <v>1393492.0284237636</v>
      </c>
      <c r="K205" s="67">
        <f>'Results (ND)-Batch'!K205*Ref!$C$3</f>
        <v>1.3255959430134329E-3</v>
      </c>
      <c r="L205" s="55">
        <f t="shared" si="12"/>
        <v>0.11387435535089921</v>
      </c>
      <c r="M205" s="67">
        <f>'Results (ND)-Batch'!M205*Ref!$C$6</f>
        <v>1133.2329957605521</v>
      </c>
      <c r="N205" s="67">
        <f>'Results (ND)-Batch'!N205*Ref!$C$6</f>
        <v>2170</v>
      </c>
      <c r="O205" s="55">
        <f>'Results (ND)-Batch'!O205*Ref!$C$7</f>
        <v>3848.0562541521285</v>
      </c>
      <c r="P205" s="55">
        <f>'Results (ND)-Batch'!P205*Ref!$C$7</f>
        <v>1265.0000000000002</v>
      </c>
      <c r="Q205" s="55">
        <f t="shared" si="13"/>
        <v>265.52571496134919</v>
      </c>
      <c r="R205" s="72">
        <f t="shared" si="14"/>
        <v>231.29019867372966</v>
      </c>
      <c r="S205" s="74">
        <f>'Results (ND)-Batch'!S205</f>
        <v>0.41505143540855044</v>
      </c>
      <c r="T205" s="74">
        <f>'System Properties'!$C$6*E205*K205*N205</f>
        <v>0.73880107195170719</v>
      </c>
      <c r="U205" s="70">
        <f t="shared" si="15"/>
        <v>4.0802807248709936</v>
      </c>
    </row>
    <row r="206" spans="1:21" x14ac:dyDescent="0.3">
      <c r="A206" s="13">
        <f>'Raw Data'!A204</f>
        <v>3.3833333333333302</v>
      </c>
      <c r="B206" s="71">
        <f>'Results (ND)-Batch'!B206*Ref!$C$4/Ref!$C$3</f>
        <v>81252718178.677597</v>
      </c>
      <c r="C206" s="71">
        <f>'Results (ND)-Batch'!C206*Ref!$C$2*Ref!$C$4/Ref!$C$3</f>
        <v>10838553.673403099</v>
      </c>
      <c r="D206" s="71">
        <f>'Results (ND)-Batch'!D206*(Ref!$C$2^2)*Ref!$C$4/Ref!$C$3</f>
        <v>2120.9527516742764</v>
      </c>
      <c r="E206" s="71">
        <f>'Results (ND)-Batch'!E206*(Ref!$C$2^3)*Ref!$C$4/Ref!$C$3</f>
        <v>0.49056504361631836</v>
      </c>
      <c r="F206" s="71">
        <f>'Results (ND)-Batch'!F206*(Ref!$C$2^4)*Ref!$C$4/Ref!$C$3</f>
        <v>1.2456346758570836E-4</v>
      </c>
      <c r="G206" s="67">
        <f>Ref!$C$6*Ref!$C$3*'Results (ND)-Batch'!G206</f>
        <v>1.3042783245755383</v>
      </c>
      <c r="H206" s="67">
        <f>Ref!$C$6*Ref!$C$3*'Results (ND)-Batch'!H206</f>
        <v>0.18108289215449941</v>
      </c>
      <c r="I206" s="67">
        <f>Ref!$C$6*Ref!$C$3*'Results (ND)-Batch'!I206</f>
        <v>0.14850909380630831</v>
      </c>
      <c r="J206" s="67">
        <f>Ref!$C$6*Ref!$C$3*Ref!$C$7*Ref!$C$8*'Results (ND)-Batch'!J206</f>
        <v>1393492.0284234148</v>
      </c>
      <c r="K206" s="67">
        <f>'Results (ND)-Batch'!K206*Ref!$C$3</f>
        <v>1.3255987963507769E-3</v>
      </c>
      <c r="L206" s="55">
        <f t="shared" si="12"/>
        <v>0.11386303905237313</v>
      </c>
      <c r="M206" s="67">
        <f>'Results (ND)-Batch'!M206*Ref!$C$6</f>
        <v>1133.2197556912765</v>
      </c>
      <c r="N206" s="67">
        <f>'Results (ND)-Batch'!N206*Ref!$C$6</f>
        <v>2170</v>
      </c>
      <c r="O206" s="55">
        <f>'Results (ND)-Batch'!O206*Ref!$C$7</f>
        <v>3848.0892411623322</v>
      </c>
      <c r="P206" s="55">
        <f>'Results (ND)-Batch'!P206*Ref!$C$7</f>
        <v>1265.0000000000002</v>
      </c>
      <c r="Q206" s="55">
        <f t="shared" si="13"/>
        <v>265.52571496128394</v>
      </c>
      <c r="R206" s="72">
        <f t="shared" si="14"/>
        <v>231.29465907671315</v>
      </c>
      <c r="S206" s="74">
        <f>'Results (ND)-Batch'!S206</f>
        <v>0.41505143540846012</v>
      </c>
      <c r="T206" s="74">
        <f>'System Properties'!$C$6*E206*K206*N206</f>
        <v>0.73886833621296855</v>
      </c>
      <c r="U206" s="70">
        <f t="shared" si="15"/>
        <v>4.0802768689080144</v>
      </c>
    </row>
    <row r="207" spans="1:21" x14ac:dyDescent="0.3">
      <c r="A207" s="13">
        <f>'Raw Data'!A205</f>
        <v>3.4</v>
      </c>
      <c r="B207" s="71">
        <f>'Results (ND)-Batch'!B207*Ref!$C$4/Ref!$C$3</f>
        <v>81254696604.065079</v>
      </c>
      <c r="C207" s="71">
        <f>'Results (ND)-Batch'!C207*Ref!$C$2*Ref!$C$4/Ref!$C$3</f>
        <v>10839094.208476303</v>
      </c>
      <c r="D207" s="71">
        <f>'Results (ND)-Batch'!D207*(Ref!$C$2^2)*Ref!$C$4/Ref!$C$3</f>
        <v>2121.0985482653055</v>
      </c>
      <c r="E207" s="71">
        <f>'Results (ND)-Batch'!E207*(Ref!$C$2^3)*Ref!$C$4/Ref!$C$3</f>
        <v>0.49060810881797273</v>
      </c>
      <c r="F207" s="71">
        <f>'Results (ND)-Batch'!F207*(Ref!$C$2^4)*Ref!$C$4/Ref!$C$3</f>
        <v>1.2457680199806518E-4</v>
      </c>
      <c r="G207" s="67">
        <f>Ref!$C$6*Ref!$C$3*'Results (ND)-Batch'!G207</f>
        <v>1.3042618738313061</v>
      </c>
      <c r="H207" s="67">
        <f>Ref!$C$6*Ref!$C$3*'Results (ND)-Batch'!H207</f>
        <v>0.18109934289873142</v>
      </c>
      <c r="I207" s="67">
        <f>Ref!$C$6*Ref!$C$3*'Results (ND)-Batch'!I207</f>
        <v>0.1484926430620763</v>
      </c>
      <c r="J207" s="67">
        <f>Ref!$C$6*Ref!$C$3*Ref!$C$7*Ref!$C$8*'Results (ND)-Batch'!J207</f>
        <v>1393492.028425745</v>
      </c>
      <c r="K207" s="67">
        <f>'Results (ND)-Batch'!K207*Ref!$C$3</f>
        <v>1.3256016145364591E-3</v>
      </c>
      <c r="L207" s="55">
        <f t="shared" si="12"/>
        <v>0.11385186214626895</v>
      </c>
      <c r="M207" s="67">
        <f>'Results (ND)-Batch'!M207*Ref!$C$6</f>
        <v>1133.2066787111348</v>
      </c>
      <c r="N207" s="67">
        <f>'Results (ND)-Batch'!N207*Ref!$C$6</f>
        <v>2170</v>
      </c>
      <c r="O207" s="55">
        <f>'Results (ND)-Batch'!O207*Ref!$C$7</f>
        <v>3848.1218218436261</v>
      </c>
      <c r="P207" s="55">
        <f>'Results (ND)-Batch'!P207*Ref!$C$7</f>
        <v>1265.0000000000002</v>
      </c>
      <c r="Q207" s="55">
        <f t="shared" si="13"/>
        <v>265.525714961728</v>
      </c>
      <c r="R207" s="72">
        <f t="shared" si="14"/>
        <v>231.29906397758177</v>
      </c>
      <c r="S207" s="74">
        <f>'Results (ND)-Batch'!S207</f>
        <v>0.41505143540907469</v>
      </c>
      <c r="T207" s="74">
        <f>'System Properties'!$C$6*E207*K207*N207</f>
        <v>0.73893477015081566</v>
      </c>
      <c r="U207" s="70">
        <f t="shared" si="15"/>
        <v>4.0802730607588078</v>
      </c>
    </row>
    <row r="208" spans="1:21" x14ac:dyDescent="0.3">
      <c r="A208" s="13">
        <f>'Raw Data'!A206</f>
        <v>3.4166666666666701</v>
      </c>
      <c r="B208" s="71">
        <f>'Results (ND)-Batch'!B208*Ref!$C$4/Ref!$C$3</f>
        <v>81256649078.71196</v>
      </c>
      <c r="C208" s="71">
        <f>'Results (ND)-Batch'!C208*Ref!$C$2*Ref!$C$4/Ref!$C$3</f>
        <v>10839627.969467798</v>
      </c>
      <c r="D208" s="71">
        <f>'Results (ND)-Batch'!D208*(Ref!$C$2^2)*Ref!$C$4/Ref!$C$3</f>
        <v>2121.2425201683736</v>
      </c>
      <c r="E208" s="71">
        <f>'Results (ND)-Batch'!E208*(Ref!$C$2^3)*Ref!$C$4/Ref!$C$3</f>
        <v>0.49065063556384281</v>
      </c>
      <c r="F208" s="71">
        <f>'Results (ND)-Batch'!F208*(Ref!$C$2^4)*Ref!$C$4/Ref!$C$3</f>
        <v>1.2458996984620062E-4</v>
      </c>
      <c r="G208" s="67">
        <f>Ref!$C$6*Ref!$C$3*'Results (ND)-Batch'!G208</f>
        <v>1.3042456286747941</v>
      </c>
      <c r="H208" s="67">
        <f>Ref!$C$6*Ref!$C$3*'Results (ND)-Batch'!H208</f>
        <v>0.18111558805524861</v>
      </c>
      <c r="I208" s="67">
        <f>Ref!$C$6*Ref!$C$3*'Results (ND)-Batch'!I208</f>
        <v>0.14847639790555911</v>
      </c>
      <c r="J208" s="67">
        <f>Ref!$C$6*Ref!$C$3*Ref!$C$7*Ref!$C$8*'Results (ND)-Batch'!J208</f>
        <v>1393492.0284307497</v>
      </c>
      <c r="K208" s="67">
        <f>'Results (ND)-Batch'!K208*Ref!$C$3</f>
        <v>1.3256043975704789E-3</v>
      </c>
      <c r="L208" s="55">
        <f t="shared" si="12"/>
        <v>0.11384082464314765</v>
      </c>
      <c r="M208" s="67">
        <f>'Results (ND)-Batch'!M208*Ref!$C$6</f>
        <v>1133.1937648324829</v>
      </c>
      <c r="N208" s="67">
        <f>'Results (ND)-Batch'!N208*Ref!$C$6</f>
        <v>2170</v>
      </c>
      <c r="O208" s="55">
        <f>'Results (ND)-Batch'!O208*Ref!$C$7</f>
        <v>3848.1539961652243</v>
      </c>
      <c r="P208" s="55">
        <f>'Results (ND)-Batch'!P208*Ref!$C$7</f>
        <v>1265.0000000000002</v>
      </c>
      <c r="Q208" s="55">
        <f t="shared" si="13"/>
        <v>265.52571496268052</v>
      </c>
      <c r="R208" s="72">
        <f t="shared" si="14"/>
        <v>231.30341339984898</v>
      </c>
      <c r="S208" s="74">
        <f>'Results (ND)-Batch'!S208</f>
        <v>0.41505143541039285</v>
      </c>
      <c r="T208" s="74">
        <f>'System Properties'!$C$6*E208*K208*N208</f>
        <v>0.73900037376524919</v>
      </c>
      <c r="U208" s="70">
        <f t="shared" si="15"/>
        <v>4.0802693003973793</v>
      </c>
    </row>
    <row r="209" spans="1:21" x14ac:dyDescent="0.3">
      <c r="A209" s="13">
        <f>'Raw Data'!A207</f>
        <v>3.43333333333333</v>
      </c>
      <c r="B209" s="71">
        <f>'Results (ND)-Batch'!B209*Ref!$C$4/Ref!$C$3</f>
        <v>81258575602.937027</v>
      </c>
      <c r="C209" s="71">
        <f>'Results (ND)-Batch'!C209*Ref!$C$2*Ref!$C$4/Ref!$C$3</f>
        <v>10840154.956462732</v>
      </c>
      <c r="D209" s="71">
        <f>'Results (ND)-Batch'!D209*(Ref!$C$2^2)*Ref!$C$4/Ref!$C$3</f>
        <v>2121.3846674064134</v>
      </c>
      <c r="E209" s="71">
        <f>'Results (ND)-Batch'!E209*(Ref!$C$2^3)*Ref!$C$4/Ref!$C$3</f>
        <v>0.49069262386070306</v>
      </c>
      <c r="F209" s="71">
        <f>'Results (ND)-Batch'!F209*(Ref!$C$2^4)*Ref!$C$4/Ref!$C$3</f>
        <v>1.2460297113221118E-4</v>
      </c>
      <c r="G209" s="67">
        <f>Ref!$C$6*Ref!$C$3*'Results (ND)-Batch'!G209</f>
        <v>1.304229589105989</v>
      </c>
      <c r="H209" s="67">
        <f>Ref!$C$6*Ref!$C$3*'Results (ND)-Batch'!H209</f>
        <v>0.18113162762405099</v>
      </c>
      <c r="I209" s="67">
        <f>Ref!$C$6*Ref!$C$3*'Results (ND)-Batch'!I209</f>
        <v>0.14846035833675542</v>
      </c>
      <c r="J209" s="67">
        <f>Ref!$C$6*Ref!$C$3*Ref!$C$7*Ref!$C$8*'Results (ND)-Batch'!J209</f>
        <v>1393492.0284384319</v>
      </c>
      <c r="K209" s="67">
        <f>'Results (ND)-Batch'!K209*Ref!$C$3</f>
        <v>1.325607145452837E-3</v>
      </c>
      <c r="L209" s="55">
        <f t="shared" si="12"/>
        <v>0.11382992655343806</v>
      </c>
      <c r="M209" s="67">
        <f>'Results (ND)-Batch'!M209*Ref!$C$6</f>
        <v>1133.1810140675225</v>
      </c>
      <c r="N209" s="67">
        <f>'Results (ND)-Batch'!N209*Ref!$C$6</f>
        <v>2170</v>
      </c>
      <c r="O209" s="55">
        <f>'Results (ND)-Batch'!O209*Ref!$C$7</f>
        <v>3848.1857640967282</v>
      </c>
      <c r="P209" s="55">
        <f>'Results (ND)-Batch'!P209*Ref!$C$7</f>
        <v>1265.0000000000002</v>
      </c>
      <c r="Q209" s="55">
        <f t="shared" si="13"/>
        <v>265.52571496414475</v>
      </c>
      <c r="R209" s="72">
        <f t="shared" si="14"/>
        <v>231.3077073667265</v>
      </c>
      <c r="S209" s="74">
        <f>'Results (ND)-Batch'!S209</f>
        <v>0.41505143541241912</v>
      </c>
      <c r="T209" s="74">
        <f>'System Properties'!$C$6*E209*K209*N209</f>
        <v>0.73906514705626924</v>
      </c>
      <c r="U209" s="70">
        <f t="shared" si="15"/>
        <v>4.0802655877980678</v>
      </c>
    </row>
    <row r="210" spans="1:21" x14ac:dyDescent="0.3">
      <c r="A210" s="13">
        <f>'Raw Data'!A208</f>
        <v>3.45</v>
      </c>
      <c r="B210" s="71">
        <f>'Results (ND)-Batch'!B210*Ref!$C$4/Ref!$C$3</f>
        <v>81260476177.054886</v>
      </c>
      <c r="C210" s="71">
        <f>'Results (ND)-Batch'!C210*Ref!$C$2*Ref!$C$4/Ref!$C$3</f>
        <v>10840675.169545159</v>
      </c>
      <c r="D210" s="71">
        <f>'Results (ND)-Batch'!D210*(Ref!$C$2^2)*Ref!$C$4/Ref!$C$3</f>
        <v>2121.5249900021049</v>
      </c>
      <c r="E210" s="71">
        <f>'Results (ND)-Batch'!E210*(Ref!$C$2^3)*Ref!$C$4/Ref!$C$3</f>
        <v>0.49073407371524269</v>
      </c>
      <c r="F210" s="71">
        <f>'Results (ND)-Batch'!F210*(Ref!$C$2^4)*Ref!$C$4/Ref!$C$3</f>
        <v>1.2461580585816759E-4</v>
      </c>
      <c r="G210" s="67">
        <f>Ref!$C$6*Ref!$C$3*'Results (ND)-Batch'!G210</f>
        <v>1.304213755124904</v>
      </c>
      <c r="H210" s="67">
        <f>Ref!$C$6*Ref!$C$3*'Results (ND)-Batch'!H210</f>
        <v>0.18114746160513989</v>
      </c>
      <c r="I210" s="67">
        <f>Ref!$C$6*Ref!$C$3*'Results (ND)-Batch'!I210</f>
        <v>0.14844452435566649</v>
      </c>
      <c r="J210" s="67">
        <f>Ref!$C$6*Ref!$C$3*Ref!$C$7*Ref!$C$8*'Results (ND)-Batch'!J210</f>
        <v>1393492.0284487917</v>
      </c>
      <c r="K210" s="67">
        <f>'Results (ND)-Batch'!K210*Ref!$C$3</f>
        <v>1.3256098581835329E-3</v>
      </c>
      <c r="L210" s="55">
        <f t="shared" si="12"/>
        <v>0.1138191678874373</v>
      </c>
      <c r="M210" s="67">
        <f>'Results (ND)-Batch'!M210*Ref!$C$6</f>
        <v>1133.1684264283015</v>
      </c>
      <c r="N210" s="67">
        <f>'Results (ND)-Batch'!N210*Ref!$C$6</f>
        <v>2170</v>
      </c>
      <c r="O210" s="55">
        <f>'Results (ND)-Batch'!O210*Ref!$C$7</f>
        <v>3848.2171256081201</v>
      </c>
      <c r="P210" s="55">
        <f>'Results (ND)-Batch'!P210*Ref!$C$7</f>
        <v>1265.0000000000002</v>
      </c>
      <c r="Q210" s="55">
        <f t="shared" si="13"/>
        <v>265.5257149661179</v>
      </c>
      <c r="R210" s="72">
        <f t="shared" si="14"/>
        <v>231.31194590112077</v>
      </c>
      <c r="S210" s="74">
        <f>'Results (ND)-Batch'!S210</f>
        <v>0.41505143541514977</v>
      </c>
      <c r="T210" s="74">
        <f>'System Properties'!$C$6*E210*K210*N210</f>
        <v>0.73912909002387661</v>
      </c>
      <c r="U210" s="70">
        <f t="shared" si="15"/>
        <v>4.080261922935521</v>
      </c>
    </row>
    <row r="211" spans="1:21" x14ac:dyDescent="0.3">
      <c r="A211" s="13">
        <f>'Raw Data'!A209</f>
        <v>3.4666666666666699</v>
      </c>
      <c r="B211" s="71">
        <f>'Results (ND)-Batch'!B211*Ref!$C$4/Ref!$C$3</f>
        <v>81262350801.376846</v>
      </c>
      <c r="C211" s="71">
        <f>'Results (ND)-Batch'!C211*Ref!$C$2*Ref!$C$4/Ref!$C$3</f>
        <v>10841188.608798146</v>
      </c>
      <c r="D211" s="71">
        <f>'Results (ND)-Batch'!D211*(Ref!$C$2^2)*Ref!$C$4/Ref!$C$3</f>
        <v>2121.6634879778212</v>
      </c>
      <c r="E211" s="71">
        <f>'Results (ND)-Batch'!E211*(Ref!$C$2^3)*Ref!$C$4/Ref!$C$3</f>
        <v>0.49077498513406875</v>
      </c>
      <c r="F211" s="71">
        <f>'Results (ND)-Batch'!F211*(Ref!$C$2^4)*Ref!$C$4/Ref!$C$3</f>
        <v>1.2462847402611374E-4</v>
      </c>
      <c r="G211" s="67">
        <f>Ref!$C$6*Ref!$C$3*'Results (ND)-Batch'!G211</f>
        <v>1.3041981267315261</v>
      </c>
      <c r="H211" s="67">
        <f>Ref!$C$6*Ref!$C$3*'Results (ND)-Batch'!H211</f>
        <v>0.18116308999851399</v>
      </c>
      <c r="I211" s="67">
        <f>Ref!$C$6*Ref!$C$3*'Results (ND)-Batch'!I211</f>
        <v>0.14842889596229242</v>
      </c>
      <c r="J211" s="67">
        <f>Ref!$C$6*Ref!$C$3*Ref!$C$7*Ref!$C$8*'Results (ND)-Batch'!J211</f>
        <v>1393492.0284618258</v>
      </c>
      <c r="K211" s="67">
        <f>'Results (ND)-Batch'!K211*Ref!$C$3</f>
        <v>1.325612535762554E-3</v>
      </c>
      <c r="L211" s="55">
        <f t="shared" si="12"/>
        <v>0.11380854865531258</v>
      </c>
      <c r="M211" s="67">
        <f>'Results (ND)-Batch'!M211*Ref!$C$6</f>
        <v>1133.1560019267158</v>
      </c>
      <c r="N211" s="67">
        <f>'Results (ND)-Batch'!N211*Ref!$C$6</f>
        <v>2170</v>
      </c>
      <c r="O211" s="55">
        <f>'Results (ND)-Batch'!O211*Ref!$C$7</f>
        <v>3848.248080669764</v>
      </c>
      <c r="P211" s="55">
        <f>'Results (ND)-Batch'!P211*Ref!$C$7</f>
        <v>1265.0000000000002</v>
      </c>
      <c r="Q211" s="55">
        <f t="shared" si="13"/>
        <v>265.52571496860236</v>
      </c>
      <c r="R211" s="72">
        <f t="shared" si="14"/>
        <v>231.31612902564078</v>
      </c>
      <c r="S211" s="74">
        <f>'Results (ND)-Batch'!S211</f>
        <v>0.41505143541858791</v>
      </c>
      <c r="T211" s="74">
        <f>'System Properties'!$C$6*E211*K211*N211</f>
        <v>0.73919220266807006</v>
      </c>
      <c r="U211" s="70">
        <f t="shared" si="15"/>
        <v>4.0802583057847679</v>
      </c>
    </row>
    <row r="212" spans="1:21" x14ac:dyDescent="0.3">
      <c r="A212" s="13">
        <f>'Raw Data'!A210</f>
        <v>3.4833333333333298</v>
      </c>
      <c r="B212" s="71">
        <f>'Results (ND)-Batch'!B212*Ref!$C$4/Ref!$C$3</f>
        <v>81264199476.207748</v>
      </c>
      <c r="C212" s="71">
        <f>'Results (ND)-Batch'!C212*Ref!$C$2*Ref!$C$4/Ref!$C$3</f>
        <v>10841695.274303386</v>
      </c>
      <c r="D212" s="71">
        <f>'Results (ND)-Batch'!D212*(Ref!$C$2^2)*Ref!$C$4/Ref!$C$3</f>
        <v>2121.8001613556075</v>
      </c>
      <c r="E212" s="71">
        <f>'Results (ND)-Batch'!E212*(Ref!$C$2^3)*Ref!$C$4/Ref!$C$3</f>
        <v>0.49081535812368893</v>
      </c>
      <c r="F212" s="71">
        <f>'Results (ND)-Batch'!F212*(Ref!$C$2^4)*Ref!$C$4/Ref!$C$3</f>
        <v>1.2464097563806518E-4</v>
      </c>
      <c r="G212" s="67">
        <f>Ref!$C$6*Ref!$C$3*'Results (ND)-Batch'!G212</f>
        <v>1.304182703925868</v>
      </c>
      <c r="H212" s="67">
        <f>Ref!$C$6*Ref!$C$3*'Results (ND)-Batch'!H212</f>
        <v>0.1811785128041746</v>
      </c>
      <c r="I212" s="67">
        <f>Ref!$C$6*Ref!$C$3*'Results (ND)-Batch'!I212</f>
        <v>0.14841347315663311</v>
      </c>
      <c r="J212" s="67">
        <f>Ref!$C$6*Ref!$C$3*Ref!$C$7*Ref!$C$8*'Results (ND)-Batch'!J212</f>
        <v>1393492.0284775377</v>
      </c>
      <c r="K212" s="67">
        <f>'Results (ND)-Batch'!K212*Ref!$C$3</f>
        <v>1.3256151781899257E-3</v>
      </c>
      <c r="L212" s="55">
        <f t="shared" si="12"/>
        <v>0.11379806886709731</v>
      </c>
      <c r="M212" s="67">
        <f>'Results (ND)-Batch'!M212*Ref!$C$6</f>
        <v>1133.1437405745039</v>
      </c>
      <c r="N212" s="67">
        <f>'Results (ND)-Batch'!N212*Ref!$C$6</f>
        <v>2170</v>
      </c>
      <c r="O212" s="55">
        <f>'Results (ND)-Batch'!O212*Ref!$C$7</f>
        <v>3848.2786292524111</v>
      </c>
      <c r="P212" s="55">
        <f>'Results (ND)-Batch'!P212*Ref!$C$7</f>
        <v>1265.0000000000002</v>
      </c>
      <c r="Q212" s="55">
        <f t="shared" si="13"/>
        <v>265.52571497159585</v>
      </c>
      <c r="R212" s="72">
        <f t="shared" si="14"/>
        <v>231.32025676259229</v>
      </c>
      <c r="S212" s="74">
        <f>'Results (ND)-Batch'!S212</f>
        <v>0.41505143542273043</v>
      </c>
      <c r="T212" s="74">
        <f>'System Properties'!$C$6*E212*K212*N212</f>
        <v>0.73925448498884949</v>
      </c>
      <c r="U212" s="70">
        <f t="shared" si="15"/>
        <v>4.080254736321117</v>
      </c>
    </row>
    <row r="213" spans="1:21" x14ac:dyDescent="0.3">
      <c r="A213" s="13">
        <f>'Raw Data'!A211</f>
        <v>3.5</v>
      </c>
      <c r="B213" s="71">
        <f>'Results (ND)-Batch'!B213*Ref!$C$4/Ref!$C$3</f>
        <v>81266022201.851364</v>
      </c>
      <c r="C213" s="71">
        <f>'Results (ND)-Batch'!C213*Ref!$C$2*Ref!$C$4/Ref!$C$3</f>
        <v>10842195.166141897</v>
      </c>
      <c r="D213" s="71">
        <f>'Results (ND)-Batch'!D213*(Ref!$C$2^2)*Ref!$C$4/Ref!$C$3</f>
        <v>2121.9350101572645</v>
      </c>
      <c r="E213" s="71">
        <f>'Results (ND)-Batch'!E213*(Ref!$C$2^3)*Ref!$C$4/Ref!$C$3</f>
        <v>0.49085519269054495</v>
      </c>
      <c r="F213" s="71">
        <f>'Results (ND)-Batch'!F213*(Ref!$C$2^4)*Ref!$C$4/Ref!$C$3</f>
        <v>1.2465331069601423E-4</v>
      </c>
      <c r="G213" s="67">
        <f>Ref!$C$6*Ref!$C$3*'Results (ND)-Batch'!G213</f>
        <v>1.3041674867079172</v>
      </c>
      <c r="H213" s="67">
        <f>Ref!$C$6*Ref!$C$3*'Results (ND)-Batch'!H213</f>
        <v>0.18119373002212041</v>
      </c>
      <c r="I213" s="67">
        <f>Ref!$C$6*Ref!$C$3*'Results (ND)-Batch'!I213</f>
        <v>0.1483982559386873</v>
      </c>
      <c r="J213" s="67">
        <f>Ref!$C$6*Ref!$C$3*Ref!$C$7*Ref!$C$8*'Results (ND)-Batch'!J213</f>
        <v>1393492.0284959269</v>
      </c>
      <c r="K213" s="67">
        <f>'Results (ND)-Batch'!K213*Ref!$C$3</f>
        <v>1.325617785465623E-3</v>
      </c>
      <c r="L213" s="55">
        <f t="shared" si="12"/>
        <v>0.11378772853269478</v>
      </c>
      <c r="M213" s="67">
        <f>'Results (ND)-Batch'!M213*Ref!$C$6</f>
        <v>1133.1316423832529</v>
      </c>
      <c r="N213" s="67">
        <f>'Results (ND)-Batch'!N213*Ref!$C$6</f>
        <v>2170</v>
      </c>
      <c r="O213" s="55">
        <f>'Results (ND)-Batch'!O213*Ref!$C$7</f>
        <v>3848.3087713271948</v>
      </c>
      <c r="P213" s="55">
        <f>'Results (ND)-Batch'!P213*Ref!$C$7</f>
        <v>1265.0000000000002</v>
      </c>
      <c r="Q213" s="55">
        <f t="shared" si="13"/>
        <v>265.52571497510087</v>
      </c>
      <c r="R213" s="72">
        <f t="shared" si="14"/>
        <v>231.32432913398503</v>
      </c>
      <c r="S213" s="74">
        <f>'Results (ND)-Batch'!S213</f>
        <v>0.41505143542758105</v>
      </c>
      <c r="T213" s="74">
        <f>'System Properties'!$C$6*E213*K213*N213</f>
        <v>0.73931593698621589</v>
      </c>
      <c r="U213" s="70">
        <f t="shared" si="15"/>
        <v>4.0802512145202767</v>
      </c>
    </row>
    <row r="214" spans="1:21" x14ac:dyDescent="0.3">
      <c r="A214" s="13">
        <f>'Raw Data'!A212</f>
        <v>3.5166666666666702</v>
      </c>
      <c r="B214" s="71">
        <f>'Results (ND)-Batch'!B214*Ref!$C$4/Ref!$C$3</f>
        <v>81267818978.605026</v>
      </c>
      <c r="C214" s="71">
        <f>'Results (ND)-Batch'!C214*Ref!$C$2*Ref!$C$4/Ref!$C$3</f>
        <v>10842688.284393283</v>
      </c>
      <c r="D214" s="71">
        <f>'Results (ND)-Batch'!D214*(Ref!$C$2^2)*Ref!$C$4/Ref!$C$3</f>
        <v>2122.0680344042776</v>
      </c>
      <c r="E214" s="71">
        <f>'Results (ND)-Batch'!E214*(Ref!$C$2^3)*Ref!$C$4/Ref!$C$3</f>
        <v>0.49089448884097747</v>
      </c>
      <c r="F214" s="71">
        <f>'Results (ND)-Batch'!F214*(Ref!$C$2^4)*Ref!$C$4/Ref!$C$3</f>
        <v>1.2466547920192373E-4</v>
      </c>
      <c r="G214" s="67">
        <f>Ref!$C$6*Ref!$C$3*'Results (ND)-Batch'!G214</f>
        <v>1.3041524750776861</v>
      </c>
      <c r="H214" s="67">
        <f>Ref!$C$6*Ref!$C$3*'Results (ND)-Batch'!H214</f>
        <v>0.1812087416523514</v>
      </c>
      <c r="I214" s="67">
        <f>Ref!$C$6*Ref!$C$3*'Results (ND)-Batch'!I214</f>
        <v>0.14838324430845631</v>
      </c>
      <c r="J214" s="67">
        <f>Ref!$C$6*Ref!$C$3*Ref!$C$7*Ref!$C$8*'Results (ND)-Batch'!J214</f>
        <v>1393492.0285169906</v>
      </c>
      <c r="K214" s="67">
        <f>'Results (ND)-Batch'!K214*Ref!$C$3</f>
        <v>1.325620357589658E-3</v>
      </c>
      <c r="L214" s="55">
        <f t="shared" si="12"/>
        <v>0.11377752766187664</v>
      </c>
      <c r="M214" s="67">
        <f>'Results (ND)-Batch'!M214*Ref!$C$6</f>
        <v>1133.1197073643957</v>
      </c>
      <c r="N214" s="67">
        <f>'Results (ND)-Batch'!N214*Ref!$C$6</f>
        <v>2170</v>
      </c>
      <c r="O214" s="55">
        <f>'Results (ND)-Batch'!O214*Ref!$C$7</f>
        <v>3848.3385068656294</v>
      </c>
      <c r="P214" s="55">
        <f>'Results (ND)-Batch'!P214*Ref!$C$7</f>
        <v>1265.0000000000002</v>
      </c>
      <c r="Q214" s="55">
        <f t="shared" si="13"/>
        <v>265.52571497911458</v>
      </c>
      <c r="R214" s="72">
        <f t="shared" si="14"/>
        <v>231.32834616152397</v>
      </c>
      <c r="S214" s="74">
        <f>'Results (ND)-Batch'!S214</f>
        <v>0.41505143543313539</v>
      </c>
      <c r="T214" s="74">
        <f>'System Properties'!$C$6*E214*K214*N214</f>
        <v>0.73937655866016838</v>
      </c>
      <c r="U214" s="70">
        <f t="shared" si="15"/>
        <v>4.0802477403582484</v>
      </c>
    </row>
    <row r="215" spans="1:21" x14ac:dyDescent="0.3">
      <c r="A215" s="13">
        <f>'Raw Data'!A213</f>
        <v>3.5333333333333301</v>
      </c>
      <c r="B215" s="71">
        <f>'Results (ND)-Batch'!B215*Ref!$C$4/Ref!$C$3</f>
        <v>81269589806.761948</v>
      </c>
      <c r="C215" s="71">
        <f>'Results (ND)-Batch'!C215*Ref!$C$2*Ref!$C$4/Ref!$C$3</f>
        <v>10843174.629136141</v>
      </c>
      <c r="D215" s="71">
        <f>'Results (ND)-Batch'!D215*(Ref!$C$2^2)*Ref!$C$4/Ref!$C$3</f>
        <v>2122.1992341178398</v>
      </c>
      <c r="E215" s="71">
        <f>'Results (ND)-Batch'!E215*(Ref!$C$2^3)*Ref!$C$4/Ref!$C$3</f>
        <v>0.49093324658124216</v>
      </c>
      <c r="F215" s="71">
        <f>'Results (ND)-Batch'!F215*(Ref!$C$2^4)*Ref!$C$4/Ref!$C$3</f>
        <v>1.2467748115773051E-4</v>
      </c>
      <c r="G215" s="67">
        <f>Ref!$C$6*Ref!$C$3*'Results (ND)-Batch'!G215</f>
        <v>1.3041376690351751</v>
      </c>
      <c r="H215" s="67">
        <f>Ref!$C$6*Ref!$C$3*'Results (ND)-Batch'!H215</f>
        <v>0.18122354769486759</v>
      </c>
      <c r="I215" s="67">
        <f>Ref!$C$6*Ref!$C$3*'Results (ND)-Batch'!I215</f>
        <v>0.14836843826593882</v>
      </c>
      <c r="J215" s="67">
        <f>Ref!$C$6*Ref!$C$3*Ref!$C$7*Ref!$C$8*'Results (ND)-Batch'!J215</f>
        <v>1393492.0285407333</v>
      </c>
      <c r="K215" s="67">
        <f>'Results (ND)-Batch'!K215*Ref!$C$3</f>
        <v>1.3256228945620441E-3</v>
      </c>
      <c r="L215" s="55">
        <f t="shared" si="12"/>
        <v>0.11376746626428212</v>
      </c>
      <c r="M215" s="67">
        <f>'Results (ND)-Batch'!M215*Ref!$C$6</f>
        <v>1133.10793552921</v>
      </c>
      <c r="N215" s="67">
        <f>'Results (ND)-Batch'!N215*Ref!$C$6</f>
        <v>2170</v>
      </c>
      <c r="O215" s="55">
        <f>'Results (ND)-Batch'!O215*Ref!$C$7</f>
        <v>3848.3678358396178</v>
      </c>
      <c r="P215" s="55">
        <f>'Results (ND)-Batch'!P215*Ref!$C$7</f>
        <v>1265.0000000000002</v>
      </c>
      <c r="Q215" s="55">
        <f t="shared" si="13"/>
        <v>265.52571498363733</v>
      </c>
      <c r="R215" s="72">
        <f t="shared" si="14"/>
        <v>231.33230786661474</v>
      </c>
      <c r="S215" s="74">
        <f>'Results (ND)-Batch'!S215</f>
        <v>0.41505143543939438</v>
      </c>
      <c r="T215" s="74">
        <f>'System Properties'!$C$6*E215*K215*N215</f>
        <v>0.73943635001070795</v>
      </c>
      <c r="U215" s="70">
        <f t="shared" si="15"/>
        <v>4.0802443138113746</v>
      </c>
    </row>
    <row r="216" spans="1:21" x14ac:dyDescent="0.3">
      <c r="A216" s="13">
        <f>'Raw Data'!A214</f>
        <v>3.55</v>
      </c>
      <c r="B216" s="71">
        <f>'Results (ND)-Batch'!B216*Ref!$C$4/Ref!$C$3</f>
        <v>81271334686.613541</v>
      </c>
      <c r="C216" s="71">
        <f>'Results (ND)-Batch'!C216*Ref!$C$2*Ref!$C$4/Ref!$C$3</f>
        <v>10843654.200448222</v>
      </c>
      <c r="D216" s="71">
        <f>'Results (ND)-Batch'!D216*(Ref!$C$2^2)*Ref!$C$4/Ref!$C$3</f>
        <v>2122.3286093188831</v>
      </c>
      <c r="E216" s="71">
        <f>'Results (ND)-Batch'!E216*(Ref!$C$2^3)*Ref!$C$4/Ref!$C$3</f>
        <v>0.49097146591752278</v>
      </c>
      <c r="F216" s="71">
        <f>'Results (ND)-Batch'!F216*(Ref!$C$2^4)*Ref!$C$4/Ref!$C$3</f>
        <v>1.2468931656534722E-4</v>
      </c>
      <c r="G216" s="67">
        <f>Ref!$C$6*Ref!$C$3*'Results (ND)-Batch'!G216</f>
        <v>1.3041230685803711</v>
      </c>
      <c r="H216" s="67">
        <f>Ref!$C$6*Ref!$C$3*'Results (ND)-Batch'!H216</f>
        <v>0.18123814814967029</v>
      </c>
      <c r="I216" s="67">
        <f>Ref!$C$6*Ref!$C$3*'Results (ND)-Batch'!I216</f>
        <v>0.14835383781113609</v>
      </c>
      <c r="J216" s="67">
        <f>Ref!$C$6*Ref!$C$3*Ref!$C$7*Ref!$C$8*'Results (ND)-Batch'!J216</f>
        <v>1393492.0285671507</v>
      </c>
      <c r="K216" s="67">
        <f>'Results (ND)-Batch'!K216*Ref!$C$3</f>
        <v>1.3256253963827547E-3</v>
      </c>
      <c r="L216" s="55">
        <f t="shared" si="12"/>
        <v>0.11375754434942217</v>
      </c>
      <c r="M216" s="67">
        <f>'Results (ND)-Batch'!M216*Ref!$C$6</f>
        <v>1133.0963268888238</v>
      </c>
      <c r="N216" s="67">
        <f>'Results (ND)-Batch'!N216*Ref!$C$6</f>
        <v>2170</v>
      </c>
      <c r="O216" s="55">
        <f>'Results (ND)-Batch'!O216*Ref!$C$7</f>
        <v>3848.3967582214341</v>
      </c>
      <c r="P216" s="55">
        <f>'Results (ND)-Batch'!P216*Ref!$C$7</f>
        <v>1265.0000000000002</v>
      </c>
      <c r="Q216" s="55">
        <f t="shared" si="13"/>
        <v>265.52571498867138</v>
      </c>
      <c r="R216" s="72">
        <f t="shared" si="14"/>
        <v>231.33621427036684</v>
      </c>
      <c r="S216" s="74">
        <f>'Results (ND)-Batch'!S216</f>
        <v>0.41505143544636075</v>
      </c>
      <c r="T216" s="74">
        <f>'System Properties'!$C$6*E216*K216*N216</f>
        <v>0.73949531103783339</v>
      </c>
      <c r="U216" s="70">
        <f t="shared" si="15"/>
        <v>4.0802409348562891</v>
      </c>
    </row>
    <row r="217" spans="1:21" x14ac:dyDescent="0.3">
      <c r="A217" s="13">
        <f>'Raw Data'!A215</f>
        <v>3.56666666666667</v>
      </c>
      <c r="B217" s="71">
        <f>'Results (ND)-Batch'!B217*Ref!$C$4/Ref!$C$3</f>
        <v>81273053618.444717</v>
      </c>
      <c r="C217" s="71">
        <f>'Results (ND)-Batch'!C217*Ref!$C$2*Ref!$C$4/Ref!$C$3</f>
        <v>10844126.998405965</v>
      </c>
      <c r="D217" s="71">
        <f>'Results (ND)-Batch'!D217*(Ref!$C$2^2)*Ref!$C$4/Ref!$C$3</f>
        <v>2122.4561600280294</v>
      </c>
      <c r="E217" s="71">
        <f>'Results (ND)-Batch'!E217*(Ref!$C$2^3)*Ref!$C$4/Ref!$C$3</f>
        <v>0.49100914685590358</v>
      </c>
      <c r="F217" s="71">
        <f>'Results (ND)-Batch'!F217*(Ref!$C$2^4)*Ref!$C$4/Ref!$C$3</f>
        <v>1.2470098542665791E-4</v>
      </c>
      <c r="G217" s="67">
        <f>Ref!$C$6*Ref!$C$3*'Results (ND)-Batch'!G217</f>
        <v>1.3041086737132741</v>
      </c>
      <c r="H217" s="67">
        <f>Ref!$C$6*Ref!$C$3*'Results (ND)-Batch'!H217</f>
        <v>0.18125254301675819</v>
      </c>
      <c r="I217" s="67">
        <f>Ref!$C$6*Ref!$C$3*'Results (ND)-Batch'!I217</f>
        <v>0.14833944294404822</v>
      </c>
      <c r="J217" s="67">
        <f>Ref!$C$6*Ref!$C$3*Ref!$C$7*Ref!$C$8*'Results (ND)-Batch'!J217</f>
        <v>1393492.0285962455</v>
      </c>
      <c r="K217" s="67">
        <f>'Results (ND)-Batch'!K217*Ref!$C$3</f>
        <v>1.3256278630518039E-3</v>
      </c>
      <c r="L217" s="55">
        <f t="shared" si="12"/>
        <v>0.1137477619266741</v>
      </c>
      <c r="M217" s="67">
        <f>'Results (ND)-Batch'!M217*Ref!$C$6</f>
        <v>1133.0848814542087</v>
      </c>
      <c r="N217" s="67">
        <f>'Results (ND)-Batch'!N217*Ref!$C$6</f>
        <v>2170</v>
      </c>
      <c r="O217" s="55">
        <f>'Results (ND)-Batch'!O217*Ref!$C$7</f>
        <v>3848.4252739837452</v>
      </c>
      <c r="P217" s="55">
        <f>'Results (ND)-Batch'!P217*Ref!$C$7</f>
        <v>1265.0000000000002</v>
      </c>
      <c r="Q217" s="55">
        <f t="shared" si="13"/>
        <v>265.5257149942172</v>
      </c>
      <c r="R217" s="72">
        <f t="shared" si="14"/>
        <v>231.34006539358589</v>
      </c>
      <c r="S217" s="74">
        <f>'Results (ND)-Batch'!S217</f>
        <v>0.4150514354540355</v>
      </c>
      <c r="T217" s="74">
        <f>'System Properties'!$C$6*E217*K217*N217</f>
        <v>0.73955344174154602</v>
      </c>
      <c r="U217" s="70">
        <f t="shared" si="15"/>
        <v>4.0802376034700298</v>
      </c>
    </row>
    <row r="218" spans="1:21" x14ac:dyDescent="0.3">
      <c r="A218" s="13">
        <f>'Raw Data'!A216</f>
        <v>3.5833333333333299</v>
      </c>
      <c r="B218" s="71">
        <f>'Results (ND)-Batch'!B218*Ref!$C$4/Ref!$C$3</f>
        <v>81274746602.537125</v>
      </c>
      <c r="C218" s="71">
        <f>'Results (ND)-Batch'!C218*Ref!$C$2*Ref!$C$4/Ref!$C$3</f>
        <v>10844593.023084737</v>
      </c>
      <c r="D218" s="71">
        <f>'Results (ND)-Batch'!D218*(Ref!$C$2^2)*Ref!$C$4/Ref!$C$3</f>
        <v>2122.5818862656006</v>
      </c>
      <c r="E218" s="71">
        <f>'Results (ND)-Batch'!E218*(Ref!$C$2^3)*Ref!$C$4/Ref!$C$3</f>
        <v>0.49104628940238704</v>
      </c>
      <c r="F218" s="71">
        <f>'Results (ND)-Batch'!F218*(Ref!$C$2^4)*Ref!$C$4/Ref!$C$3</f>
        <v>1.2471248774352002E-4</v>
      </c>
      <c r="G218" s="67">
        <f>Ref!$C$6*Ref!$C$3*'Results (ND)-Batch'!G218</f>
        <v>1.30409448443391</v>
      </c>
      <c r="H218" s="67">
        <f>Ref!$C$6*Ref!$C$3*'Results (ND)-Batch'!H218</f>
        <v>0.1812667322961326</v>
      </c>
      <c r="I218" s="67">
        <f>Ref!$C$6*Ref!$C$3*'Results (ND)-Batch'!I218</f>
        <v>0.14832525366467511</v>
      </c>
      <c r="J218" s="67">
        <f>Ref!$C$6*Ref!$C$3*Ref!$C$7*Ref!$C$8*'Results (ND)-Batch'!J218</f>
        <v>1393492.0286280161</v>
      </c>
      <c r="K218" s="67">
        <f>'Results (ND)-Batch'!K218*Ref!$C$3</f>
        <v>1.325630294569191E-3</v>
      </c>
      <c r="L218" s="55">
        <f t="shared" si="12"/>
        <v>0.11373811900528137</v>
      </c>
      <c r="M218" s="67">
        <f>'Results (ND)-Batch'!M218*Ref!$C$6</f>
        <v>1133.073599236179</v>
      </c>
      <c r="N218" s="67">
        <f>'Results (ND)-Batch'!N218*Ref!$C$6</f>
        <v>2170</v>
      </c>
      <c r="O218" s="55">
        <f>'Results (ND)-Batch'!O218*Ref!$C$7</f>
        <v>3848.4533830996052</v>
      </c>
      <c r="P218" s="55">
        <f>'Results (ND)-Batch'!P218*Ref!$C$7</f>
        <v>1265.0000000000002</v>
      </c>
      <c r="Q218" s="55">
        <f t="shared" si="13"/>
        <v>265.52571500026903</v>
      </c>
      <c r="R218" s="72">
        <f t="shared" si="14"/>
        <v>231.34386125678168</v>
      </c>
      <c r="S218" s="74">
        <f>'Results (ND)-Batch'!S218</f>
        <v>0.41505143546241036</v>
      </c>
      <c r="T218" s="74">
        <f>'System Properties'!$C$6*E218*K218*N218</f>
        <v>0.73961074212184463</v>
      </c>
      <c r="U218" s="70">
        <f t="shared" si="15"/>
        <v>4.0802343196298931</v>
      </c>
    </row>
    <row r="219" spans="1:21" x14ac:dyDescent="0.3">
      <c r="A219" s="13">
        <f>'Raw Data'!A217</f>
        <v>3.6</v>
      </c>
      <c r="B219" s="71">
        <f>'Results (ND)-Batch'!B219*Ref!$C$4/Ref!$C$3</f>
        <v>81276413639.168198</v>
      </c>
      <c r="C219" s="71">
        <f>'Results (ND)-Batch'!C219*Ref!$C$2*Ref!$C$4/Ref!$C$3</f>
        <v>10845052.274558915</v>
      </c>
      <c r="D219" s="71">
        <f>'Results (ND)-Batch'!D219*(Ref!$C$2^2)*Ref!$C$4/Ref!$C$3</f>
        <v>2122.7057880516263</v>
      </c>
      <c r="E219" s="71">
        <f>'Results (ND)-Batch'!E219*(Ref!$C$2^3)*Ref!$C$4/Ref!$C$3</f>
        <v>0.49108289356289053</v>
      </c>
      <c r="F219" s="71">
        <f>'Results (ND)-Batch'!F219*(Ref!$C$2^4)*Ref!$C$4/Ref!$C$3</f>
        <v>1.2472382351776524E-4</v>
      </c>
      <c r="G219" s="67">
        <f>Ref!$C$6*Ref!$C$3*'Results (ND)-Batch'!G219</f>
        <v>1.30408050074224</v>
      </c>
      <c r="H219" s="67">
        <f>Ref!$C$6*Ref!$C$3*'Results (ND)-Batch'!H219</f>
        <v>0.18128071598779222</v>
      </c>
      <c r="I219" s="67">
        <f>Ref!$C$6*Ref!$C$3*'Results (ND)-Batch'!I219</f>
        <v>0.1483112699730155</v>
      </c>
      <c r="J219" s="67">
        <f>Ref!$C$6*Ref!$C$3*Ref!$C$7*Ref!$C$8*'Results (ND)-Batch'!J219</f>
        <v>1393492.0286624627</v>
      </c>
      <c r="K219" s="67">
        <f>'Results (ND)-Batch'!K219*Ref!$C$3</f>
        <v>1.325632690934916E-3</v>
      </c>
      <c r="L219" s="55">
        <f t="shared" si="12"/>
        <v>0.11372861559436059</v>
      </c>
      <c r="M219" s="67">
        <f>'Results (ND)-Batch'!M219*Ref!$C$6</f>
        <v>1133.062480245402</v>
      </c>
      <c r="N219" s="67">
        <f>'Results (ND)-Batch'!N219*Ref!$C$6</f>
        <v>2170</v>
      </c>
      <c r="O219" s="55">
        <f>'Results (ND)-Batch'!O219*Ref!$C$7</f>
        <v>3848.4810855424389</v>
      </c>
      <c r="P219" s="55">
        <f>'Results (ND)-Batch'!P219*Ref!$C$7</f>
        <v>1265.0000000000002</v>
      </c>
      <c r="Q219" s="55">
        <f t="shared" si="13"/>
        <v>265.52571500683496</v>
      </c>
      <c r="R219" s="72">
        <f t="shared" si="14"/>
        <v>231.34760188016546</v>
      </c>
      <c r="S219" s="74">
        <f>'Results (ND)-Batch'!S219</f>
        <v>0.4150514354714967</v>
      </c>
      <c r="T219" s="74">
        <f>'System Properties'!$C$6*E219*K219*N219</f>
        <v>0.73966721217872933</v>
      </c>
      <c r="U219" s="70">
        <f t="shared" si="15"/>
        <v>4.0802310833135715</v>
      </c>
    </row>
    <row r="220" spans="1:21" x14ac:dyDescent="0.3">
      <c r="A220" s="13">
        <f>'Raw Data'!A218</f>
        <v>3.6166666666666698</v>
      </c>
      <c r="B220" s="71">
        <f>'Results (ND)-Batch'!B220*Ref!$C$4/Ref!$C$3</f>
        <v>81278054728.612015</v>
      </c>
      <c r="C220" s="71">
        <f>'Results (ND)-Batch'!C220*Ref!$C$2*Ref!$C$4/Ref!$C$3</f>
        <v>10845504.752901867</v>
      </c>
      <c r="D220" s="71">
        <f>'Results (ND)-Batch'!D220*(Ref!$C$2^2)*Ref!$C$4/Ref!$C$3</f>
        <v>2122.8278654059</v>
      </c>
      <c r="E220" s="71">
        <f>'Results (ND)-Batch'!E220*(Ref!$C$2^3)*Ref!$C$4/Ref!$C$3</f>
        <v>0.49111895934325117</v>
      </c>
      <c r="F220" s="71">
        <f>'Results (ND)-Batch'!F220*(Ref!$C$2^4)*Ref!$C$4/Ref!$C$3</f>
        <v>1.2473499275119957E-4</v>
      </c>
      <c r="G220" s="67">
        <f>Ref!$C$6*Ref!$C$3*'Results (ND)-Batch'!G220</f>
        <v>1.3040667226383029</v>
      </c>
      <c r="H220" s="67">
        <f>Ref!$C$6*Ref!$C$3*'Results (ND)-Batch'!H220</f>
        <v>0.18129449409173701</v>
      </c>
      <c r="I220" s="67">
        <f>Ref!$C$6*Ref!$C$3*'Results (ND)-Batch'!I220</f>
        <v>0.14829749186907071</v>
      </c>
      <c r="J220" s="67">
        <f>Ref!$C$6*Ref!$C$3*Ref!$C$7*Ref!$C$8*'Results (ND)-Batch'!J220</f>
        <v>1393492.0286995869</v>
      </c>
      <c r="K220" s="67">
        <f>'Results (ND)-Batch'!K220*Ref!$C$3</f>
        <v>1.3256350521489661E-3</v>
      </c>
      <c r="L220" s="55">
        <f t="shared" si="12"/>
        <v>0.11371925170289207</v>
      </c>
      <c r="M220" s="67">
        <f>'Results (ND)-Batch'!M220*Ref!$C$6</f>
        <v>1133.0515244923838</v>
      </c>
      <c r="N220" s="67">
        <f>'Results (ND)-Batch'!N220*Ref!$C$6</f>
        <v>2170</v>
      </c>
      <c r="O220" s="55">
        <f>'Results (ND)-Batch'!O220*Ref!$C$7</f>
        <v>3848.5083812860698</v>
      </c>
      <c r="P220" s="55">
        <f>'Results (ND)-Batch'!P220*Ref!$C$7</f>
        <v>1265.0000000000002</v>
      </c>
      <c r="Q220" s="55">
        <f t="shared" si="13"/>
        <v>265.52571501390719</v>
      </c>
      <c r="R220" s="72">
        <f t="shared" si="14"/>
        <v>231.35128728364685</v>
      </c>
      <c r="S220" s="74">
        <f>'Results (ND)-Batch'!S220</f>
        <v>0.41505143548128381</v>
      </c>
      <c r="T220" s="74">
        <f>'System Properties'!$C$6*E220*K220*N220</f>
        <v>0.739722851912201</v>
      </c>
      <c r="U220" s="70">
        <f t="shared" si="15"/>
        <v>4.0802278944990631</v>
      </c>
    </row>
    <row r="221" spans="1:21" x14ac:dyDescent="0.3">
      <c r="A221" s="13">
        <f>'Raw Data'!A219</f>
        <v>3.6333333333333302</v>
      </c>
      <c r="B221" s="71">
        <f>'Results (ND)-Batch'!B221*Ref!$C$4/Ref!$C$3</f>
        <v>81279669871.135803</v>
      </c>
      <c r="C221" s="71">
        <f>'Results (ND)-Batch'!C221*Ref!$C$2*Ref!$C$4/Ref!$C$3</f>
        <v>10845950.458185568</v>
      </c>
      <c r="D221" s="71">
        <f>'Results (ND)-Batch'!D221*(Ref!$C$2^2)*Ref!$C$4/Ref!$C$3</f>
        <v>2122.9481183478306</v>
      </c>
      <c r="E221" s="71">
        <f>'Results (ND)-Batch'!E221*(Ref!$C$2^3)*Ref!$C$4/Ref!$C$3</f>
        <v>0.49115448674920459</v>
      </c>
      <c r="F221" s="71">
        <f>'Results (ND)-Batch'!F221*(Ref!$C$2^4)*Ref!$C$4/Ref!$C$3</f>
        <v>1.2474599544559921E-4</v>
      </c>
      <c r="G221" s="67">
        <f>Ref!$C$6*Ref!$C$3*'Results (ND)-Batch'!G221</f>
        <v>1.3040531501220729</v>
      </c>
      <c r="H221" s="67">
        <f>Ref!$C$6*Ref!$C$3*'Results (ND)-Batch'!H221</f>
        <v>0.181308066607967</v>
      </c>
      <c r="I221" s="67">
        <f>Ref!$C$6*Ref!$C$3*'Results (ND)-Batch'!I221</f>
        <v>0.14828391935283941</v>
      </c>
      <c r="J221" s="67">
        <f>Ref!$C$6*Ref!$C$3*Ref!$C$7*Ref!$C$8*'Results (ND)-Batch'!J221</f>
        <v>1393492.0287393872</v>
      </c>
      <c r="K221" s="67">
        <f>'Results (ND)-Batch'!K221*Ref!$C$3</f>
        <v>1.3256373782113669E-3</v>
      </c>
      <c r="L221" s="55">
        <f t="shared" si="12"/>
        <v>0.11371002733972806</v>
      </c>
      <c r="M221" s="67">
        <f>'Results (ND)-Batch'!M221*Ref!$C$6</f>
        <v>1133.0407319874819</v>
      </c>
      <c r="N221" s="67">
        <f>'Results (ND)-Batch'!N221*Ref!$C$6</f>
        <v>2170</v>
      </c>
      <c r="O221" s="55">
        <f>'Results (ND)-Batch'!O221*Ref!$C$7</f>
        <v>3848.5352703046929</v>
      </c>
      <c r="P221" s="55">
        <f>'Results (ND)-Batch'!P221*Ref!$C$7</f>
        <v>1265.0000000000002</v>
      </c>
      <c r="Q221" s="55">
        <f t="shared" si="13"/>
        <v>265.5257150214909</v>
      </c>
      <c r="R221" s="72">
        <f t="shared" si="14"/>
        <v>231.35491748684001</v>
      </c>
      <c r="S221" s="74">
        <f>'Results (ND)-Batch'!S221</f>
        <v>0.41505143549177853</v>
      </c>
      <c r="T221" s="74">
        <f>'System Properties'!$C$6*E221*K221*N221</f>
        <v>0.73977766132225886</v>
      </c>
      <c r="U221" s="70">
        <f t="shared" si="15"/>
        <v>4.0802247531646874</v>
      </c>
    </row>
    <row r="222" spans="1:21" x14ac:dyDescent="0.3">
      <c r="A222" s="13">
        <f>'Raw Data'!A220</f>
        <v>3.65</v>
      </c>
      <c r="B222" s="71">
        <f>'Results (ND)-Batch'!B222*Ref!$C$4/Ref!$C$3</f>
        <v>81281259067.006317</v>
      </c>
      <c r="C222" s="71">
        <f>'Results (ND)-Batch'!C222*Ref!$C$2*Ref!$C$4/Ref!$C$3</f>
        <v>10846389.390481211</v>
      </c>
      <c r="D222" s="71">
        <f>'Results (ND)-Batch'!D222*(Ref!$C$2^2)*Ref!$C$4/Ref!$C$3</f>
        <v>2123.0665468966181</v>
      </c>
      <c r="E222" s="71">
        <f>'Results (ND)-Batch'!E222*(Ref!$C$2^3)*Ref!$C$4/Ref!$C$3</f>
        <v>0.49118947578641636</v>
      </c>
      <c r="F222" s="71">
        <f>'Results (ND)-Batch'!F222*(Ref!$C$2^4)*Ref!$C$4/Ref!$C$3</f>
        <v>1.2475683160271704E-4</v>
      </c>
      <c r="G222" s="67">
        <f>Ref!$C$6*Ref!$C$3*'Results (ND)-Batch'!G222</f>
        <v>1.3040397831935502</v>
      </c>
      <c r="H222" s="67">
        <f>Ref!$C$6*Ref!$C$3*'Results (ND)-Batch'!H222</f>
        <v>0.18132143353648353</v>
      </c>
      <c r="I222" s="67">
        <f>Ref!$C$6*Ref!$C$3*'Results (ND)-Batch'!I222</f>
        <v>0.14827055242432421</v>
      </c>
      <c r="J222" s="67">
        <f>Ref!$C$6*Ref!$C$3*Ref!$C$7*Ref!$C$8*'Results (ND)-Batch'!J222</f>
        <v>1393492.028781865</v>
      </c>
      <c r="K222" s="67">
        <f>'Results (ND)-Batch'!K222*Ref!$C$3</f>
        <v>1.3256396691221058E-3</v>
      </c>
      <c r="L222" s="55">
        <f t="shared" si="12"/>
        <v>0.11370094251359</v>
      </c>
      <c r="M222" s="67">
        <f>'Results (ND)-Batch'!M222*Ref!$C$6</f>
        <v>1133.0301027409002</v>
      </c>
      <c r="N222" s="67">
        <f>'Results (ND)-Batch'!N222*Ref!$C$6</f>
        <v>2170</v>
      </c>
      <c r="O222" s="55">
        <f>'Results (ND)-Batch'!O222*Ref!$C$7</f>
        <v>3848.5617525728853</v>
      </c>
      <c r="P222" s="55">
        <f>'Results (ND)-Batch'!P222*Ref!$C$7</f>
        <v>1265.0000000000002</v>
      </c>
      <c r="Q222" s="55">
        <f t="shared" si="13"/>
        <v>265.52571502958637</v>
      </c>
      <c r="R222" s="72">
        <f t="shared" si="14"/>
        <v>231.35849250905966</v>
      </c>
      <c r="S222" s="74">
        <f>'Results (ND)-Batch'!S222</f>
        <v>0.41505143550298174</v>
      </c>
      <c r="T222" s="74">
        <f>'System Properties'!$C$6*E222*K222*N222</f>
        <v>0.73983164040890348</v>
      </c>
      <c r="U222" s="70">
        <f t="shared" si="15"/>
        <v>4.0802216592890694</v>
      </c>
    </row>
    <row r="223" spans="1:21" x14ac:dyDescent="0.3">
      <c r="A223" s="13">
        <f>'Raw Data'!A221</f>
        <v>3.6666666666666701</v>
      </c>
      <c r="B223" s="71">
        <f>'Results (ND)-Batch'!B223*Ref!$C$4/Ref!$C$3</f>
        <v>81282822316.484802</v>
      </c>
      <c r="C223" s="71">
        <f>'Results (ND)-Batch'!C223*Ref!$C$2*Ref!$C$4/Ref!$C$3</f>
        <v>10846821.549858978</v>
      </c>
      <c r="D223" s="71">
        <f>'Results (ND)-Batch'!D223*(Ref!$C$2^2)*Ref!$C$4/Ref!$C$3</f>
        <v>2123.1831510711413</v>
      </c>
      <c r="E223" s="71">
        <f>'Results (ND)-Batch'!E223*(Ref!$C$2^3)*Ref!$C$4/Ref!$C$3</f>
        <v>0.49122392646046531</v>
      </c>
      <c r="F223" s="71">
        <f>'Results (ND)-Batch'!F223*(Ref!$C$2^4)*Ref!$C$4/Ref!$C$3</f>
        <v>1.2476750122427996E-4</v>
      </c>
      <c r="G223" s="67">
        <f>Ref!$C$6*Ref!$C$3*'Results (ND)-Batch'!G223</f>
        <v>1.3040266218527472</v>
      </c>
      <c r="H223" s="67">
        <f>Ref!$C$6*Ref!$C$3*'Results (ND)-Batch'!H223</f>
        <v>0.18133459487728518</v>
      </c>
      <c r="I223" s="67">
        <f>Ref!$C$6*Ref!$C$3*'Results (ND)-Batch'!I223</f>
        <v>0.14825739108352121</v>
      </c>
      <c r="J223" s="67">
        <f>Ref!$C$6*Ref!$C$3*Ref!$C$7*Ref!$C$8*'Results (ND)-Batch'!J223</f>
        <v>1393492.0288270186</v>
      </c>
      <c r="K223" s="67">
        <f>'Results (ND)-Batch'!K223*Ref!$C$3</f>
        <v>1.3256419248811699E-3</v>
      </c>
      <c r="L223" s="55">
        <f t="shared" si="12"/>
        <v>0.1136919972330616</v>
      </c>
      <c r="M223" s="67">
        <f>'Results (ND)-Batch'!M223*Ref!$C$6</f>
        <v>1133.0196367626822</v>
      </c>
      <c r="N223" s="67">
        <f>'Results (ND)-Batch'!N223*Ref!$C$6</f>
        <v>2170</v>
      </c>
      <c r="O223" s="55">
        <f>'Results (ND)-Batch'!O223*Ref!$C$7</f>
        <v>3848.5878280656252</v>
      </c>
      <c r="P223" s="55">
        <f>'Results (ND)-Batch'!P223*Ref!$C$7</f>
        <v>1265.0000000000002</v>
      </c>
      <c r="Q223" s="55">
        <f t="shared" si="13"/>
        <v>265.52571503819036</v>
      </c>
      <c r="R223" s="72">
        <f t="shared" si="14"/>
        <v>231.3620123693257</v>
      </c>
      <c r="S223" s="74">
        <f>'Results (ND)-Batch'!S223</f>
        <v>0.41505143551488843</v>
      </c>
      <c r="T223" s="74">
        <f>'System Properties'!$C$6*E223*K223*N223</f>
        <v>0.73988478917213429</v>
      </c>
      <c r="U223" s="70">
        <f t="shared" si="15"/>
        <v>4.080218612851219</v>
      </c>
    </row>
    <row r="224" spans="1:21" x14ac:dyDescent="0.3">
      <c r="A224" s="13">
        <f>'Raw Data'!A222</f>
        <v>3.68333333333333</v>
      </c>
      <c r="B224" s="71">
        <f>'Results (ND)-Batch'!B224*Ref!$C$4/Ref!$C$3</f>
        <v>81284290164.347305</v>
      </c>
      <c r="C224" s="71">
        <f>'Results (ND)-Batch'!C224*Ref!$C$2*Ref!$C$4/Ref!$C$3</f>
        <v>10847230.78346174</v>
      </c>
      <c r="D224" s="71">
        <f>'Results (ND)-Batch'!D224*(Ref!$C$2^2)*Ref!$C$4/Ref!$C$3</f>
        <v>2123.293618238939</v>
      </c>
      <c r="E224" s="71">
        <f>'Results (ND)-Batch'!E224*(Ref!$C$2^3)*Ref!$C$4/Ref!$C$3</f>
        <v>0.49125657448248627</v>
      </c>
      <c r="F224" s="71">
        <f>'Results (ND)-Batch'!F224*(Ref!$C$2^4)*Ref!$C$4/Ref!$C$3</f>
        <v>1.2477761579041859E-4</v>
      </c>
      <c r="G224" s="67">
        <f>Ref!$C$6*Ref!$C$3*'Results (ND)-Batch'!G224</f>
        <v>1.3040141485190953</v>
      </c>
      <c r="H224" s="67">
        <f>Ref!$C$6*Ref!$C$3*'Results (ND)-Batch'!H224</f>
        <v>0.18134706821093721</v>
      </c>
      <c r="I224" s="67">
        <f>Ref!$C$6*Ref!$C$3*'Results (ND)-Batch'!I224</f>
        <v>0.1482449177498692</v>
      </c>
      <c r="J224" s="67">
        <f>Ref!$C$6*Ref!$C$3*Ref!$C$7*Ref!$C$8*'Results (ND)-Batch'!J224</f>
        <v>1393492.0288564332</v>
      </c>
      <c r="K224" s="67">
        <f>'Results (ND)-Batch'!K224*Ref!$C$3</f>
        <v>1.3256440640474459E-3</v>
      </c>
      <c r="L224" s="55">
        <f t="shared" si="12"/>
        <v>0.11368351939909829</v>
      </c>
      <c r="M224" s="67">
        <f>'Results (ND)-Batch'!M224*Ref!$C$6</f>
        <v>1133.009717696945</v>
      </c>
      <c r="N224" s="67">
        <f>'Results (ND)-Batch'!N224*Ref!$C$6</f>
        <v>2170</v>
      </c>
      <c r="O224" s="55">
        <f>'Results (ND)-Batch'!O224*Ref!$C$7</f>
        <v>3848.6125409516285</v>
      </c>
      <c r="P224" s="55">
        <f>'Results (ND)-Batch'!P224*Ref!$C$7</f>
        <v>1265.0000000000002</v>
      </c>
      <c r="Q224" s="55">
        <f t="shared" si="13"/>
        <v>265.52571504379523</v>
      </c>
      <c r="R224" s="72">
        <f t="shared" si="14"/>
        <v>231.36535157579138</v>
      </c>
      <c r="S224" s="74">
        <f>'Results (ND)-Batch'!S224</f>
        <v>0.41505143552264484</v>
      </c>
      <c r="T224" s="74">
        <f>'System Properties'!$C$6*E224*K224*N224</f>
        <v>0.73993515786207198</v>
      </c>
      <c r="U224" s="70">
        <f t="shared" si="15"/>
        <v>4.0802157165364408</v>
      </c>
    </row>
    <row r="225" spans="1:21" x14ac:dyDescent="0.3">
      <c r="A225" s="13">
        <f>'Raw Data'!A223</f>
        <v>3.7</v>
      </c>
      <c r="B225" s="71">
        <f>'Results (ND)-Batch'!B225*Ref!$C$4/Ref!$C$3</f>
        <v>81285707645.624405</v>
      </c>
      <c r="C225" s="71">
        <f>'Results (ND)-Batch'!C225*Ref!$C$2*Ref!$C$4/Ref!$C$3</f>
        <v>10847627.871178513</v>
      </c>
      <c r="D225" s="71">
        <f>'Results (ND)-Batch'!D225*(Ref!$C$2^2)*Ref!$C$4/Ref!$C$3</f>
        <v>2123.4008337505525</v>
      </c>
      <c r="E225" s="71">
        <f>'Results (ND)-Batch'!E225*(Ref!$C$2^3)*Ref!$C$4/Ref!$C$3</f>
        <v>0.49128826731057373</v>
      </c>
      <c r="F225" s="71">
        <f>'Results (ND)-Batch'!F225*(Ref!$C$2^4)*Ref!$C$4/Ref!$C$3</f>
        <v>1.247874362208313E-4</v>
      </c>
      <c r="G225" s="67">
        <f>Ref!$C$6*Ref!$C$3*'Results (ND)-Batch'!G225</f>
        <v>1.3040020397374752</v>
      </c>
      <c r="H225" s="67">
        <f>Ref!$C$6*Ref!$C$3*'Results (ND)-Batch'!H225</f>
        <v>0.1813591769925689</v>
      </c>
      <c r="I225" s="67">
        <f>Ref!$C$6*Ref!$C$3*'Results (ND)-Batch'!I225</f>
        <v>0.14823280896823882</v>
      </c>
      <c r="J225" s="67">
        <f>Ref!$C$6*Ref!$C$3*Ref!$C$7*Ref!$C$8*'Results (ND)-Batch'!J225</f>
        <v>1393492.0288759568</v>
      </c>
      <c r="K225" s="67">
        <f>'Results (ND)-Batch'!K225*Ref!$C$3</f>
        <v>1.3256461414256318E-3</v>
      </c>
      <c r="L225" s="55">
        <f t="shared" si="12"/>
        <v>0.11367528918749345</v>
      </c>
      <c r="M225" s="67">
        <f>'Results (ND)-Batch'!M225*Ref!$C$6</f>
        <v>1133.0000883493674</v>
      </c>
      <c r="N225" s="67">
        <f>'Results (ND)-Batch'!N225*Ref!$C$6</f>
        <v>2170</v>
      </c>
      <c r="O225" s="55">
        <f>'Results (ND)-Batch'!O225*Ref!$C$7</f>
        <v>3848.6365320184568</v>
      </c>
      <c r="P225" s="55">
        <f>'Results (ND)-Batch'!P225*Ref!$C$7</f>
        <v>1265.0000000000002</v>
      </c>
      <c r="Q225" s="55">
        <f t="shared" si="13"/>
        <v>265.52571504751313</v>
      </c>
      <c r="R225" s="72">
        <f t="shared" si="14"/>
        <v>231.36859489821978</v>
      </c>
      <c r="S225" s="74">
        <f>'Results (ND)-Batch'!S225</f>
        <v>0.41505143552778978</v>
      </c>
      <c r="T225" s="74">
        <f>'System Properties'!$C$6*E225*K225*N225</f>
        <v>0.73998405349602747</v>
      </c>
      <c r="U225" s="70">
        <f t="shared" si="15"/>
        <v>4.0802128999865719</v>
      </c>
    </row>
    <row r="226" spans="1:21" x14ac:dyDescent="0.3">
      <c r="A226" s="13">
        <f>'Raw Data'!A224</f>
        <v>3.7166666666666699</v>
      </c>
      <c r="B226" s="71">
        <f>'Results (ND)-Batch'!B226*Ref!$C$4/Ref!$C$3</f>
        <v>81287115248.689362</v>
      </c>
      <c r="C226" s="71">
        <f>'Results (ND)-Batch'!C226*Ref!$C$2*Ref!$C$4/Ref!$C$3</f>
        <v>10848022.294533683</v>
      </c>
      <c r="D226" s="71">
        <f>'Results (ND)-Batch'!D226*(Ref!$C$2^2)*Ref!$C$4/Ref!$C$3</f>
        <v>2123.5073306116983</v>
      </c>
      <c r="E226" s="71">
        <f>'Results (ND)-Batch'!E226*(Ref!$C$2^3)*Ref!$C$4/Ref!$C$3</f>
        <v>0.49131974785848498</v>
      </c>
      <c r="F226" s="71">
        <f>'Results (ND)-Batch'!F226*(Ref!$C$2^4)*Ref!$C$4/Ref!$C$3</f>
        <v>1.247971909204198E-4</v>
      </c>
      <c r="G226" s="67">
        <f>Ref!$C$6*Ref!$C$3*'Results (ND)-Batch'!G226</f>
        <v>1.303990012014248</v>
      </c>
      <c r="H226" s="67">
        <f>Ref!$C$6*Ref!$C$3*'Results (ND)-Batch'!H226</f>
        <v>0.1813712047157959</v>
      </c>
      <c r="I226" s="67">
        <f>Ref!$C$6*Ref!$C$3*'Results (ND)-Batch'!I226</f>
        <v>0.14822078124501051</v>
      </c>
      <c r="J226" s="67">
        <f>Ref!$C$6*Ref!$C$3*Ref!$C$7*Ref!$C$8*'Results (ND)-Batch'!J226</f>
        <v>1393492.0288950228</v>
      </c>
      <c r="K226" s="67">
        <f>'Results (ND)-Batch'!K226*Ref!$C$3</f>
        <v>1.3256482049171659E-3</v>
      </c>
      <c r="L226" s="55">
        <f t="shared" si="12"/>
        <v>0.1136671139191141</v>
      </c>
      <c r="M226" s="67">
        <f>'Results (ND)-Batch'!M226*Ref!$C$6</f>
        <v>1132.9905232853635</v>
      </c>
      <c r="N226" s="67">
        <f>'Results (ND)-Batch'!N226*Ref!$C$6</f>
        <v>2170</v>
      </c>
      <c r="O226" s="55">
        <f>'Results (ND)-Batch'!O226*Ref!$C$7</f>
        <v>3848.6603629257825</v>
      </c>
      <c r="P226" s="55">
        <f>'Results (ND)-Batch'!P226*Ref!$C$7</f>
        <v>1265.0000000000002</v>
      </c>
      <c r="Q226" s="55">
        <f t="shared" si="13"/>
        <v>265.52571505114588</v>
      </c>
      <c r="R226" s="72">
        <f t="shared" si="14"/>
        <v>231.37181622865188</v>
      </c>
      <c r="S226" s="74">
        <f>'Results (ND)-Batch'!S226</f>
        <v>0.41505143553281715</v>
      </c>
      <c r="T226" s="74">
        <f>'System Properties'!$C$6*E226*K226*N226</f>
        <v>0.74003262178813078</v>
      </c>
      <c r="U226" s="70">
        <f t="shared" si="15"/>
        <v>4.0802101025228517</v>
      </c>
    </row>
    <row r="227" spans="1:21" x14ac:dyDescent="0.3">
      <c r="A227" s="13">
        <f>'Raw Data'!A225</f>
        <v>3.7333333333333298</v>
      </c>
      <c r="B227" s="71">
        <f>'Results (ND)-Batch'!B227*Ref!$C$4/Ref!$C$3</f>
        <v>81288512973.631287</v>
      </c>
      <c r="C227" s="71">
        <f>'Results (ND)-Batch'!C227*Ref!$C$2*Ref!$C$4/Ref!$C$3</f>
        <v>10848414.053552004</v>
      </c>
      <c r="D227" s="71">
        <f>'Results (ND)-Batch'!D227*(Ref!$C$2^2)*Ref!$C$4/Ref!$C$3</f>
        <v>2123.6131088290481</v>
      </c>
      <c r="E227" s="71">
        <f>'Results (ND)-Batch'!E227*(Ref!$C$2^3)*Ref!$C$4/Ref!$C$3</f>
        <v>0.49135101612819621</v>
      </c>
      <c r="F227" s="71">
        <f>'Results (ND)-Batch'!F227*(Ref!$C$2^4)*Ref!$C$4/Ref!$C$3</f>
        <v>1.2480687988979613E-4</v>
      </c>
      <c r="G227" s="67">
        <f>Ref!$C$6*Ref!$C$3*'Results (ND)-Batch'!G227</f>
        <v>1.3039780653494142</v>
      </c>
      <c r="H227" s="67">
        <f>Ref!$C$6*Ref!$C$3*'Results (ND)-Batch'!H227</f>
        <v>0.18138315138062081</v>
      </c>
      <c r="I227" s="67">
        <f>Ref!$C$6*Ref!$C$3*'Results (ND)-Batch'!I227</f>
        <v>0.14820883458018691</v>
      </c>
      <c r="J227" s="67">
        <f>Ref!$C$6*Ref!$C$3*Ref!$C$7*Ref!$C$8*'Results (ND)-Batch'!J227</f>
        <v>1393492.0289136313</v>
      </c>
      <c r="K227" s="67">
        <f>'Results (ND)-Batch'!K227*Ref!$C$3</f>
        <v>1.3256502545220608E-3</v>
      </c>
      <c r="L227" s="55">
        <f t="shared" si="12"/>
        <v>0.11365899359700721</v>
      </c>
      <c r="M227" s="67">
        <f>'Results (ND)-Batch'!M227*Ref!$C$6</f>
        <v>1132.9810225084984</v>
      </c>
      <c r="N227" s="67">
        <f>'Results (ND)-Batch'!N227*Ref!$C$6</f>
        <v>2170</v>
      </c>
      <c r="O227" s="55">
        <f>'Results (ND)-Batch'!O227*Ref!$C$7</f>
        <v>3848.6840336647242</v>
      </c>
      <c r="P227" s="55">
        <f>'Results (ND)-Batch'!P227*Ref!$C$7</f>
        <v>1265.0000000000002</v>
      </c>
      <c r="Q227" s="55">
        <f t="shared" si="13"/>
        <v>265.52571505469382</v>
      </c>
      <c r="R227" s="72">
        <f t="shared" si="14"/>
        <v>231.37501557387034</v>
      </c>
      <c r="S227" s="74">
        <f>'Results (ND)-Batch'!S227</f>
        <v>0.41505143553772694</v>
      </c>
      <c r="T227" s="74">
        <f>'System Properties'!$C$6*E227*K227*N227</f>
        <v>0.74008086273838192</v>
      </c>
      <c r="U227" s="70">
        <f t="shared" si="15"/>
        <v>4.0802073241376764</v>
      </c>
    </row>
    <row r="228" spans="1:21" x14ac:dyDescent="0.3">
      <c r="A228" s="13">
        <f>'Raw Data'!A226</f>
        <v>3.75</v>
      </c>
      <c r="B228" s="71">
        <f>'Results (ND)-Batch'!B228*Ref!$C$4/Ref!$C$3</f>
        <v>81289900820.541672</v>
      </c>
      <c r="C228" s="71">
        <f>'Results (ND)-Batch'!C228*Ref!$C$2*Ref!$C$4/Ref!$C$3</f>
        <v>10848803.148258246</v>
      </c>
      <c r="D228" s="71">
        <f>'Results (ND)-Batch'!D228*(Ref!$C$2^2)*Ref!$C$4/Ref!$C$3</f>
        <v>2123.7181684092789</v>
      </c>
      <c r="E228" s="71">
        <f>'Results (ND)-Batch'!E228*(Ref!$C$2^3)*Ref!$C$4/Ref!$C$3</f>
        <v>0.49138207212168028</v>
      </c>
      <c r="F228" s="71">
        <f>'Results (ND)-Batch'!F228*(Ref!$C$2^4)*Ref!$C$4/Ref!$C$3</f>
        <v>1.248165031295714E-4</v>
      </c>
      <c r="G228" s="67">
        <f>Ref!$C$6*Ref!$C$3*'Results (ND)-Batch'!G228</f>
        <v>1.303966199742999</v>
      </c>
      <c r="H228" s="67">
        <f>Ref!$C$6*Ref!$C$3*'Results (ND)-Batch'!H228</f>
        <v>0.1813950169870423</v>
      </c>
      <c r="I228" s="67">
        <f>Ref!$C$6*Ref!$C$3*'Results (ND)-Batch'!I228</f>
        <v>0.14819696897376541</v>
      </c>
      <c r="J228" s="67">
        <f>Ref!$C$6*Ref!$C$3*Ref!$C$7*Ref!$C$8*'Results (ND)-Batch'!J228</f>
        <v>1393492.0289317819</v>
      </c>
      <c r="K228" s="67">
        <f>'Results (ND)-Batch'!K228*Ref!$C$3</f>
        <v>1.3256522902403039E-3</v>
      </c>
      <c r="L228" s="55">
        <f t="shared" si="12"/>
        <v>0.11365092822419309</v>
      </c>
      <c r="M228" s="67">
        <f>'Results (ND)-Batch'!M228*Ref!$C$6</f>
        <v>1132.9715860223059</v>
      </c>
      <c r="N228" s="67">
        <f>'Results (ND)-Batch'!N228*Ref!$C$6</f>
        <v>2170</v>
      </c>
      <c r="O228" s="55">
        <f>'Results (ND)-Batch'!O228*Ref!$C$7</f>
        <v>3848.7075442264772</v>
      </c>
      <c r="P228" s="55">
        <f>'Results (ND)-Batch'!P228*Ref!$C$7</f>
        <v>1265.0000000000002</v>
      </c>
      <c r="Q228" s="55">
        <f t="shared" si="13"/>
        <v>265.52571505815098</v>
      </c>
      <c r="R228" s="72">
        <f t="shared" si="14"/>
        <v>231.37819294060967</v>
      </c>
      <c r="S228" s="74">
        <f>'Results (ND)-Batch'!S228</f>
        <v>0.41505143554251139</v>
      </c>
      <c r="T228" s="74">
        <f>'System Properties'!$C$6*E228*K228*N228</f>
        <v>0.74012877634678242</v>
      </c>
      <c r="U228" s="70">
        <f t="shared" si="15"/>
        <v>4.080204564823589</v>
      </c>
    </row>
    <row r="229" spans="1:21" x14ac:dyDescent="0.3">
      <c r="A229" s="13">
        <f>'Raw Data'!A227</f>
        <v>3.7666666666666702</v>
      </c>
      <c r="B229" s="71">
        <f>'Results (ND)-Batch'!B229*Ref!$C$4/Ref!$C$3</f>
        <v>81291278789.509155</v>
      </c>
      <c r="C229" s="71">
        <f>'Results (ND)-Batch'!C229*Ref!$C$2*Ref!$C$4/Ref!$C$3</f>
        <v>10849189.578676894</v>
      </c>
      <c r="D229" s="71">
        <f>'Results (ND)-Batch'!D229*(Ref!$C$2^2)*Ref!$C$4/Ref!$C$3</f>
        <v>2123.8225093590031</v>
      </c>
      <c r="E229" s="71">
        <f>'Results (ND)-Batch'!E229*(Ref!$C$2^3)*Ref!$C$4/Ref!$C$3</f>
        <v>0.49141291584088975</v>
      </c>
      <c r="F229" s="71">
        <f>'Results (ND)-Batch'!F229*(Ref!$C$2^4)*Ref!$C$4/Ref!$C$3</f>
        <v>1.2482606064035027E-4</v>
      </c>
      <c r="G229" s="67">
        <f>Ref!$C$6*Ref!$C$3*'Results (ND)-Batch'!G229</f>
        <v>1.3039544151949769</v>
      </c>
      <c r="H229" s="67">
        <f>Ref!$C$6*Ref!$C$3*'Results (ND)-Batch'!H229</f>
        <v>0.18140680153506042</v>
      </c>
      <c r="I229" s="67">
        <f>Ref!$C$6*Ref!$C$3*'Results (ND)-Batch'!I229</f>
        <v>0.14818518442574602</v>
      </c>
      <c r="J229" s="67">
        <f>Ref!$C$6*Ref!$C$3*Ref!$C$7*Ref!$C$8*'Results (ND)-Batch'!J229</f>
        <v>1393492.0289494768</v>
      </c>
      <c r="K229" s="67">
        <f>'Results (ND)-Batch'!K229*Ref!$C$3</f>
        <v>1.3256543120718949E-3</v>
      </c>
      <c r="L229" s="55">
        <f t="shared" si="12"/>
        <v>0.11364291780367819</v>
      </c>
      <c r="M229" s="67">
        <f>'Results (ND)-Batch'!M229*Ref!$C$6</f>
        <v>1132.9622138303034</v>
      </c>
      <c r="N229" s="67">
        <f>'Results (ND)-Batch'!N229*Ref!$C$6</f>
        <v>2170</v>
      </c>
      <c r="O229" s="55">
        <f>'Results (ND)-Batch'!O229*Ref!$C$7</f>
        <v>3848.7308946022781</v>
      </c>
      <c r="P229" s="55">
        <f>'Results (ND)-Batch'!P229*Ref!$C$7</f>
        <v>1265.0000000000002</v>
      </c>
      <c r="Q229" s="55">
        <f t="shared" si="13"/>
        <v>265.52571506152339</v>
      </c>
      <c r="R229" s="72">
        <f t="shared" si="14"/>
        <v>231.3813483355558</v>
      </c>
      <c r="S229" s="74">
        <f>'Results (ND)-Batch'!S229</f>
        <v>0.41505143554717827</v>
      </c>
      <c r="T229" s="74">
        <f>'System Properties'!$C$6*E229*K229*N229</f>
        <v>0.7401763626133302</v>
      </c>
      <c r="U229" s="70">
        <f t="shared" si="15"/>
        <v>4.0802018245731357</v>
      </c>
    </row>
    <row r="230" spans="1:21" x14ac:dyDescent="0.3">
      <c r="A230" s="13">
        <f>'Raw Data'!A228</f>
        <v>3.7833333333333301</v>
      </c>
      <c r="B230" s="71">
        <f>'Results (ND)-Batch'!B230*Ref!$C$4/Ref!$C$3</f>
        <v>81292646880.621719</v>
      </c>
      <c r="C230" s="71">
        <f>'Results (ND)-Batch'!C230*Ref!$C$2*Ref!$C$4/Ref!$C$3</f>
        <v>10849573.344832301</v>
      </c>
      <c r="D230" s="71">
        <f>'Results (ND)-Batch'!D230*(Ref!$C$2^2)*Ref!$C$4/Ref!$C$3</f>
        <v>2123.9261316847987</v>
      </c>
      <c r="E230" s="71">
        <f>'Results (ND)-Batch'!E230*(Ref!$C$2^3)*Ref!$C$4/Ref!$C$3</f>
        <v>0.49144354728776574</v>
      </c>
      <c r="F230" s="71">
        <f>'Results (ND)-Batch'!F230*(Ref!$C$2^4)*Ref!$C$4/Ref!$C$3</f>
        <v>1.2483555242273446E-4</v>
      </c>
      <c r="G230" s="67">
        <f>Ref!$C$6*Ref!$C$3*'Results (ND)-Batch'!G230</f>
        <v>1.303942711705361</v>
      </c>
      <c r="H230" s="67">
        <f>Ref!$C$6*Ref!$C$3*'Results (ND)-Batch'!H230</f>
        <v>0.1814185050246751</v>
      </c>
      <c r="I230" s="67">
        <f>Ref!$C$6*Ref!$C$3*'Results (ND)-Batch'!I230</f>
        <v>0.14817348093613131</v>
      </c>
      <c r="J230" s="67">
        <f>Ref!$C$6*Ref!$C$3*Ref!$C$7*Ref!$C$8*'Results (ND)-Batch'!J230</f>
        <v>1393492.0289667139</v>
      </c>
      <c r="K230" s="67">
        <f>'Results (ND)-Batch'!K230*Ref!$C$3</f>
        <v>1.3256563200168341E-3</v>
      </c>
      <c r="L230" s="55">
        <f t="shared" si="12"/>
        <v>0.11363496233844712</v>
      </c>
      <c r="M230" s="67">
        <f>'Results (ND)-Batch'!M230*Ref!$C$6</f>
        <v>1132.9529059359832</v>
      </c>
      <c r="N230" s="67">
        <f>'Results (ND)-Batch'!N230*Ref!$C$6</f>
        <v>2170</v>
      </c>
      <c r="O230" s="55">
        <f>'Results (ND)-Batch'!O230*Ref!$C$7</f>
        <v>3848.7540847834266</v>
      </c>
      <c r="P230" s="55">
        <f>'Results (ND)-Batch'!P230*Ref!$C$7</f>
        <v>1265.0000000000002</v>
      </c>
      <c r="Q230" s="55">
        <f t="shared" si="13"/>
        <v>265.52571506480808</v>
      </c>
      <c r="R230" s="72">
        <f t="shared" si="14"/>
        <v>231.3844817653472</v>
      </c>
      <c r="S230" s="74">
        <f>'Results (ND)-Batch'!S230</f>
        <v>0.41505143555172386</v>
      </c>
      <c r="T230" s="74">
        <f>'System Properties'!$C$6*E230*K230*N230</f>
        <v>0.74022362153802634</v>
      </c>
      <c r="U230" s="70">
        <f t="shared" si="15"/>
        <v>4.080199103378936</v>
      </c>
    </row>
    <row r="231" spans="1:21" x14ac:dyDescent="0.3">
      <c r="A231" s="13">
        <f>'Raw Data'!A229</f>
        <v>3.8</v>
      </c>
      <c r="B231" s="71">
        <f>'Results (ND)-Batch'!B231*Ref!$C$4/Ref!$C$3</f>
        <v>81294005093.967484</v>
      </c>
      <c r="C231" s="71">
        <f>'Results (ND)-Batch'!C231*Ref!$C$2*Ref!$C$4/Ref!$C$3</f>
        <v>10849954.446748506</v>
      </c>
      <c r="D231" s="71">
        <f>'Results (ND)-Batch'!D231*(Ref!$C$2^2)*Ref!$C$4/Ref!$C$3</f>
        <v>2124.0290353931568</v>
      </c>
      <c r="E231" s="71">
        <f>'Results (ND)-Batch'!E231*(Ref!$C$2^3)*Ref!$C$4/Ref!$C$3</f>
        <v>0.49147396646423142</v>
      </c>
      <c r="F231" s="71">
        <f>'Results (ND)-Batch'!F231*(Ref!$C$2^4)*Ref!$C$4/Ref!$C$3</f>
        <v>1.2484497847731904E-4</v>
      </c>
      <c r="G231" s="67">
        <f>Ref!$C$6*Ref!$C$3*'Results (ND)-Batch'!G231</f>
        <v>1.3039310892741511</v>
      </c>
      <c r="H231" s="67">
        <f>Ref!$C$6*Ref!$C$3*'Results (ND)-Batch'!H231</f>
        <v>0.18143012745588769</v>
      </c>
      <c r="I231" s="67">
        <f>Ref!$C$6*Ref!$C$3*'Results (ND)-Batch'!I231</f>
        <v>0.1481618585049187</v>
      </c>
      <c r="J231" s="67">
        <f>Ref!$C$6*Ref!$C$3*Ref!$C$7*Ref!$C$8*'Results (ND)-Batch'!J231</f>
        <v>1393492.0289834933</v>
      </c>
      <c r="K231" s="67">
        <f>'Results (ND)-Batch'!K231*Ref!$C$3</f>
        <v>1.3256583140751341E-3</v>
      </c>
      <c r="L231" s="55">
        <f t="shared" si="12"/>
        <v>0.11362706183146133</v>
      </c>
      <c r="M231" s="67">
        <f>'Results (ND)-Batch'!M231*Ref!$C$6</f>
        <v>1132.9436623428098</v>
      </c>
      <c r="N231" s="67">
        <f>'Results (ND)-Batch'!N231*Ref!$C$6</f>
        <v>2170</v>
      </c>
      <c r="O231" s="55">
        <f>'Results (ND)-Batch'!O231*Ref!$C$7</f>
        <v>3848.7771147612902</v>
      </c>
      <c r="P231" s="55">
        <f>'Results (ND)-Batch'!P231*Ref!$C$7</f>
        <v>1265.0000000000002</v>
      </c>
      <c r="Q231" s="55">
        <f t="shared" si="13"/>
        <v>265.52571506800479</v>
      </c>
      <c r="R231" s="72">
        <f t="shared" si="14"/>
        <v>231.38759323657732</v>
      </c>
      <c r="S231" s="74">
        <f>'Results (ND)-Batch'!S231</f>
        <v>0.41505143555614765</v>
      </c>
      <c r="T231" s="74">
        <f>'System Properties'!$C$6*E231*K231*N231</f>
        <v>0.74027055312087153</v>
      </c>
      <c r="U231" s="70">
        <f t="shared" si="15"/>
        <v>4.0801964012336285</v>
      </c>
    </row>
    <row r="232" spans="1:21" x14ac:dyDescent="0.3">
      <c r="A232" s="13">
        <f>'Raw Data'!A230</f>
        <v>3.81666666666667</v>
      </c>
      <c r="B232" s="71">
        <f>'Results (ND)-Batch'!B232*Ref!$C$4/Ref!$C$3</f>
        <v>81295353429.633514</v>
      </c>
      <c r="C232" s="71">
        <f>'Results (ND)-Batch'!C232*Ref!$C$2*Ref!$C$4/Ref!$C$3</f>
        <v>10850332.884449642</v>
      </c>
      <c r="D232" s="71">
        <f>'Results (ND)-Batch'!D232*(Ref!$C$2^2)*Ref!$C$4/Ref!$C$3</f>
        <v>2124.1312204905748</v>
      </c>
      <c r="E232" s="71">
        <f>'Results (ND)-Batch'!E232*(Ref!$C$2^3)*Ref!$C$4/Ref!$C$3</f>
        <v>0.49150417337220415</v>
      </c>
      <c r="F232" s="71">
        <f>'Results (ND)-Batch'!F232*(Ref!$C$2^4)*Ref!$C$4/Ref!$C$3</f>
        <v>1.2485433880469877E-4</v>
      </c>
      <c r="G232" s="67">
        <f>Ref!$C$6*Ref!$C$3*'Results (ND)-Batch'!G232</f>
        <v>1.303919547901347</v>
      </c>
      <c r="H232" s="67">
        <f>Ref!$C$6*Ref!$C$3*'Results (ND)-Batch'!H232</f>
        <v>0.18144166882869689</v>
      </c>
      <c r="I232" s="67">
        <f>Ref!$C$6*Ref!$C$3*'Results (ND)-Batch'!I232</f>
        <v>0.14815031713210949</v>
      </c>
      <c r="J232" s="67">
        <f>Ref!$C$6*Ref!$C$3*Ref!$C$7*Ref!$C$8*'Results (ND)-Batch'!J232</f>
        <v>1393492.0289998152</v>
      </c>
      <c r="K232" s="67">
        <f>'Results (ND)-Batch'!K232*Ref!$C$3</f>
        <v>1.3256602942467819E-3</v>
      </c>
      <c r="L232" s="55">
        <f t="shared" si="12"/>
        <v>0.11361921628566486</v>
      </c>
      <c r="M232" s="67">
        <f>'Results (ND)-Batch'!M232*Ref!$C$6</f>
        <v>1132.9344830542279</v>
      </c>
      <c r="N232" s="67">
        <f>'Results (ND)-Batch'!N232*Ref!$C$6</f>
        <v>2170</v>
      </c>
      <c r="O232" s="55">
        <f>'Results (ND)-Batch'!O232*Ref!$C$7</f>
        <v>3848.7999845272871</v>
      </c>
      <c r="P232" s="55">
        <f>'Results (ND)-Batch'!P232*Ref!$C$7</f>
        <v>1265.0000000000002</v>
      </c>
      <c r="Q232" s="55">
        <f t="shared" si="13"/>
        <v>265.52571507111378</v>
      </c>
      <c r="R232" s="72">
        <f t="shared" si="14"/>
        <v>231.39068275579024</v>
      </c>
      <c r="S232" s="74">
        <f>'Results (ND)-Batch'!S232</f>
        <v>0.4150514355604501</v>
      </c>
      <c r="T232" s="74">
        <f>'System Properties'!$C$6*E232*K232*N232</f>
        <v>0.74031715736186432</v>
      </c>
      <c r="U232" s="70">
        <f t="shared" si="15"/>
        <v>4.0801937181299532</v>
      </c>
    </row>
    <row r="233" spans="1:21" x14ac:dyDescent="0.3">
      <c r="A233" s="13">
        <f>'Raw Data'!A231</f>
        <v>3.8333333333333299</v>
      </c>
      <c r="B233" s="71">
        <f>'Results (ND)-Batch'!B233*Ref!$C$4/Ref!$C$3</f>
        <v>81296691887.707367</v>
      </c>
      <c r="C233" s="71">
        <f>'Results (ND)-Batch'!C233*Ref!$C$2*Ref!$C$4/Ref!$C$3</f>
        <v>10850708.657959534</v>
      </c>
      <c r="D233" s="71">
        <f>'Results (ND)-Batch'!D233*(Ref!$C$2^2)*Ref!$C$4/Ref!$C$3</f>
        <v>2124.2326869834819</v>
      </c>
      <c r="E233" s="71">
        <f>'Results (ND)-Batch'!E233*(Ref!$C$2^3)*Ref!$C$4/Ref!$C$3</f>
        <v>0.49153416801358552</v>
      </c>
      <c r="F233" s="71">
        <f>'Results (ND)-Batch'!F233*(Ref!$C$2^4)*Ref!$C$4/Ref!$C$3</f>
        <v>1.2486363340546161E-4</v>
      </c>
      <c r="G233" s="67">
        <f>Ref!$C$6*Ref!$C$3*'Results (ND)-Batch'!G233</f>
        <v>1.303908087586936</v>
      </c>
      <c r="H233" s="67">
        <f>Ref!$C$6*Ref!$C$3*'Results (ND)-Batch'!H233</f>
        <v>0.18145312914310271</v>
      </c>
      <c r="I233" s="67">
        <f>Ref!$C$6*Ref!$C$3*'Results (ND)-Batch'!I233</f>
        <v>0.1481388568177037</v>
      </c>
      <c r="J233" s="67">
        <f>Ref!$C$6*Ref!$C$3*Ref!$C$7*Ref!$C$8*'Results (ND)-Batch'!J233</f>
        <v>1393492.0290156794</v>
      </c>
      <c r="K233" s="67">
        <f>'Results (ND)-Batch'!K233*Ref!$C$3</f>
        <v>1.325662260531778E-3</v>
      </c>
      <c r="L233" s="55">
        <f t="shared" si="12"/>
        <v>0.11361142570398143</v>
      </c>
      <c r="M233" s="67">
        <f>'Results (ND)-Batch'!M233*Ref!$C$6</f>
        <v>1132.9253680736581</v>
      </c>
      <c r="N233" s="67">
        <f>'Results (ND)-Batch'!N233*Ref!$C$6</f>
        <v>2170</v>
      </c>
      <c r="O233" s="55">
        <f>'Results (ND)-Batch'!O233*Ref!$C$7</f>
        <v>3848.8226940728941</v>
      </c>
      <c r="P233" s="55">
        <f>'Results (ND)-Batch'!P233*Ref!$C$7</f>
        <v>1265.0000000000002</v>
      </c>
      <c r="Q233" s="55">
        <f t="shared" si="13"/>
        <v>265.52571507413774</v>
      </c>
      <c r="R233" s="72">
        <f t="shared" si="14"/>
        <v>231.39375032948436</v>
      </c>
      <c r="S233" s="74">
        <f>'Results (ND)-Batch'!S233</f>
        <v>0.41505143556463486</v>
      </c>
      <c r="T233" s="74">
        <f>'System Properties'!$C$6*E233*K233*N233</f>
        <v>0.74036343426100604</v>
      </c>
      <c r="U233" s="70">
        <f t="shared" si="15"/>
        <v>4.0801910540606858</v>
      </c>
    </row>
    <row r="234" spans="1:21" x14ac:dyDescent="0.3">
      <c r="A234" s="13">
        <f>'Raw Data'!A232</f>
        <v>3.85</v>
      </c>
      <c r="B234" s="71">
        <f>'Results (ND)-Batch'!B234*Ref!$C$4/Ref!$C$3</f>
        <v>81298020468.274612</v>
      </c>
      <c r="C234" s="71">
        <f>'Results (ND)-Batch'!C234*Ref!$C$2*Ref!$C$4/Ref!$C$3</f>
        <v>10851081.767301826</v>
      </c>
      <c r="D234" s="71">
        <f>'Results (ND)-Batch'!D234*(Ref!$C$2^2)*Ref!$C$4/Ref!$C$3</f>
        <v>2124.3334348782796</v>
      </c>
      <c r="E234" s="71">
        <f>'Results (ND)-Batch'!E234*(Ref!$C$2^3)*Ref!$C$4/Ref!$C$3</f>
        <v>0.49156395039026168</v>
      </c>
      <c r="F234" s="71">
        <f>'Results (ND)-Batch'!F234*(Ref!$C$2^4)*Ref!$C$4/Ref!$C$3</f>
        <v>1.248728622801925E-4</v>
      </c>
      <c r="G234" s="67">
        <f>Ref!$C$6*Ref!$C$3*'Results (ND)-Batch'!G234</f>
        <v>1.3038967083309312</v>
      </c>
      <c r="H234" s="67">
        <f>Ref!$C$6*Ref!$C$3*'Results (ND)-Batch'!H234</f>
        <v>0.18146450839910641</v>
      </c>
      <c r="I234" s="67">
        <f>Ref!$C$6*Ref!$C$3*'Results (ND)-Batch'!I234</f>
        <v>0.1481274775617013</v>
      </c>
      <c r="J234" s="67">
        <f>Ref!$C$6*Ref!$C$3*Ref!$C$7*Ref!$C$8*'Results (ND)-Batch'!J234</f>
        <v>1393492.0290310879</v>
      </c>
      <c r="K234" s="67">
        <f>'Results (ND)-Batch'!K234*Ref!$C$3</f>
        <v>1.3256642129301217E-3</v>
      </c>
      <c r="L234" s="55">
        <f t="shared" si="12"/>
        <v>0.11360369008931212</v>
      </c>
      <c r="M234" s="67">
        <f>'Results (ND)-Batch'!M234*Ref!$C$6</f>
        <v>1132.9163174044952</v>
      </c>
      <c r="N234" s="67">
        <f>'Results (ND)-Batch'!N234*Ref!$C$6</f>
        <v>2170</v>
      </c>
      <c r="O234" s="55">
        <f>'Results (ND)-Batch'!O234*Ref!$C$7</f>
        <v>3848.845243389655</v>
      </c>
      <c r="P234" s="55">
        <f>'Results (ND)-Batch'!P234*Ref!$C$7</f>
        <v>1265.0000000000002</v>
      </c>
      <c r="Q234" s="55">
        <f t="shared" si="13"/>
        <v>265.52571507707421</v>
      </c>
      <c r="R234" s="72">
        <f t="shared" si="14"/>
        <v>231.39679596410784</v>
      </c>
      <c r="S234" s="74">
        <f>'Results (ND)-Batch'!S234</f>
        <v>0.41505143556869856</v>
      </c>
      <c r="T234" s="74">
        <f>'System Properties'!$C$6*E234*K234*N234</f>
        <v>0.74040938381829524</v>
      </c>
      <c r="U234" s="70">
        <f t="shared" si="15"/>
        <v>4.080188409018616</v>
      </c>
    </row>
    <row r="235" spans="1:21" x14ac:dyDescent="0.3">
      <c r="A235" s="13">
        <f>'Raw Data'!A233</f>
        <v>3.8666666666666698</v>
      </c>
      <c r="B235" s="71">
        <f>'Results (ND)-Batch'!B235*Ref!$C$4/Ref!$C$3</f>
        <v>81299339171.419388</v>
      </c>
      <c r="C235" s="71">
        <f>'Results (ND)-Batch'!C235*Ref!$C$2*Ref!$C$4/Ref!$C$3</f>
        <v>10851452.212499928</v>
      </c>
      <c r="D235" s="71">
        <f>'Results (ND)-Batch'!D235*(Ref!$C$2^2)*Ref!$C$4/Ref!$C$3</f>
        <v>2124.4334641812611</v>
      </c>
      <c r="E235" s="71">
        <f>'Results (ND)-Batch'!E235*(Ref!$C$2^3)*Ref!$C$4/Ref!$C$3</f>
        <v>0.4915935205041026</v>
      </c>
      <c r="F235" s="71">
        <f>'Results (ND)-Batch'!F235*(Ref!$C$2^4)*Ref!$C$4/Ref!$C$3</f>
        <v>1.2488202542947061E-4</v>
      </c>
      <c r="G235" s="67">
        <f>Ref!$C$6*Ref!$C$3*'Results (ND)-Batch'!G235</f>
        <v>1.3038854101333321</v>
      </c>
      <c r="H235" s="67">
        <f>Ref!$C$6*Ref!$C$3*'Results (ND)-Batch'!H235</f>
        <v>0.1814758065967067</v>
      </c>
      <c r="I235" s="67">
        <f>Ref!$C$6*Ref!$C$3*'Results (ND)-Batch'!I235</f>
        <v>0.14811617936410101</v>
      </c>
      <c r="J235" s="67">
        <f>Ref!$C$6*Ref!$C$3*Ref!$C$7*Ref!$C$8*'Results (ND)-Batch'!J235</f>
        <v>1393492.0290460368</v>
      </c>
      <c r="K235" s="67">
        <f>'Results (ND)-Batch'!K235*Ref!$C$3</f>
        <v>1.3256661514418268E-3</v>
      </c>
      <c r="L235" s="55">
        <f t="shared" si="12"/>
        <v>0.11359600944453778</v>
      </c>
      <c r="M235" s="67">
        <f>'Results (ND)-Batch'!M235*Ref!$C$6</f>
        <v>1132.9073310501092</v>
      </c>
      <c r="N235" s="67">
        <f>'Results (ND)-Batch'!N235*Ref!$C$6</f>
        <v>2170</v>
      </c>
      <c r="O235" s="55">
        <f>'Results (ND)-Batch'!O235*Ref!$C$7</f>
        <v>3848.8676324691728</v>
      </c>
      <c r="P235" s="55">
        <f>'Results (ND)-Batch'!P235*Ref!$C$7</f>
        <v>1265.0000000000002</v>
      </c>
      <c r="Q235" s="55">
        <f t="shared" si="13"/>
        <v>265.52571507992241</v>
      </c>
      <c r="R235" s="72">
        <f t="shared" si="14"/>
        <v>231.39981966606734</v>
      </c>
      <c r="S235" s="74">
        <f>'Results (ND)-Batch'!S235</f>
        <v>0.41505143557264007</v>
      </c>
      <c r="T235" s="74">
        <f>'System Properties'!$C$6*E235*K235*N235</f>
        <v>0.7404550060337336</v>
      </c>
      <c r="U235" s="70">
        <f t="shared" si="15"/>
        <v>4.080185782996657</v>
      </c>
    </row>
    <row r="236" spans="1:21" x14ac:dyDescent="0.3">
      <c r="A236" s="13">
        <f>'Raw Data'!A234</f>
        <v>3.8833333333333302</v>
      </c>
      <c r="B236" s="71">
        <f>'Results (ND)-Batch'!B236*Ref!$C$4/Ref!$C$3</f>
        <v>81300647997.228149</v>
      </c>
      <c r="C236" s="71">
        <f>'Results (ND)-Batch'!C236*Ref!$C$2*Ref!$C$4/Ref!$C$3</f>
        <v>10851819.993577281</v>
      </c>
      <c r="D236" s="71">
        <f>'Results (ND)-Batch'!D236*(Ref!$C$2^2)*Ref!$C$4/Ref!$C$3</f>
        <v>2124.5327748987688</v>
      </c>
      <c r="E236" s="71">
        <f>'Results (ND)-Batch'!E236*(Ref!$C$2^3)*Ref!$C$4/Ref!$C$3</f>
        <v>0.49162287835697299</v>
      </c>
      <c r="F236" s="71">
        <f>'Results (ND)-Batch'!F236*(Ref!$C$2^4)*Ref!$C$4/Ref!$C$3</f>
        <v>1.2489112285387347E-4</v>
      </c>
      <c r="G236" s="67">
        <f>Ref!$C$6*Ref!$C$3*'Results (ND)-Batch'!G236</f>
        <v>1.3038741929941391</v>
      </c>
      <c r="H236" s="67">
        <f>Ref!$C$6*Ref!$C$3*'Results (ND)-Batch'!H236</f>
        <v>0.18148702373590359</v>
      </c>
      <c r="I236" s="67">
        <f>Ref!$C$6*Ref!$C$3*'Results (ND)-Batch'!I236</f>
        <v>0.1481049622249041</v>
      </c>
      <c r="J236" s="67">
        <f>Ref!$C$6*Ref!$C$3*Ref!$C$7*Ref!$C$8*'Results (ND)-Batch'!J236</f>
        <v>1393492.0290605298</v>
      </c>
      <c r="K236" s="67">
        <f>'Results (ND)-Batch'!K236*Ref!$C$3</f>
        <v>1.3256680760668799E-3</v>
      </c>
      <c r="L236" s="55">
        <f t="shared" si="12"/>
        <v>0.11358838377252078</v>
      </c>
      <c r="M236" s="67">
        <f>'Results (ND)-Batch'!M236*Ref!$C$6</f>
        <v>1132.8984090138495</v>
      </c>
      <c r="N236" s="67">
        <f>'Results (ND)-Batch'!N236*Ref!$C$6</f>
        <v>2170</v>
      </c>
      <c r="O236" s="55">
        <f>'Results (ND)-Batch'!O236*Ref!$C$7</f>
        <v>3848.889861303102</v>
      </c>
      <c r="P236" s="55">
        <f>'Results (ND)-Batch'!P236*Ref!$C$7</f>
        <v>1265.0000000000002</v>
      </c>
      <c r="Q236" s="55">
        <f t="shared" si="13"/>
        <v>265.52571508268323</v>
      </c>
      <c r="R236" s="72">
        <f t="shared" si="14"/>
        <v>231.4028214417159</v>
      </c>
      <c r="S236" s="74">
        <f>'Results (ND)-Batch'!S236</f>
        <v>0.41505143557646057</v>
      </c>
      <c r="T236" s="74">
        <f>'System Properties'!$C$6*E236*K236*N236</f>
        <v>0.74050030090732055</v>
      </c>
      <c r="U236" s="70">
        <f t="shared" si="15"/>
        <v>4.0801831759877354</v>
      </c>
    </row>
    <row r="237" spans="1:21" x14ac:dyDescent="0.3">
      <c r="A237" s="13">
        <f>'Raw Data'!A235</f>
        <v>3.9</v>
      </c>
      <c r="B237" s="71">
        <f>'Results (ND)-Batch'!B237*Ref!$C$4/Ref!$C$3</f>
        <v>81301946945.784637</v>
      </c>
      <c r="C237" s="71">
        <f>'Results (ND)-Batch'!C237*Ref!$C$2*Ref!$C$4/Ref!$C$3</f>
        <v>10852185.110557016</v>
      </c>
      <c r="D237" s="71">
        <f>'Results (ND)-Batch'!D237*(Ref!$C$2^2)*Ref!$C$4/Ref!$C$3</f>
        <v>2124.6313670370405</v>
      </c>
      <c r="E237" s="71">
        <f>'Results (ND)-Batch'!E237*(Ref!$C$2^3)*Ref!$C$4/Ref!$C$3</f>
        <v>0.49165202395071939</v>
      </c>
      <c r="F237" s="71">
        <f>'Results (ND)-Batch'!F237*(Ref!$C$2^4)*Ref!$C$4/Ref!$C$3</f>
        <v>1.2490015455397316E-4</v>
      </c>
      <c r="G237" s="67">
        <f>Ref!$C$6*Ref!$C$3*'Results (ND)-Batch'!G237</f>
        <v>1.3038630569133389</v>
      </c>
      <c r="H237" s="67">
        <f>Ref!$C$6*Ref!$C$3*'Results (ND)-Batch'!H237</f>
        <v>0.18149815981669712</v>
      </c>
      <c r="I237" s="67">
        <f>Ref!$C$6*Ref!$C$3*'Results (ND)-Batch'!I237</f>
        <v>0.1480938261441106</v>
      </c>
      <c r="J237" s="67">
        <f>Ref!$C$6*Ref!$C$3*Ref!$C$7*Ref!$C$8*'Results (ND)-Batch'!J237</f>
        <v>1393492.0290745669</v>
      </c>
      <c r="K237" s="67">
        <f>'Results (ND)-Batch'!K237*Ref!$C$3</f>
        <v>1.325669986805281E-3</v>
      </c>
      <c r="L237" s="55">
        <f t="shared" si="12"/>
        <v>0.11358081307610331</v>
      </c>
      <c r="M237" s="67">
        <f>'Results (ND)-Batch'!M237*Ref!$C$6</f>
        <v>1132.8895512990409</v>
      </c>
      <c r="N237" s="67">
        <f>'Results (ND)-Batch'!N237*Ref!$C$6</f>
        <v>2170</v>
      </c>
      <c r="O237" s="55">
        <f>'Results (ND)-Batch'!O237*Ref!$C$7</f>
        <v>3848.9119298831588</v>
      </c>
      <c r="P237" s="55">
        <f>'Results (ND)-Batch'!P237*Ref!$C$7</f>
        <v>1265.0000000000002</v>
      </c>
      <c r="Q237" s="55">
        <f t="shared" si="13"/>
        <v>265.52571508535931</v>
      </c>
      <c r="R237" s="72">
        <f t="shared" si="14"/>
        <v>231.40580129736361</v>
      </c>
      <c r="S237" s="74">
        <f>'Results (ND)-Batch'!S237</f>
        <v>0.41505143558016411</v>
      </c>
      <c r="T237" s="74">
        <f>'System Properties'!$C$6*E237*K237*N237</f>
        <v>0.74054526843905466</v>
      </c>
      <c r="U237" s="70">
        <f t="shared" si="15"/>
        <v>4.080180587984823</v>
      </c>
    </row>
    <row r="238" spans="1:21" x14ac:dyDescent="0.3">
      <c r="A238" s="13">
        <f>'Raw Data'!A236</f>
        <v>3.9166666666666701</v>
      </c>
      <c r="B238" s="71">
        <f>'Results (ND)-Batch'!B238*Ref!$C$4/Ref!$C$3</f>
        <v>81303236017.171875</v>
      </c>
      <c r="C238" s="71">
        <f>'Results (ND)-Batch'!C238*Ref!$C$2*Ref!$C$4/Ref!$C$3</f>
        <v>10852547.563462155</v>
      </c>
      <c r="D238" s="71">
        <f>'Results (ND)-Batch'!D238*(Ref!$C$2^2)*Ref!$C$4/Ref!$C$3</f>
        <v>2124.7292406022939</v>
      </c>
      <c r="E238" s="71">
        <f>'Results (ND)-Batch'!E238*(Ref!$C$2^3)*Ref!$C$4/Ref!$C$3</f>
        <v>0.49168095728717642</v>
      </c>
      <c r="F238" s="71">
        <f>'Results (ND)-Batch'!F238*(Ref!$C$2^4)*Ref!$C$4/Ref!$C$3</f>
        <v>1.2490912053033781E-4</v>
      </c>
      <c r="G238" s="67">
        <f>Ref!$C$6*Ref!$C$3*'Results (ND)-Batch'!G238</f>
        <v>1.303852001890945</v>
      </c>
      <c r="H238" s="67">
        <f>Ref!$C$6*Ref!$C$3*'Results (ND)-Batch'!H238</f>
        <v>0.18150921483908722</v>
      </c>
      <c r="I238" s="67">
        <f>Ref!$C$6*Ref!$C$3*'Results (ND)-Batch'!I238</f>
        <v>0.14808277112171919</v>
      </c>
      <c r="J238" s="67">
        <f>Ref!$C$6*Ref!$C$3*Ref!$C$7*Ref!$C$8*'Results (ND)-Batch'!J238</f>
        <v>1393492.0290881447</v>
      </c>
      <c r="K238" s="67">
        <f>'Results (ND)-Batch'!K238*Ref!$C$3</f>
        <v>1.32567188365703E-3</v>
      </c>
      <c r="L238" s="55">
        <f t="shared" si="12"/>
        <v>0.11357329735810379</v>
      </c>
      <c r="M238" s="67">
        <f>'Results (ND)-Batch'!M238*Ref!$C$6</f>
        <v>1132.8807579089814</v>
      </c>
      <c r="N238" s="67">
        <f>'Results (ND)-Batch'!N238*Ref!$C$6</f>
        <v>2170</v>
      </c>
      <c r="O238" s="55">
        <f>'Results (ND)-Batch'!O238*Ref!$C$7</f>
        <v>3848.9338382011279</v>
      </c>
      <c r="P238" s="55">
        <f>'Results (ND)-Batch'!P238*Ref!$C$7</f>
        <v>1265.0000000000002</v>
      </c>
      <c r="Q238" s="55">
        <f t="shared" si="13"/>
        <v>265.52571508794711</v>
      </c>
      <c r="R238" s="72">
        <f t="shared" si="14"/>
        <v>231.40875923927149</v>
      </c>
      <c r="S238" s="74">
        <f>'Results (ND)-Batch'!S238</f>
        <v>0.4150514355837453</v>
      </c>
      <c r="T238" s="74">
        <f>'System Properties'!$C$6*E238*K238*N238</f>
        <v>0.7405899086289377</v>
      </c>
      <c r="U238" s="70">
        <f t="shared" si="15"/>
        <v>4.0801780189809671</v>
      </c>
    </row>
    <row r="239" spans="1:21" x14ac:dyDescent="0.3">
      <c r="A239" s="13">
        <f>'Raw Data'!A237</f>
        <v>3.93333333333333</v>
      </c>
      <c r="B239" s="71">
        <f>'Results (ND)-Batch'!B239*Ref!$C$4/Ref!$C$3</f>
        <v>81304515211.472931</v>
      </c>
      <c r="C239" s="71">
        <f>'Results (ND)-Batch'!C239*Ref!$C$2*Ref!$C$4/Ref!$C$3</f>
        <v>10852907.352315392</v>
      </c>
      <c r="D239" s="71">
        <f>'Results (ND)-Batch'!D239*(Ref!$C$2^2)*Ref!$C$4/Ref!$C$3</f>
        <v>2124.8263956006458</v>
      </c>
      <c r="E239" s="71">
        <f>'Results (ND)-Batch'!E239*(Ref!$C$2^3)*Ref!$C$4/Ref!$C$3</f>
        <v>0.49170967836815949</v>
      </c>
      <c r="F239" s="71">
        <f>'Results (ND)-Batch'!F239*(Ref!$C$2^4)*Ref!$C$4/Ref!$C$3</f>
        <v>1.2491802078352972E-4</v>
      </c>
      <c r="G239" s="67">
        <f>Ref!$C$6*Ref!$C$3*'Results (ND)-Batch'!G239</f>
        <v>1.303841027926957</v>
      </c>
      <c r="H239" s="67">
        <f>Ref!$C$6*Ref!$C$3*'Results (ND)-Batch'!H239</f>
        <v>0.18152018880307519</v>
      </c>
      <c r="I239" s="67">
        <f>Ref!$C$6*Ref!$C$3*'Results (ND)-Batch'!I239</f>
        <v>0.14807179715773122</v>
      </c>
      <c r="J239" s="67">
        <f>Ref!$C$6*Ref!$C$3*Ref!$C$7*Ref!$C$8*'Results (ND)-Batch'!J239</f>
        <v>1393492.0291012663</v>
      </c>
      <c r="K239" s="67">
        <f>'Results (ND)-Batch'!K239*Ref!$C$3</f>
        <v>1.32567376662214E-3</v>
      </c>
      <c r="L239" s="55">
        <f t="shared" si="12"/>
        <v>0.11356583662132345</v>
      </c>
      <c r="M239" s="67">
        <f>'Results (ND)-Batch'!M239*Ref!$C$6</f>
        <v>1132.8720288469485</v>
      </c>
      <c r="N239" s="67">
        <f>'Results (ND)-Batch'!N239*Ref!$C$6</f>
        <v>2170</v>
      </c>
      <c r="O239" s="55">
        <f>'Results (ND)-Batch'!O239*Ref!$C$7</f>
        <v>3848.9555862488423</v>
      </c>
      <c r="P239" s="55">
        <f>'Results (ND)-Batch'!P239*Ref!$C$7</f>
        <v>1265.0000000000002</v>
      </c>
      <c r="Q239" s="55">
        <f t="shared" si="13"/>
        <v>265.52571509044748</v>
      </c>
      <c r="R239" s="72">
        <f t="shared" si="14"/>
        <v>231.41169527365696</v>
      </c>
      <c r="S239" s="74">
        <f>'Results (ND)-Batch'!S239</f>
        <v>0.41505143558720536</v>
      </c>
      <c r="T239" s="74">
        <f>'System Properties'!$C$6*E239*K239*N239</f>
        <v>0.74063422147696933</v>
      </c>
      <c r="U239" s="70">
        <f t="shared" si="15"/>
        <v>4.080175468969224</v>
      </c>
    </row>
    <row r="240" spans="1:21" x14ac:dyDescent="0.3">
      <c r="A240" s="13">
        <f>'Raw Data'!A238</f>
        <v>3.95</v>
      </c>
      <c r="B240" s="71">
        <f>'Results (ND)-Batch'!B240*Ref!$C$4/Ref!$C$3</f>
        <v>81305784528.770737</v>
      </c>
      <c r="C240" s="71">
        <f>'Results (ND)-Batch'!C240*Ref!$C$2*Ref!$C$4/Ref!$C$3</f>
        <v>10853264.47713962</v>
      </c>
      <c r="D240" s="71">
        <f>'Results (ND)-Batch'!D240*(Ref!$C$2^2)*Ref!$C$4/Ref!$C$3</f>
        <v>2124.9228320382745</v>
      </c>
      <c r="E240" s="71">
        <f>'Results (ND)-Batch'!E240*(Ref!$C$2^3)*Ref!$C$4/Ref!$C$3</f>
        <v>0.4917381871954849</v>
      </c>
      <c r="F240" s="71">
        <f>'Results (ND)-Batch'!F240*(Ref!$C$2^4)*Ref!$C$4/Ref!$C$3</f>
        <v>1.2492685531411167E-4</v>
      </c>
      <c r="G240" s="67">
        <f>Ref!$C$6*Ref!$C$3*'Results (ND)-Batch'!G240</f>
        <v>1.303830135021375</v>
      </c>
      <c r="H240" s="67">
        <f>Ref!$C$6*Ref!$C$3*'Results (ND)-Batch'!H240</f>
        <v>0.18153108170865981</v>
      </c>
      <c r="I240" s="67">
        <f>Ref!$C$6*Ref!$C$3*'Results (ND)-Batch'!I240</f>
        <v>0.1480609042521466</v>
      </c>
      <c r="J240" s="67">
        <f>Ref!$C$6*Ref!$C$3*Ref!$C$7*Ref!$C$8*'Results (ND)-Batch'!J240</f>
        <v>1393492.0291139304</v>
      </c>
      <c r="K240" s="67">
        <f>'Results (ND)-Batch'!K240*Ref!$C$3</f>
        <v>1.325675635700585E-3</v>
      </c>
      <c r="L240" s="55">
        <f t="shared" si="12"/>
        <v>0.113558430868542</v>
      </c>
      <c r="M240" s="67">
        <f>'Results (ND)-Batch'!M240*Ref!$C$6</f>
        <v>1132.8633641161941</v>
      </c>
      <c r="N240" s="67">
        <f>'Results (ND)-Batch'!N240*Ref!$C$6</f>
        <v>2170</v>
      </c>
      <c r="O240" s="55">
        <f>'Results (ND)-Batch'!O240*Ref!$C$7</f>
        <v>3848.9771740182</v>
      </c>
      <c r="P240" s="55">
        <f>'Results (ND)-Batch'!P240*Ref!$C$7</f>
        <v>1265.0000000000002</v>
      </c>
      <c r="Q240" s="55">
        <f t="shared" si="13"/>
        <v>265.52571509286003</v>
      </c>
      <c r="R240" s="72">
        <f t="shared" si="14"/>
        <v>231.41460940668532</v>
      </c>
      <c r="S240" s="74">
        <f>'Results (ND)-Batch'!S240</f>
        <v>0.41505143559054397</v>
      </c>
      <c r="T240" s="74">
        <f>'System Properties'!$C$6*E240*K240*N240</f>
        <v>0.74067820698314901</v>
      </c>
      <c r="U240" s="70">
        <f t="shared" si="15"/>
        <v>4.0801729379427565</v>
      </c>
    </row>
    <row r="241" spans="1:21" x14ac:dyDescent="0.3">
      <c r="A241" s="13">
        <f>'Raw Data'!A239</f>
        <v>3.9666666666666699</v>
      </c>
      <c r="B241" s="71">
        <f>'Results (ND)-Batch'!B241*Ref!$C$4/Ref!$C$3</f>
        <v>81307043969.146332</v>
      </c>
      <c r="C241" s="71">
        <f>'Results (ND)-Batch'!C241*Ref!$C$2*Ref!$C$4/Ref!$C$3</f>
        <v>10853618.937957101</v>
      </c>
      <c r="D241" s="71">
        <f>'Results (ND)-Batch'!D241*(Ref!$C$2^2)*Ref!$C$4/Ref!$C$3</f>
        <v>2125.0185499211984</v>
      </c>
      <c r="E241" s="71">
        <f>'Results (ND)-Batch'!E241*(Ref!$C$2^3)*Ref!$C$4/Ref!$C$3</f>
        <v>0.49176648377093657</v>
      </c>
      <c r="F241" s="71">
        <f>'Results (ND)-Batch'!F241*(Ref!$C$2^4)*Ref!$C$4/Ref!$C$3</f>
        <v>1.2493562412263626E-4</v>
      </c>
      <c r="G241" s="67">
        <f>Ref!$C$6*Ref!$C$3*'Results (ND)-Batch'!G241</f>
        <v>1.303819323174199</v>
      </c>
      <c r="H241" s="67">
        <f>Ref!$C$6*Ref!$C$3*'Results (ND)-Batch'!H241</f>
        <v>0.18154189355584233</v>
      </c>
      <c r="I241" s="67">
        <f>Ref!$C$6*Ref!$C$3*'Results (ND)-Batch'!I241</f>
        <v>0.14805009240496542</v>
      </c>
      <c r="J241" s="67">
        <f>Ref!$C$6*Ref!$C$3*Ref!$C$7*Ref!$C$8*'Results (ND)-Batch'!J241</f>
        <v>1393492.029126137</v>
      </c>
      <c r="K241" s="67">
        <f>'Results (ND)-Batch'!K241*Ref!$C$3</f>
        <v>1.3256774908923909E-3</v>
      </c>
      <c r="L241" s="55">
        <f t="shared" si="12"/>
        <v>0.11355108010251888</v>
      </c>
      <c r="M241" s="67">
        <f>'Results (ND)-Batch'!M241*Ref!$C$6</f>
        <v>1132.8547637199472</v>
      </c>
      <c r="N241" s="67">
        <f>'Results (ND)-Batch'!N241*Ref!$C$6</f>
        <v>2170</v>
      </c>
      <c r="O241" s="55">
        <f>'Results (ND)-Batch'!O241*Ref!$C$7</f>
        <v>3848.9986015011577</v>
      </c>
      <c r="P241" s="55">
        <f>'Results (ND)-Batch'!P241*Ref!$C$7</f>
        <v>1265.0000000000002</v>
      </c>
      <c r="Q241" s="55">
        <f t="shared" si="13"/>
        <v>265.52571509518475</v>
      </c>
      <c r="R241" s="72">
        <f t="shared" si="14"/>
        <v>231.41750164447865</v>
      </c>
      <c r="S241" s="74">
        <f>'Results (ND)-Batch'!S241</f>
        <v>0.41505143559376112</v>
      </c>
      <c r="T241" s="74">
        <f>'System Properties'!$C$6*E241*K241*N241</f>
        <v>0.74072186514747662</v>
      </c>
      <c r="U241" s="70">
        <f t="shared" si="15"/>
        <v>4.0801704258947282</v>
      </c>
    </row>
    <row r="242" spans="1:21" x14ac:dyDescent="0.3">
      <c r="A242" s="13">
        <f>'Raw Data'!A240</f>
        <v>3.9833333333333298</v>
      </c>
      <c r="B242" s="71">
        <f>'Results (ND)-Batch'!B242*Ref!$C$4/Ref!$C$3</f>
        <v>81308293532.680237</v>
      </c>
      <c r="C242" s="71">
        <f>'Results (ND)-Batch'!C242*Ref!$C$2*Ref!$C$4/Ref!$C$3</f>
        <v>10853970.734790197</v>
      </c>
      <c r="D242" s="71">
        <f>'Results (ND)-Batch'!D242*(Ref!$C$2^2)*Ref!$C$4/Ref!$C$3</f>
        <v>2125.1135492554517</v>
      </c>
      <c r="E242" s="71">
        <f>'Results (ND)-Batch'!E242*(Ref!$C$2^3)*Ref!$C$4/Ref!$C$3</f>
        <v>0.49179456809629535</v>
      </c>
      <c r="F242" s="71">
        <f>'Results (ND)-Batch'!F242*(Ref!$C$2^4)*Ref!$C$4/Ref!$C$3</f>
        <v>1.2494432720965563E-4</v>
      </c>
      <c r="G242" s="67">
        <f>Ref!$C$6*Ref!$C$3*'Results (ND)-Batch'!G242</f>
        <v>1.3038085923854161</v>
      </c>
      <c r="H242" s="67">
        <f>Ref!$C$6*Ref!$C$3*'Results (ND)-Batch'!H242</f>
        <v>0.18155262434462008</v>
      </c>
      <c r="I242" s="67">
        <f>Ref!$C$6*Ref!$C$3*'Results (ND)-Batch'!I242</f>
        <v>0.1480393616161863</v>
      </c>
      <c r="J242" s="67">
        <f>Ref!$C$6*Ref!$C$3*Ref!$C$7*Ref!$C$8*'Results (ND)-Batch'!J242</f>
        <v>1393492.0291378861</v>
      </c>
      <c r="K242" s="67">
        <f>'Results (ND)-Batch'!K242*Ref!$C$3</f>
        <v>1.3256793321975578E-3</v>
      </c>
      <c r="L242" s="55">
        <f t="shared" si="12"/>
        <v>0.11354378432599307</v>
      </c>
      <c r="M242" s="67">
        <f>'Results (ND)-Batch'!M242*Ref!$C$6</f>
        <v>1132.8462276614121</v>
      </c>
      <c r="N242" s="67">
        <f>'Results (ND)-Batch'!N242*Ref!$C$6</f>
        <v>2170</v>
      </c>
      <c r="O242" s="55">
        <f>'Results (ND)-Batch'!O242*Ref!$C$7</f>
        <v>3849.0198686897302</v>
      </c>
      <c r="P242" s="55">
        <f>'Results (ND)-Batch'!P242*Ref!$C$7</f>
        <v>1265.0000000000002</v>
      </c>
      <c r="Q242" s="55">
        <f t="shared" si="13"/>
        <v>265.52571509742438</v>
      </c>
      <c r="R242" s="72">
        <f t="shared" si="14"/>
        <v>231.42037199311019</v>
      </c>
      <c r="S242" s="74">
        <f>'Results (ND)-Batch'!S242</f>
        <v>0.41505143559686047</v>
      </c>
      <c r="T242" s="74">
        <f>'System Properties'!$C$6*E242*K242*N242</f>
        <v>0.74076519596995283</v>
      </c>
      <c r="U242" s="70">
        <f t="shared" si="15"/>
        <v>4.0801679328184486</v>
      </c>
    </row>
    <row r="243" spans="1:21" x14ac:dyDescent="0.3">
      <c r="A243" s="13">
        <f>'Raw Data'!A241</f>
        <v>4</v>
      </c>
      <c r="B243" s="71">
        <f>'Results (ND)-Batch'!B243*Ref!$C$4/Ref!$C$3</f>
        <v>81309533219.454041</v>
      </c>
      <c r="C243" s="71">
        <f>'Results (ND)-Batch'!C243*Ref!$C$2*Ref!$C$4/Ref!$C$3</f>
        <v>10854319.867661206</v>
      </c>
      <c r="D243" s="71">
        <f>'Results (ND)-Batch'!D243*(Ref!$C$2^2)*Ref!$C$4/Ref!$C$3</f>
        <v>2125.2078300470339</v>
      </c>
      <c r="E243" s="71">
        <f>'Results (ND)-Batch'!E243*(Ref!$C$2^3)*Ref!$C$4/Ref!$C$3</f>
        <v>0.4918224401733377</v>
      </c>
      <c r="F243" s="71">
        <f>'Results (ND)-Batch'!F243*(Ref!$C$2^4)*Ref!$C$4/Ref!$C$3</f>
        <v>1.2495296457571884E-4</v>
      </c>
      <c r="G243" s="67">
        <f>Ref!$C$6*Ref!$C$3*'Results (ND)-Batch'!G243</f>
        <v>1.303797942655039</v>
      </c>
      <c r="H243" s="67">
        <f>Ref!$C$6*Ref!$C$3*'Results (ND)-Batch'!H243</f>
        <v>0.18156327407499581</v>
      </c>
      <c r="I243" s="67">
        <f>Ref!$C$6*Ref!$C$3*'Results (ND)-Batch'!I243</f>
        <v>0.1480287118858119</v>
      </c>
      <c r="J243" s="67">
        <f>Ref!$C$6*Ref!$C$3*Ref!$C$7*Ref!$C$8*'Results (ND)-Batch'!J243</f>
        <v>1393492.0291491773</v>
      </c>
      <c r="K243" s="67">
        <f>'Results (ND)-Batch'!K243*Ref!$C$3</f>
        <v>1.3256811596160599E-3</v>
      </c>
      <c r="L243" s="55">
        <f t="shared" si="12"/>
        <v>0.11353654354168403</v>
      </c>
      <c r="M243" s="67">
        <f>'Results (ND)-Batch'!M243*Ref!$C$6</f>
        <v>1132.8377559437704</v>
      </c>
      <c r="N243" s="67">
        <f>'Results (ND)-Batch'!N243*Ref!$C$6</f>
        <v>2170</v>
      </c>
      <c r="O243" s="55">
        <f>'Results (ND)-Batch'!O243*Ref!$C$7</f>
        <v>3849.0409755759911</v>
      </c>
      <c r="P243" s="55">
        <f>'Results (ND)-Batch'!P243*Ref!$C$7</f>
        <v>1265.0000000000002</v>
      </c>
      <c r="Q243" s="55">
        <f t="shared" si="13"/>
        <v>265.52571509957642</v>
      </c>
      <c r="R243" s="72">
        <f t="shared" si="14"/>
        <v>231.42322045860945</v>
      </c>
      <c r="S243" s="74">
        <f>'Results (ND)-Batch'!S243</f>
        <v>0.41505143559983865</v>
      </c>
      <c r="T243" s="74">
        <f>'System Properties'!$C$6*E243*K243*N243</f>
        <v>0.74080819945057752</v>
      </c>
      <c r="U243" s="70">
        <f t="shared" si="15"/>
        <v>4.0801654587071514</v>
      </c>
    </row>
    <row r="244" spans="1:21" x14ac:dyDescent="0.3">
      <c r="A244" s="13">
        <f>'Raw Data'!A242</f>
        <v>4.0166666666666702</v>
      </c>
      <c r="B244" s="71">
        <f>'Results (ND)-Batch'!B244*Ref!$C$4/Ref!$C$3</f>
        <v>81310763029.546875</v>
      </c>
      <c r="C244" s="71">
        <f>'Results (ND)-Batch'!C244*Ref!$C$2*Ref!$C$4/Ref!$C$3</f>
        <v>10854666.336591981</v>
      </c>
      <c r="D244" s="71">
        <f>'Results (ND)-Batch'!D244*(Ref!$C$2^2)*Ref!$C$4/Ref!$C$3</f>
        <v>2125.3013923018611</v>
      </c>
      <c r="E244" s="71">
        <f>'Results (ND)-Batch'!E244*(Ref!$C$2^3)*Ref!$C$4/Ref!$C$3</f>
        <v>0.49185010000380752</v>
      </c>
      <c r="F244" s="71">
        <f>'Results (ND)-Batch'!F244*(Ref!$C$2^4)*Ref!$C$4/Ref!$C$3</f>
        <v>1.2496153622136704E-4</v>
      </c>
      <c r="G244" s="67">
        <f>Ref!$C$6*Ref!$C$3*'Results (ND)-Batch'!G244</f>
        <v>1.3037873739830681</v>
      </c>
      <c r="H244" s="67">
        <f>Ref!$C$6*Ref!$C$3*'Results (ND)-Batch'!H244</f>
        <v>0.18157384274696811</v>
      </c>
      <c r="I244" s="67">
        <f>Ref!$C$6*Ref!$C$3*'Results (ND)-Batch'!I244</f>
        <v>0.1480181432138396</v>
      </c>
      <c r="J244" s="67">
        <f>Ref!$C$6*Ref!$C$3*Ref!$C$7*Ref!$C$8*'Results (ND)-Batch'!J244</f>
        <v>1393492.0291600125</v>
      </c>
      <c r="K244" s="67">
        <f>'Results (ND)-Batch'!K244*Ref!$C$3</f>
        <v>1.3256829731479228E-3</v>
      </c>
      <c r="L244" s="55">
        <f t="shared" si="12"/>
        <v>0.11352935775228781</v>
      </c>
      <c r="M244" s="67">
        <f>'Results (ND)-Batch'!M244*Ref!$C$6</f>
        <v>1132.8293485701768</v>
      </c>
      <c r="N244" s="67">
        <f>'Results (ND)-Batch'!N244*Ref!$C$6</f>
        <v>2170</v>
      </c>
      <c r="O244" s="55">
        <f>'Results (ND)-Batch'!O244*Ref!$C$7</f>
        <v>3849.061922152081</v>
      </c>
      <c r="P244" s="55">
        <f>'Results (ND)-Batch'!P244*Ref!$C$7</f>
        <v>1265.0000000000002</v>
      </c>
      <c r="Q244" s="55">
        <f t="shared" si="13"/>
        <v>265.52571510164074</v>
      </c>
      <c r="R244" s="72">
        <f t="shared" si="14"/>
        <v>231.42604704695407</v>
      </c>
      <c r="S244" s="74">
        <f>'Results (ND)-Batch'!S244</f>
        <v>0.41505143560269536</v>
      </c>
      <c r="T244" s="74">
        <f>'System Properties'!$C$6*E244*K244*N244</f>
        <v>0.74085087558935059</v>
      </c>
      <c r="U244" s="70">
        <f t="shared" si="15"/>
        <v>4.0801630035542171</v>
      </c>
    </row>
    <row r="245" spans="1:21" x14ac:dyDescent="0.3">
      <c r="A245" s="13">
        <f>'Raw Data'!A243</f>
        <v>4.0333333333333297</v>
      </c>
      <c r="B245" s="71">
        <f>'Results (ND)-Batch'!B245*Ref!$C$4/Ref!$C$3</f>
        <v>81311982963.038269</v>
      </c>
      <c r="C245" s="71">
        <f>'Results (ND)-Batch'!C245*Ref!$C$2*Ref!$C$4/Ref!$C$3</f>
        <v>10855010.141604397</v>
      </c>
      <c r="D245" s="71">
        <f>'Results (ND)-Batch'!D245*(Ref!$C$2^2)*Ref!$C$4/Ref!$C$3</f>
        <v>2125.3942360258302</v>
      </c>
      <c r="E245" s="71">
        <f>'Results (ND)-Batch'!E245*(Ref!$C$2^3)*Ref!$C$4/Ref!$C$3</f>
        <v>0.4918775475894499</v>
      </c>
      <c r="F245" s="71">
        <f>'Results (ND)-Batch'!F245*(Ref!$C$2^4)*Ref!$C$4/Ref!$C$3</f>
        <v>1.2497004214714051E-4</v>
      </c>
      <c r="G245" s="67">
        <f>Ref!$C$6*Ref!$C$3*'Results (ND)-Batch'!G245</f>
        <v>1.3037768863695032</v>
      </c>
      <c r="H245" s="67">
        <f>Ref!$C$6*Ref!$C$3*'Results (ND)-Batch'!H245</f>
        <v>0.18158433036053701</v>
      </c>
      <c r="I245" s="67">
        <f>Ref!$C$6*Ref!$C$3*'Results (ND)-Batch'!I245</f>
        <v>0.14800765560026941</v>
      </c>
      <c r="J245" s="67">
        <f>Ref!$C$6*Ref!$C$3*Ref!$C$7*Ref!$C$8*'Results (ND)-Batch'!J245</f>
        <v>1393492.0291703902</v>
      </c>
      <c r="K245" s="67">
        <f>'Results (ND)-Batch'!K245*Ref!$C$3</f>
        <v>1.3256847727931339E-3</v>
      </c>
      <c r="L245" s="55">
        <f t="shared" si="12"/>
        <v>0.11352222696048209</v>
      </c>
      <c r="M245" s="67">
        <f>'Results (ND)-Batch'!M245*Ref!$C$6</f>
        <v>1132.8210055437639</v>
      </c>
      <c r="N245" s="67">
        <f>'Results (ND)-Batch'!N245*Ref!$C$6</f>
        <v>2170</v>
      </c>
      <c r="O245" s="55">
        <f>'Results (ND)-Batch'!O245*Ref!$C$7</f>
        <v>3849.0827084101948</v>
      </c>
      <c r="P245" s="55">
        <f>'Results (ND)-Batch'!P245*Ref!$C$7</f>
        <v>1265.0000000000002</v>
      </c>
      <c r="Q245" s="55">
        <f t="shared" si="13"/>
        <v>265.52571510361719</v>
      </c>
      <c r="R245" s="72">
        <f t="shared" si="14"/>
        <v>231.42885176407907</v>
      </c>
      <c r="S245" s="74">
        <f>'Results (ND)-Batch'!S245</f>
        <v>0.41505143560543045</v>
      </c>
      <c r="T245" s="74">
        <f>'System Properties'!$C$6*E245*K245*N245</f>
        <v>0.74089322438627181</v>
      </c>
      <c r="U245" s="70">
        <f t="shared" si="15"/>
        <v>4.0801605673530474</v>
      </c>
    </row>
    <row r="246" spans="1:21" x14ac:dyDescent="0.3">
      <c r="A246" s="13">
        <f>'Raw Data'!A244</f>
        <v>4.05</v>
      </c>
      <c r="B246" s="71">
        <f>'Results (ND)-Batch'!B246*Ref!$C$4/Ref!$C$3</f>
        <v>81313193020.005478</v>
      </c>
      <c r="C246" s="71">
        <f>'Results (ND)-Batch'!C246*Ref!$C$2*Ref!$C$4/Ref!$C$3</f>
        <v>10855351.282720001</v>
      </c>
      <c r="D246" s="71">
        <f>'Results (ND)-Batch'!D246*(Ref!$C$2^2)*Ref!$C$4/Ref!$C$3</f>
        <v>2125.4863612247646</v>
      </c>
      <c r="E246" s="71">
        <f>'Results (ND)-Batch'!E246*(Ref!$C$2^3)*Ref!$C$4/Ref!$C$3</f>
        <v>0.49190478293198681</v>
      </c>
      <c r="F246" s="71">
        <f>'Results (ND)-Batch'!F246*(Ref!$C$2^4)*Ref!$C$4/Ref!$C$3</f>
        <v>1.2497848235357303E-4</v>
      </c>
      <c r="G246" s="67">
        <f>Ref!$C$6*Ref!$C$3*'Results (ND)-Batch'!G246</f>
        <v>1.3037664798143311</v>
      </c>
      <c r="H246" s="67">
        <f>Ref!$C$6*Ref!$C$3*'Results (ND)-Batch'!H246</f>
        <v>0.18159473691570382</v>
      </c>
      <c r="I246" s="67">
        <f>Ref!$C$6*Ref!$C$3*'Results (ND)-Batch'!I246</f>
        <v>0.14799724904510389</v>
      </c>
      <c r="J246" s="67">
        <f>Ref!$C$6*Ref!$C$3*Ref!$C$7*Ref!$C$8*'Results (ND)-Batch'!J246</f>
        <v>1393492.0291803102</v>
      </c>
      <c r="K246" s="67">
        <f>'Results (ND)-Batch'!K246*Ref!$C$3</f>
        <v>1.3256865585517059E-3</v>
      </c>
      <c r="L246" s="55">
        <f t="shared" si="12"/>
        <v>0.11351515116892721</v>
      </c>
      <c r="M246" s="67">
        <f>'Results (ND)-Batch'!M246*Ref!$C$6</f>
        <v>1132.8127268676449</v>
      </c>
      <c r="N246" s="67">
        <f>'Results (ND)-Batch'!N246*Ref!$C$6</f>
        <v>2170</v>
      </c>
      <c r="O246" s="55">
        <f>'Results (ND)-Batch'!O246*Ref!$C$7</f>
        <v>3849.1033343425775</v>
      </c>
      <c r="P246" s="55">
        <f>'Results (ND)-Batch'!P246*Ref!$C$7</f>
        <v>1265.0000000000002</v>
      </c>
      <c r="Q246" s="55">
        <f t="shared" si="13"/>
        <v>265.52571510550865</v>
      </c>
      <c r="R246" s="72">
        <f t="shared" si="14"/>
        <v>231.43163461587093</v>
      </c>
      <c r="S246" s="74">
        <f>'Results (ND)-Batch'!S246</f>
        <v>0.41505143560804808</v>
      </c>
      <c r="T246" s="74">
        <f>'System Properties'!$C$6*E246*K246*N246</f>
        <v>0.74093524584134141</v>
      </c>
      <c r="U246" s="70">
        <f t="shared" si="15"/>
        <v>4.0801581500970654</v>
      </c>
    </row>
    <row r="247" spans="1:21" x14ac:dyDescent="0.3">
      <c r="A247" s="13">
        <f>'Raw Data'!A245</f>
        <v>4.06666666666667</v>
      </c>
      <c r="B247" s="71">
        <f>'Results (ND)-Batch'!B247*Ref!$C$4/Ref!$C$3</f>
        <v>81314393200.528976</v>
      </c>
      <c r="C247" s="71">
        <f>'Results (ND)-Batch'!C247*Ref!$C$2*Ref!$C$4/Ref!$C$3</f>
        <v>10855689.759960538</v>
      </c>
      <c r="D247" s="71">
        <f>'Results (ND)-Batch'!D247*(Ref!$C$2^2)*Ref!$C$4/Ref!$C$3</f>
        <v>2125.5777679045054</v>
      </c>
      <c r="E247" s="71">
        <f>'Results (ND)-Batch'!E247*(Ref!$C$2^3)*Ref!$C$4/Ref!$C$3</f>
        <v>0.49193180603314157</v>
      </c>
      <c r="F247" s="71">
        <f>'Results (ND)-Batch'!F247*(Ref!$C$2^4)*Ref!$C$4/Ref!$C$3</f>
        <v>1.2498685684119774E-4</v>
      </c>
      <c r="G247" s="67">
        <f>Ref!$C$6*Ref!$C$3*'Results (ND)-Batch'!G247</f>
        <v>1.3037561543175649</v>
      </c>
      <c r="H247" s="67">
        <f>Ref!$C$6*Ref!$C$3*'Results (ND)-Batch'!H247</f>
        <v>0.18160506241246591</v>
      </c>
      <c r="I247" s="67">
        <f>Ref!$C$6*Ref!$C$3*'Results (ND)-Batch'!I247</f>
        <v>0.1479869235483405</v>
      </c>
      <c r="J247" s="67">
        <f>Ref!$C$6*Ref!$C$3*Ref!$C$7*Ref!$C$8*'Results (ND)-Batch'!J247</f>
        <v>1393492.0291897727</v>
      </c>
      <c r="K247" s="67">
        <f>'Results (ND)-Batch'!K247*Ref!$C$3</f>
        <v>1.3256883304236132E-3</v>
      </c>
      <c r="L247" s="55">
        <f t="shared" si="12"/>
        <v>0.11350813038025691</v>
      </c>
      <c r="M247" s="67">
        <f>'Results (ND)-Batch'!M247*Ref!$C$6</f>
        <v>1132.8045125449007</v>
      </c>
      <c r="N247" s="67">
        <f>'Results (ND)-Batch'!N247*Ref!$C$6</f>
        <v>2170</v>
      </c>
      <c r="O247" s="55">
        <f>'Results (ND)-Batch'!O247*Ref!$C$7</f>
        <v>3849.1237999415512</v>
      </c>
      <c r="P247" s="55">
        <f>'Results (ND)-Batch'!P247*Ref!$C$7</f>
        <v>1265.0000000000002</v>
      </c>
      <c r="Q247" s="55">
        <f t="shared" si="13"/>
        <v>265.52571510731241</v>
      </c>
      <c r="R247" s="72">
        <f t="shared" si="14"/>
        <v>231.43439560816967</v>
      </c>
      <c r="S247" s="74">
        <f>'Results (ND)-Batch'!S247</f>
        <v>0.41505143561054414</v>
      </c>
      <c r="T247" s="74">
        <f>'System Properties'!$C$6*E247*K247*N247</f>
        <v>0.74097693995455916</v>
      </c>
      <c r="U247" s="70">
        <f t="shared" si="15"/>
        <v>4.0801557517798379</v>
      </c>
    </row>
    <row r="248" spans="1:21" x14ac:dyDescent="0.3">
      <c r="A248" s="13">
        <f>'Raw Data'!A246</f>
        <v>4.0833333333333304</v>
      </c>
      <c r="B248" s="71">
        <f>'Results (ND)-Batch'!B248*Ref!$C$4/Ref!$C$3</f>
        <v>81315583504.683578</v>
      </c>
      <c r="C248" s="71">
        <f>'Results (ND)-Batch'!C248*Ref!$C$2*Ref!$C$4/Ref!$C$3</f>
        <v>10856025.573347066</v>
      </c>
      <c r="D248" s="71">
        <f>'Results (ND)-Batch'!D248*(Ref!$C$2^2)*Ref!$C$4/Ref!$C$3</f>
        <v>2125.6684560707749</v>
      </c>
      <c r="E248" s="71">
        <f>'Results (ND)-Batch'!E248*(Ref!$C$2^3)*Ref!$C$4/Ref!$C$3</f>
        <v>0.49195861689460474</v>
      </c>
      <c r="F248" s="71">
        <f>'Results (ND)-Batch'!F248*(Ref!$C$2^4)*Ref!$C$4/Ref!$C$3</f>
        <v>1.2499516561053904E-4</v>
      </c>
      <c r="G248" s="67">
        <f>Ref!$C$6*Ref!$C$3*'Results (ND)-Batch'!G248</f>
        <v>1.3037459098792181</v>
      </c>
      <c r="H248" s="67">
        <f>Ref!$C$6*Ref!$C$3*'Results (ND)-Batch'!H248</f>
        <v>0.18161530685082591</v>
      </c>
      <c r="I248" s="67">
        <f>Ref!$C$6*Ref!$C$3*'Results (ND)-Batch'!I248</f>
        <v>0.1479766791099805</v>
      </c>
      <c r="J248" s="67">
        <f>Ref!$C$6*Ref!$C$3*Ref!$C$7*Ref!$C$8*'Results (ND)-Batch'!J248</f>
        <v>1393492.029198779</v>
      </c>
      <c r="K248" s="67">
        <f>'Results (ND)-Batch'!K248*Ref!$C$3</f>
        <v>1.3256900884088812E-3</v>
      </c>
      <c r="L248" s="55">
        <f t="shared" si="12"/>
        <v>0.11350116459708731</v>
      </c>
      <c r="M248" s="67">
        <f>'Results (ND)-Batch'!M248*Ref!$C$6</f>
        <v>1132.7963625785922</v>
      </c>
      <c r="N248" s="67">
        <f>'Results (ND)-Batch'!N248*Ref!$C$6</f>
        <v>2170</v>
      </c>
      <c r="O248" s="55">
        <f>'Results (ND)-Batch'!O248*Ref!$C$7</f>
        <v>3849.1441051994902</v>
      </c>
      <c r="P248" s="55">
        <f>'Results (ND)-Batch'!P248*Ref!$C$7</f>
        <v>1265.0000000000002</v>
      </c>
      <c r="Q248" s="55">
        <f t="shared" si="13"/>
        <v>265.52571510902573</v>
      </c>
      <c r="R248" s="72">
        <f t="shared" si="14"/>
        <v>231.4371347467673</v>
      </c>
      <c r="S248" s="74">
        <f>'Results (ND)-Batch'!S248</f>
        <v>0.41505143561291524</v>
      </c>
      <c r="T248" s="74">
        <f>'System Properties'!$C$6*E248*K248*N248</f>
        <v>0.74101830672592517</v>
      </c>
      <c r="U248" s="70">
        <f t="shared" si="15"/>
        <v>4.0801533723948626</v>
      </c>
    </row>
    <row r="249" spans="1:21" x14ac:dyDescent="0.3">
      <c r="A249" s="13">
        <f>'Raw Data'!A247</f>
        <v>4.0999999999999996</v>
      </c>
      <c r="B249" s="71">
        <f>'Results (ND)-Batch'!B249*Ref!$C$4/Ref!$C$3</f>
        <v>81316763932.547729</v>
      </c>
      <c r="C249" s="71">
        <f>'Results (ND)-Batch'!C249*Ref!$C$2*Ref!$C$4/Ref!$C$3</f>
        <v>10856358.722900849</v>
      </c>
      <c r="D249" s="71">
        <f>'Results (ND)-Batch'!D249*(Ref!$C$2^2)*Ref!$C$4/Ref!$C$3</f>
        <v>2125.7584257292924</v>
      </c>
      <c r="E249" s="71">
        <f>'Results (ND)-Batch'!E249*(Ref!$C$2^3)*Ref!$C$4/Ref!$C$3</f>
        <v>0.49198521551806834</v>
      </c>
      <c r="F249" s="71">
        <f>'Results (ND)-Batch'!F249*(Ref!$C$2^4)*Ref!$C$4/Ref!$C$3</f>
        <v>1.250034086621206E-4</v>
      </c>
      <c r="G249" s="67">
        <f>Ref!$C$6*Ref!$C$3*'Results (ND)-Batch'!G249</f>
        <v>1.3037357464992512</v>
      </c>
      <c r="H249" s="67">
        <f>Ref!$C$6*Ref!$C$3*'Results (ND)-Batch'!H249</f>
        <v>0.18162547023078379</v>
      </c>
      <c r="I249" s="67">
        <f>Ref!$C$6*Ref!$C$3*'Results (ND)-Batch'!I249</f>
        <v>0.14796651573002392</v>
      </c>
      <c r="J249" s="67">
        <f>Ref!$C$6*Ref!$C$3*Ref!$C$7*Ref!$C$8*'Results (ND)-Batch'!J249</f>
        <v>1393492.0292073279</v>
      </c>
      <c r="K249" s="67">
        <f>'Results (ND)-Batch'!K249*Ref!$C$3</f>
        <v>1.3256918325074969E-3</v>
      </c>
      <c r="L249" s="55">
        <f t="shared" si="12"/>
        <v>0.11349425382201785</v>
      </c>
      <c r="M249" s="67">
        <f>'Results (ND)-Batch'!M249*Ref!$C$6</f>
        <v>1132.7882769717608</v>
      </c>
      <c r="N249" s="67">
        <f>'Results (ND)-Batch'!N249*Ref!$C$6</f>
        <v>2170</v>
      </c>
      <c r="O249" s="55">
        <f>'Results (ND)-Batch'!O249*Ref!$C$7</f>
        <v>3849.1642501088181</v>
      </c>
      <c r="P249" s="55">
        <f>'Results (ND)-Batch'!P249*Ref!$C$7</f>
        <v>1265.0000000000002</v>
      </c>
      <c r="Q249" s="55">
        <f t="shared" si="13"/>
        <v>265.52571511065673</v>
      </c>
      <c r="R249" s="72">
        <f t="shared" si="14"/>
        <v>231.43985203741155</v>
      </c>
      <c r="S249" s="74">
        <f>'Results (ND)-Batch'!S249</f>
        <v>0.41505143561517233</v>
      </c>
      <c r="T249" s="74">
        <f>'System Properties'!$C$6*E249*K249*N249</f>
        <v>0.74105934615543956</v>
      </c>
      <c r="U249" s="70">
        <f t="shared" si="15"/>
        <v>4.0801510119357536</v>
      </c>
    </row>
    <row r="250" spans="1:21" x14ac:dyDescent="0.3">
      <c r="A250" s="13">
        <f>'Raw Data'!A248</f>
        <v>4.1166666666666698</v>
      </c>
      <c r="B250" s="71">
        <f>'Results (ND)-Batch'!B250*Ref!$C$4/Ref!$C$3</f>
        <v>81317934484.197021</v>
      </c>
      <c r="C250" s="71">
        <f>'Results (ND)-Batch'!C250*Ref!$C$2*Ref!$C$4/Ref!$C$3</f>
        <v>10856689.208642883</v>
      </c>
      <c r="D250" s="71">
        <f>'Results (ND)-Batch'!D250*(Ref!$C$2^2)*Ref!$C$4/Ref!$C$3</f>
        <v>2125.8476768857204</v>
      </c>
      <c r="E250" s="71">
        <f>'Results (ND)-Batch'!E250*(Ref!$C$2^3)*Ref!$C$4/Ref!$C$3</f>
        <v>0.49201160190520543</v>
      </c>
      <c r="F250" s="71">
        <f>'Results (ND)-Batch'!F250*(Ref!$C$2^4)*Ref!$C$4/Ref!$C$3</f>
        <v>1.2501158599646057E-4</v>
      </c>
      <c r="G250" s="67">
        <f>Ref!$C$6*Ref!$C$3*'Results (ND)-Batch'!G250</f>
        <v>1.3037256641777029</v>
      </c>
      <c r="H250" s="67">
        <f>Ref!$C$6*Ref!$C$3*'Results (ND)-Batch'!H250</f>
        <v>0.18163555255233702</v>
      </c>
      <c r="I250" s="67">
        <f>Ref!$C$6*Ref!$C$3*'Results (ND)-Batch'!I250</f>
        <v>0.1479564334084694</v>
      </c>
      <c r="J250" s="67">
        <f>Ref!$C$6*Ref!$C$3*Ref!$C$7*Ref!$C$8*'Results (ND)-Batch'!J250</f>
        <v>1393492.0292154173</v>
      </c>
      <c r="K250" s="67">
        <f>'Results (ND)-Batch'!K250*Ref!$C$3</f>
        <v>1.3256935627194608E-3</v>
      </c>
      <c r="L250" s="55">
        <f t="shared" si="12"/>
        <v>0.11348739805761955</v>
      </c>
      <c r="M250" s="67">
        <f>'Results (ND)-Batch'!M250*Ref!$C$6</f>
        <v>1132.7802557274149</v>
      </c>
      <c r="N250" s="67">
        <f>'Results (ND)-Batch'!N250*Ref!$C$6</f>
        <v>2170</v>
      </c>
      <c r="O250" s="55">
        <f>'Results (ND)-Batch'!O250*Ref!$C$7</f>
        <v>3849.1842346620392</v>
      </c>
      <c r="P250" s="55">
        <f>'Results (ND)-Batch'!P250*Ref!$C$7</f>
        <v>1265.0000000000002</v>
      </c>
      <c r="Q250" s="55">
        <f t="shared" si="13"/>
        <v>265.52571511219696</v>
      </c>
      <c r="R250" s="72">
        <f t="shared" si="14"/>
        <v>231.44254748580209</v>
      </c>
      <c r="S250" s="74">
        <f>'Results (ND)-Batch'!S250</f>
        <v>0.41505143561730368</v>
      </c>
      <c r="T250" s="74">
        <f>'System Properties'!$C$6*E250*K250*N250</f>
        <v>0.74110005824310221</v>
      </c>
      <c r="U250" s="70">
        <f t="shared" si="15"/>
        <v>4.0801486703962286</v>
      </c>
    </row>
    <row r="251" spans="1:21" x14ac:dyDescent="0.3">
      <c r="A251" s="13">
        <f>'Raw Data'!A249</f>
        <v>4.1333333333333302</v>
      </c>
      <c r="B251" s="71">
        <f>'Results (ND)-Batch'!B251*Ref!$C$4/Ref!$C$3</f>
        <v>81319095159.705597</v>
      </c>
      <c r="C251" s="71">
        <f>'Results (ND)-Batch'!C251*Ref!$C$2*Ref!$C$4/Ref!$C$3</f>
        <v>10857017.030593883</v>
      </c>
      <c r="D251" s="71">
        <f>'Results (ND)-Batch'!D251*(Ref!$C$2^2)*Ref!$C$4/Ref!$C$3</f>
        <v>2125.9362095456554</v>
      </c>
      <c r="E251" s="71">
        <f>'Results (ND)-Batch'!E251*(Ref!$C$2^3)*Ref!$C$4/Ref!$C$3</f>
        <v>0.49203777605767157</v>
      </c>
      <c r="F251" s="71">
        <f>'Results (ND)-Batch'!F251*(Ref!$C$2^4)*Ref!$C$4/Ref!$C$3</f>
        <v>1.2501969761407258E-4</v>
      </c>
      <c r="G251" s="67">
        <f>Ref!$C$6*Ref!$C$3*'Results (ND)-Batch'!G251</f>
        <v>1.3037156629145481</v>
      </c>
      <c r="H251" s="67">
        <f>Ref!$C$6*Ref!$C$3*'Results (ND)-Batch'!H251</f>
        <v>0.18164555381548811</v>
      </c>
      <c r="I251" s="67">
        <f>Ref!$C$6*Ref!$C$3*'Results (ND)-Batch'!I251</f>
        <v>0.1479464321453183</v>
      </c>
      <c r="J251" s="67">
        <f>Ref!$C$6*Ref!$C$3*Ref!$C$7*Ref!$C$8*'Results (ND)-Batch'!J251</f>
        <v>1393492.0292230526</v>
      </c>
      <c r="K251" s="67">
        <f>'Results (ND)-Batch'!K251*Ref!$C$3</f>
        <v>1.3256952790447858E-3</v>
      </c>
      <c r="L251" s="55">
        <f t="shared" si="12"/>
        <v>0.11348059730645073</v>
      </c>
      <c r="M251" s="67">
        <f>'Results (ND)-Batch'!M251*Ref!$C$6</f>
        <v>1132.7722988485473</v>
      </c>
      <c r="N251" s="67">
        <f>'Results (ND)-Batch'!N251*Ref!$C$6</f>
        <v>2170</v>
      </c>
      <c r="O251" s="55">
        <f>'Results (ND)-Batch'!O251*Ref!$C$7</f>
        <v>3849.2040588516961</v>
      </c>
      <c r="P251" s="55">
        <f>'Results (ND)-Batch'!P251*Ref!$C$7</f>
        <v>1265.0000000000002</v>
      </c>
      <c r="Q251" s="55">
        <f t="shared" si="13"/>
        <v>265.52571511365261</v>
      </c>
      <c r="R251" s="72">
        <f t="shared" si="14"/>
        <v>231.44522109759234</v>
      </c>
      <c r="S251" s="74">
        <f>'Results (ND)-Batch'!S251</f>
        <v>0.41505143561931818</v>
      </c>
      <c r="T251" s="74">
        <f>'System Properties'!$C$6*E251*K251*N251</f>
        <v>0.74114044298891313</v>
      </c>
      <c r="U251" s="70">
        <f t="shared" si="15"/>
        <v>4.0801463477699471</v>
      </c>
    </row>
    <row r="252" spans="1:21" x14ac:dyDescent="0.3">
      <c r="A252" s="13">
        <f>'Raw Data'!A250</f>
        <v>4.1500000000000004</v>
      </c>
      <c r="B252" s="71">
        <f>'Results (ND)-Batch'!B252*Ref!$C$4/Ref!$C$3</f>
        <v>81320245959.15007</v>
      </c>
      <c r="C252" s="71">
        <f>'Results (ND)-Batch'!C252*Ref!$C$2*Ref!$C$4/Ref!$C$3</f>
        <v>10857342.188774576</v>
      </c>
      <c r="D252" s="71">
        <f>'Results (ND)-Batch'!D252*(Ref!$C$2^2)*Ref!$C$4/Ref!$C$3</f>
        <v>2126.0240237147018</v>
      </c>
      <c r="E252" s="71">
        <f>'Results (ND)-Batch'!E252*(Ref!$C$2^3)*Ref!$C$4/Ref!$C$3</f>
        <v>0.49206373797711894</v>
      </c>
      <c r="F252" s="71">
        <f>'Results (ND)-Batch'!F252*(Ref!$C$2^4)*Ref!$C$4/Ref!$C$3</f>
        <v>1.2502774351546767E-4</v>
      </c>
      <c r="G252" s="67">
        <f>Ref!$C$6*Ref!$C$3*'Results (ND)-Batch'!G252</f>
        <v>1.3037057427097991</v>
      </c>
      <c r="H252" s="67">
        <f>Ref!$C$6*Ref!$C$3*'Results (ND)-Batch'!H252</f>
        <v>0.1816554740202358</v>
      </c>
      <c r="I252" s="67">
        <f>Ref!$C$6*Ref!$C$3*'Results (ND)-Batch'!I252</f>
        <v>0.14793651194057061</v>
      </c>
      <c r="J252" s="67">
        <f>Ref!$C$6*Ref!$C$3*Ref!$C$7*Ref!$C$8*'Results (ND)-Batch'!J252</f>
        <v>1393492.0292302284</v>
      </c>
      <c r="K252" s="67">
        <f>'Results (ND)-Batch'!K252*Ref!$C$3</f>
        <v>1.3256969814834589E-3</v>
      </c>
      <c r="L252" s="55">
        <f t="shared" si="12"/>
        <v>0.11347385157104492</v>
      </c>
      <c r="M252" s="67">
        <f>'Results (ND)-Batch'!M252*Ref!$C$6</f>
        <v>1132.7644063381226</v>
      </c>
      <c r="N252" s="67">
        <f>'Results (ND)-Batch'!N252*Ref!$C$6</f>
        <v>2170</v>
      </c>
      <c r="O252" s="55">
        <f>'Results (ND)-Batch'!O252*Ref!$C$7</f>
        <v>3849.2237226704042</v>
      </c>
      <c r="P252" s="55">
        <f>'Results (ND)-Batch'!P252*Ref!$C$7</f>
        <v>1265.0000000000002</v>
      </c>
      <c r="Q252" s="55">
        <f t="shared" si="13"/>
        <v>265.52571511502026</v>
      </c>
      <c r="R252" s="72">
        <f t="shared" si="14"/>
        <v>231.44787287838784</v>
      </c>
      <c r="S252" s="74">
        <f>'Results (ND)-Batch'!S252</f>
        <v>0.41505143562121072</v>
      </c>
      <c r="T252" s="74">
        <f>'System Properties'!$C$6*E252*K252*N252</f>
        <v>0.7411805003928732</v>
      </c>
      <c r="U252" s="70">
        <f t="shared" si="15"/>
        <v>4.0801440440507077</v>
      </c>
    </row>
    <row r="253" spans="1:21" x14ac:dyDescent="0.3">
      <c r="A253" s="13">
        <f>'Raw Data'!A251</f>
        <v>4.1666666666666696</v>
      </c>
      <c r="B253" s="71">
        <f>'Results (ND)-Batch'!B253*Ref!$C$4/Ref!$C$3</f>
        <v>81321386882.604172</v>
      </c>
      <c r="C253" s="71">
        <f>'Results (ND)-Batch'!C253*Ref!$C$2*Ref!$C$4/Ref!$C$3</f>
        <v>10857664.683205472</v>
      </c>
      <c r="D253" s="71">
        <f>'Results (ND)-Batch'!D253*(Ref!$C$2^2)*Ref!$C$4/Ref!$C$3</f>
        <v>2126.1111193983779</v>
      </c>
      <c r="E253" s="71">
        <f>'Results (ND)-Batch'!E253*(Ref!$C$2^3)*Ref!$C$4/Ref!$C$3</f>
        <v>0.49208948766517996</v>
      </c>
      <c r="F253" s="71">
        <f>'Results (ND)-Batch'!F253*(Ref!$C$2^4)*Ref!$C$4/Ref!$C$3</f>
        <v>1.2503572370115167E-4</v>
      </c>
      <c r="G253" s="67">
        <f>Ref!$C$6*Ref!$C$3*'Results (ND)-Batch'!G253</f>
        <v>1.3036959035634559</v>
      </c>
      <c r="H253" s="67">
        <f>Ref!$C$6*Ref!$C$3*'Results (ND)-Batch'!H253</f>
        <v>0.18166531316658011</v>
      </c>
      <c r="I253" s="67">
        <f>Ref!$C$6*Ref!$C$3*'Results (ND)-Batch'!I253</f>
        <v>0.1479266727942263</v>
      </c>
      <c r="J253" s="67">
        <f>Ref!$C$6*Ref!$C$3*Ref!$C$7*Ref!$C$8*'Results (ND)-Batch'!J253</f>
        <v>1393492.0292369467</v>
      </c>
      <c r="K253" s="67">
        <f>'Results (ND)-Batch'!K253*Ref!$C$3</f>
        <v>1.3256986700354799E-3</v>
      </c>
      <c r="L253" s="55">
        <f t="shared" si="12"/>
        <v>0.11346716085391623</v>
      </c>
      <c r="M253" s="67">
        <f>'Results (ND)-Batch'!M253*Ref!$C$6</f>
        <v>1132.756578199082</v>
      </c>
      <c r="N253" s="67">
        <f>'Results (ND)-Batch'!N253*Ref!$C$6</f>
        <v>2170</v>
      </c>
      <c r="O253" s="55">
        <f>'Results (ND)-Batch'!O253*Ref!$C$7</f>
        <v>3849.2432261108343</v>
      </c>
      <c r="P253" s="55">
        <f>'Results (ND)-Batch'!P253*Ref!$C$7</f>
        <v>1265.0000000000002</v>
      </c>
      <c r="Q253" s="55">
        <f t="shared" si="13"/>
        <v>265.52571511630015</v>
      </c>
      <c r="R253" s="72">
        <f t="shared" si="14"/>
        <v>231.4505028337492</v>
      </c>
      <c r="S253" s="74">
        <f>'Results (ND)-Batch'!S253</f>
        <v>0.41505143562298197</v>
      </c>
      <c r="T253" s="74">
        <f>'System Properties'!$C$6*E253*K253*N253</f>
        <v>0.74122023045498098</v>
      </c>
      <c r="U253" s="70">
        <f t="shared" si="15"/>
        <v>4.0801417592323226</v>
      </c>
    </row>
    <row r="254" spans="1:21" x14ac:dyDescent="0.3">
      <c r="A254" s="13">
        <f>'Raw Data'!A252</f>
        <v>4.18333333333333</v>
      </c>
      <c r="B254" s="71">
        <f>'Results (ND)-Batch'!B254*Ref!$C$4/Ref!$C$3</f>
        <v>81322517930.141022</v>
      </c>
      <c r="C254" s="71">
        <f>'Results (ND)-Batch'!C254*Ref!$C$2*Ref!$C$4/Ref!$C$3</f>
        <v>10857984.513906876</v>
      </c>
      <c r="D254" s="71">
        <f>'Results (ND)-Batch'!D254*(Ref!$C$2^2)*Ref!$C$4/Ref!$C$3</f>
        <v>2126.1974966021644</v>
      </c>
      <c r="E254" s="71">
        <f>'Results (ND)-Batch'!E254*(Ref!$C$2^3)*Ref!$C$4/Ref!$C$3</f>
        <v>0.49211502512347516</v>
      </c>
      <c r="F254" s="71">
        <f>'Results (ND)-Batch'!F254*(Ref!$C$2^4)*Ref!$C$4/Ref!$C$3</f>
        <v>1.2504363817162666E-4</v>
      </c>
      <c r="G254" s="67">
        <f>Ref!$C$6*Ref!$C$3*'Results (ND)-Batch'!G254</f>
        <v>1.3036861454755191</v>
      </c>
      <c r="H254" s="67">
        <f>Ref!$C$6*Ref!$C$3*'Results (ND)-Batch'!H254</f>
        <v>0.18167507125452231</v>
      </c>
      <c r="I254" s="67">
        <f>Ref!$C$6*Ref!$C$3*'Results (ND)-Batch'!I254</f>
        <v>0.1479169147062854</v>
      </c>
      <c r="J254" s="67">
        <f>Ref!$C$6*Ref!$C$3*Ref!$C$7*Ref!$C$8*'Results (ND)-Batch'!J254</f>
        <v>1393492.0292432092</v>
      </c>
      <c r="K254" s="67">
        <f>'Results (ND)-Batch'!K254*Ref!$C$3</f>
        <v>1.325700344700849E-3</v>
      </c>
      <c r="L254" s="55">
        <f t="shared" si="12"/>
        <v>0.11346052515755835</v>
      </c>
      <c r="M254" s="67">
        <f>'Results (ND)-Batch'!M254*Ref!$C$6</f>
        <v>1132.7488144343431</v>
      </c>
      <c r="N254" s="67">
        <f>'Results (ND)-Batch'!N254*Ref!$C$6</f>
        <v>2170</v>
      </c>
      <c r="O254" s="55">
        <f>'Results (ND)-Batch'!O254*Ref!$C$7</f>
        <v>3849.2625691657177</v>
      </c>
      <c r="P254" s="55">
        <f>'Results (ND)-Batch'!P254*Ref!$C$7</f>
        <v>1265.0000000000002</v>
      </c>
      <c r="Q254" s="55">
        <f t="shared" si="13"/>
        <v>265.52571511749244</v>
      </c>
      <c r="R254" s="72">
        <f t="shared" si="14"/>
        <v>231.45311096919022</v>
      </c>
      <c r="S254" s="74">
        <f>'Results (ND)-Batch'!S254</f>
        <v>0.41505143562463204</v>
      </c>
      <c r="T254" s="74">
        <f>'System Properties'!$C$6*E254*K254*N254</f>
        <v>0.74125963317523647</v>
      </c>
      <c r="U254" s="70">
        <f t="shared" si="15"/>
        <v>4.080139493308633</v>
      </c>
    </row>
    <row r="255" spans="1:21" x14ac:dyDescent="0.3">
      <c r="A255" s="13">
        <f>'Raw Data'!A253</f>
        <v>4.2</v>
      </c>
      <c r="B255" s="71">
        <f>'Results (ND)-Batch'!B255*Ref!$C$4/Ref!$C$3</f>
        <v>81323639101.833755</v>
      </c>
      <c r="C255" s="71">
        <f>'Results (ND)-Batch'!C255*Ref!$C$2*Ref!$C$4/Ref!$C$3</f>
        <v>10858301.68089881</v>
      </c>
      <c r="D255" s="71">
        <f>'Results (ND)-Batch'!D255*(Ref!$C$2^2)*Ref!$C$4/Ref!$C$3</f>
        <v>2126.2831553314782</v>
      </c>
      <c r="E255" s="71">
        <f>'Results (ND)-Batch'!E255*(Ref!$C$2^3)*Ref!$C$4/Ref!$C$3</f>
        <v>0.49214035035360687</v>
      </c>
      <c r="F255" s="71">
        <f>'Results (ND)-Batch'!F255*(Ref!$C$2^4)*Ref!$C$4/Ref!$C$3</f>
        <v>1.2505148692738919E-4</v>
      </c>
      <c r="G255" s="67">
        <f>Ref!$C$6*Ref!$C$3*'Results (ND)-Batch'!G255</f>
        <v>1.3036764684459752</v>
      </c>
      <c r="H255" s="67">
        <f>Ref!$C$6*Ref!$C$3*'Results (ND)-Batch'!H255</f>
        <v>0.18168474828406111</v>
      </c>
      <c r="I255" s="67">
        <f>Ref!$C$6*Ref!$C$3*'Results (ND)-Batch'!I255</f>
        <v>0.1479072376767466</v>
      </c>
      <c r="J255" s="67">
        <f>Ref!$C$6*Ref!$C$3*Ref!$C$7*Ref!$C$8*'Results (ND)-Batch'!J255</f>
        <v>1393492.0292490139</v>
      </c>
      <c r="K255" s="67">
        <f>'Results (ND)-Batch'!K255*Ref!$C$3</f>
        <v>1.3257020054795788E-3</v>
      </c>
      <c r="L255" s="55">
        <f t="shared" si="12"/>
        <v>0.11345394448444471</v>
      </c>
      <c r="M255" s="67">
        <f>'Results (ND)-Batch'!M255*Ref!$C$6</f>
        <v>1132.7411150468004</v>
      </c>
      <c r="N255" s="67">
        <f>'Results (ND)-Batch'!N255*Ref!$C$6</f>
        <v>2170</v>
      </c>
      <c r="O255" s="55">
        <f>'Results (ND)-Batch'!O255*Ref!$C$7</f>
        <v>3849.2817518278434</v>
      </c>
      <c r="P255" s="55">
        <f>'Results (ND)-Batch'!P255*Ref!$C$7</f>
        <v>1265.0000000000002</v>
      </c>
      <c r="Q255" s="55">
        <f t="shared" si="13"/>
        <v>265.52571511859969</v>
      </c>
      <c r="R255" s="72">
        <f t="shared" si="14"/>
        <v>231.45569729017788</v>
      </c>
      <c r="S255" s="74">
        <f>'Results (ND)-Batch'!S255</f>
        <v>0.4150514356261642</v>
      </c>
      <c r="T255" s="74">
        <f>'System Properties'!$C$6*E255*K255*N255</f>
        <v>0.74129870855364066</v>
      </c>
      <c r="U255" s="70">
        <f t="shared" si="15"/>
        <v>4.0801372462735968</v>
      </c>
    </row>
    <row r="256" spans="1:21" x14ac:dyDescent="0.3">
      <c r="A256" s="13">
        <f>'Raw Data'!A254</f>
        <v>4.2166666666666703</v>
      </c>
      <c r="B256" s="71">
        <f>'Results (ND)-Batch'!B256*Ref!$C$4/Ref!$C$3</f>
        <v>81324750397.755295</v>
      </c>
      <c r="C256" s="71">
        <f>'Results (ND)-Batch'!C256*Ref!$C$2*Ref!$C$4/Ref!$C$3</f>
        <v>10858616.184201483</v>
      </c>
      <c r="D256" s="71">
        <f>'Results (ND)-Batch'!D256*(Ref!$C$2^2)*Ref!$C$4/Ref!$C$3</f>
        <v>2126.3680955917521</v>
      </c>
      <c r="E256" s="71">
        <f>'Results (ND)-Batch'!E256*(Ref!$C$2^3)*Ref!$C$4/Ref!$C$3</f>
        <v>0.49216546335717842</v>
      </c>
      <c r="F256" s="71">
        <f>'Results (ND)-Batch'!F256*(Ref!$C$2^4)*Ref!$C$4/Ref!$C$3</f>
        <v>1.2505926996893535E-4</v>
      </c>
      <c r="G256" s="67">
        <f>Ref!$C$6*Ref!$C$3*'Results (ND)-Batch'!G256</f>
        <v>1.303666872474837</v>
      </c>
      <c r="H256" s="67">
        <f>Ref!$C$6*Ref!$C$3*'Results (ND)-Batch'!H256</f>
        <v>0.18169434425519651</v>
      </c>
      <c r="I256" s="67">
        <f>Ref!$C$6*Ref!$C$3*'Results (ND)-Batch'!I256</f>
        <v>0.1478976417056112</v>
      </c>
      <c r="J256" s="67">
        <f>Ref!$C$6*Ref!$C$3*Ref!$C$7*Ref!$C$8*'Results (ND)-Batch'!J256</f>
        <v>1393492.0292543606</v>
      </c>
      <c r="K256" s="67">
        <f>'Results (ND)-Batch'!K256*Ref!$C$3</f>
        <v>1.325703652371644E-3</v>
      </c>
      <c r="L256" s="55">
        <f t="shared" si="12"/>
        <v>0.113447418837028</v>
      </c>
      <c r="M256" s="67">
        <f>'Results (ND)-Batch'!M256*Ref!$C$6</f>
        <v>1132.7334800393228</v>
      </c>
      <c r="N256" s="67">
        <f>'Results (ND)-Batch'!N256*Ref!$C$6</f>
        <v>2170</v>
      </c>
      <c r="O256" s="55">
        <f>'Results (ND)-Batch'!O256*Ref!$C$7</f>
        <v>3849.3007740900634</v>
      </c>
      <c r="P256" s="55">
        <f>'Results (ND)-Batch'!P256*Ref!$C$7</f>
        <v>1265.0000000000002</v>
      </c>
      <c r="Q256" s="55">
        <f t="shared" si="13"/>
        <v>265.52571511961901</v>
      </c>
      <c r="R256" s="72">
        <f t="shared" si="14"/>
        <v>231.45826180213285</v>
      </c>
      <c r="S256" s="74">
        <f>'Results (ND)-Batch'!S256</f>
        <v>0.41505143562757491</v>
      </c>
      <c r="T256" s="74">
        <f>'System Properties'!$C$6*E256*K256*N256</f>
        <v>0.7413374565901939</v>
      </c>
      <c r="U256" s="70">
        <f t="shared" si="15"/>
        <v>4.0801350181211902</v>
      </c>
    </row>
    <row r="257" spans="1:21" x14ac:dyDescent="0.3">
      <c r="A257" s="13">
        <f>'Raw Data'!A255</f>
        <v>4.2333333333333298</v>
      </c>
      <c r="B257" s="71">
        <f>'Results (ND)-Batch'!B257*Ref!$C$4/Ref!$C$3</f>
        <v>81325851817.976028</v>
      </c>
      <c r="C257" s="71">
        <f>'Results (ND)-Batch'!C257*Ref!$C$2*Ref!$C$4/Ref!$C$3</f>
        <v>10858928.023834368</v>
      </c>
      <c r="D257" s="71">
        <f>'Results (ND)-Batch'!D257*(Ref!$C$2^2)*Ref!$C$4/Ref!$C$3</f>
        <v>2126.4523173882835</v>
      </c>
      <c r="E257" s="71">
        <f>'Results (ND)-Batch'!E257*(Ref!$C$2^3)*Ref!$C$4/Ref!$C$3</f>
        <v>0.49219036413575451</v>
      </c>
      <c r="F257" s="71">
        <f>'Results (ND)-Batch'!F257*(Ref!$C$2^4)*Ref!$C$4/Ref!$C$3</f>
        <v>1.2506698729675126E-4</v>
      </c>
      <c r="G257" s="67">
        <f>Ref!$C$6*Ref!$C$3*'Results (ND)-Batch'!G257</f>
        <v>1.3036573575621051</v>
      </c>
      <c r="H257" s="67">
        <f>Ref!$C$6*Ref!$C$3*'Results (ND)-Batch'!H257</f>
        <v>0.1817038591679285</v>
      </c>
      <c r="I257" s="67">
        <f>Ref!$C$6*Ref!$C$3*'Results (ND)-Batch'!I257</f>
        <v>0.14788812679287791</v>
      </c>
      <c r="J257" s="67">
        <f>Ref!$C$6*Ref!$C$3*Ref!$C$7*Ref!$C$8*'Results (ND)-Batch'!J257</f>
        <v>1393492.0292592519</v>
      </c>
      <c r="K257" s="67">
        <f>'Results (ND)-Batch'!K257*Ref!$C$3</f>
        <v>1.3257052853770828E-3</v>
      </c>
      <c r="L257" s="55">
        <f t="shared" si="12"/>
        <v>0.11344094821773953</v>
      </c>
      <c r="M257" s="67">
        <f>'Results (ND)-Batch'!M257*Ref!$C$6</f>
        <v>1132.7259094147553</v>
      </c>
      <c r="N257" s="67">
        <f>'Results (ND)-Batch'!N257*Ref!$C$6</f>
        <v>2170</v>
      </c>
      <c r="O257" s="55">
        <f>'Results (ND)-Batch'!O257*Ref!$C$7</f>
        <v>3849.3196359452891</v>
      </c>
      <c r="P257" s="55">
        <f>'Results (ND)-Batch'!P257*Ref!$C$7</f>
        <v>1265.0000000000002</v>
      </c>
      <c r="Q257" s="55">
        <f t="shared" si="13"/>
        <v>265.52571512055084</v>
      </c>
      <c r="R257" s="72">
        <f t="shared" si="14"/>
        <v>231.46080451042727</v>
      </c>
      <c r="S257" s="74">
        <f>'Results (ND)-Batch'!S257</f>
        <v>0.41505143562886448</v>
      </c>
      <c r="T257" s="74">
        <f>'System Properties'!$C$6*E257*K257*N257</f>
        <v>0.74137587728489451</v>
      </c>
      <c r="U257" s="70">
        <f t="shared" si="15"/>
        <v>4.0801328088454296</v>
      </c>
    </row>
    <row r="258" spans="1:21" x14ac:dyDescent="0.3">
      <c r="A258" s="13">
        <f>'Raw Data'!A256</f>
        <v>4.25</v>
      </c>
      <c r="B258" s="71">
        <f>'Results (ND)-Batch'!B258*Ref!$C$4/Ref!$C$3</f>
        <v>81326943362.568924</v>
      </c>
      <c r="C258" s="71">
        <f>'Results (ND)-Batch'!C258*Ref!$C$2*Ref!$C$4/Ref!$C$3</f>
        <v>10859237.199817447</v>
      </c>
      <c r="D258" s="71">
        <f>'Results (ND)-Batch'!D258*(Ref!$C$2^2)*Ref!$C$4/Ref!$C$3</f>
        <v>2126.5358207264239</v>
      </c>
      <c r="E258" s="71">
        <f>'Results (ND)-Batch'!E258*(Ref!$C$2^3)*Ref!$C$4/Ref!$C$3</f>
        <v>0.49221505269091675</v>
      </c>
      <c r="F258" s="71">
        <f>'Results (ND)-Batch'!F258*(Ref!$C$2^4)*Ref!$C$4/Ref!$C$3</f>
        <v>1.25074638911325E-4</v>
      </c>
      <c r="G258" s="67">
        <f>Ref!$C$6*Ref!$C$3*'Results (ND)-Batch'!G258</f>
        <v>1.3036479237077792</v>
      </c>
      <c r="H258" s="67">
        <f>Ref!$C$6*Ref!$C$3*'Results (ND)-Batch'!H258</f>
        <v>0.18171329302225839</v>
      </c>
      <c r="I258" s="67">
        <f>Ref!$C$6*Ref!$C$3*'Results (ND)-Batch'!I258</f>
        <v>0.1478786929385493</v>
      </c>
      <c r="J258" s="67">
        <f>Ref!$C$6*Ref!$C$3*Ref!$C$7*Ref!$C$8*'Results (ND)-Batch'!J258</f>
        <v>1393492.0292636852</v>
      </c>
      <c r="K258" s="67">
        <f>'Results (ND)-Batch'!K258*Ref!$C$3</f>
        <v>1.325706904495857E-3</v>
      </c>
      <c r="L258" s="55">
        <f t="shared" si="12"/>
        <v>0.1134345326289932</v>
      </c>
      <c r="M258" s="67">
        <f>'Results (ND)-Batch'!M258*Ref!$C$6</f>
        <v>1132.718403175922</v>
      </c>
      <c r="N258" s="67">
        <f>'Results (ND)-Batch'!N258*Ref!$C$6</f>
        <v>2170</v>
      </c>
      <c r="O258" s="55">
        <f>'Results (ND)-Batch'!O258*Ref!$C$7</f>
        <v>3849.3383373864849</v>
      </c>
      <c r="P258" s="55">
        <f>'Results (ND)-Batch'!P258*Ref!$C$7</f>
        <v>1265.0000000000002</v>
      </c>
      <c r="Q258" s="55">
        <f t="shared" si="13"/>
        <v>265.52571512139497</v>
      </c>
      <c r="R258" s="72">
        <f t="shared" si="14"/>
        <v>231.46332542039016</v>
      </c>
      <c r="S258" s="74">
        <f>'Results (ND)-Batch'!S258</f>
        <v>0.41505143563003255</v>
      </c>
      <c r="T258" s="74">
        <f>'System Properties'!$C$6*E258*K258*N258</f>
        <v>0.74141397063774339</v>
      </c>
      <c r="U258" s="70">
        <f t="shared" si="15"/>
        <v>4.0801306184403705</v>
      </c>
    </row>
    <row r="259" spans="1:21" x14ac:dyDescent="0.3">
      <c r="A259" s="13">
        <f>'Raw Data'!A257</f>
        <v>4.2666666666666702</v>
      </c>
      <c r="B259" s="71">
        <f>'Results (ND)-Batch'!B259*Ref!$C$4/Ref!$C$3</f>
        <v>81328025031.60318</v>
      </c>
      <c r="C259" s="71">
        <f>'Results (ND)-Batch'!C259*Ref!$C$2*Ref!$C$4/Ref!$C$3</f>
        <v>10859543.712170089</v>
      </c>
      <c r="D259" s="71">
        <f>'Results (ND)-Batch'!D259*(Ref!$C$2^2)*Ref!$C$4/Ref!$C$3</f>
        <v>2126.6186056114093</v>
      </c>
      <c r="E259" s="71">
        <f>'Results (ND)-Batch'!E259*(Ref!$C$2^3)*Ref!$C$4/Ref!$C$3</f>
        <v>0.49223952902421447</v>
      </c>
      <c r="F259" s="71">
        <f>'Results (ND)-Batch'!F259*(Ref!$C$2^4)*Ref!$C$4/Ref!$C$3</f>
        <v>1.250822248131375E-4</v>
      </c>
      <c r="G259" s="67">
        <f>Ref!$C$6*Ref!$C$3*'Results (ND)-Batch'!G259</f>
        <v>1.303638570911859</v>
      </c>
      <c r="H259" s="67">
        <f>Ref!$C$6*Ref!$C$3*'Results (ND)-Batch'!H259</f>
        <v>0.18172264581818362</v>
      </c>
      <c r="I259" s="67">
        <f>Ref!$C$6*Ref!$C$3*'Results (ND)-Batch'!I259</f>
        <v>0.14786934014262282</v>
      </c>
      <c r="J259" s="67">
        <f>Ref!$C$6*Ref!$C$3*Ref!$C$7*Ref!$C$8*'Results (ND)-Batch'!J259</f>
        <v>1393492.0292676594</v>
      </c>
      <c r="K259" s="67">
        <f>'Results (ND)-Batch'!K259*Ref!$C$3</f>
        <v>1.3257085097279789E-3</v>
      </c>
      <c r="L259" s="55">
        <f t="shared" si="12"/>
        <v>0.11342817207317847</v>
      </c>
      <c r="M259" s="67">
        <f>'Results (ND)-Batch'!M259*Ref!$C$6</f>
        <v>1132.7109613256189</v>
      </c>
      <c r="N259" s="67">
        <f>'Results (ND)-Batch'!N259*Ref!$C$6</f>
        <v>2170</v>
      </c>
      <c r="O259" s="55">
        <f>'Results (ND)-Batch'!O259*Ref!$C$7</f>
        <v>3849.3568784066852</v>
      </c>
      <c r="P259" s="55">
        <f>'Results (ND)-Batch'!P259*Ref!$C$7</f>
        <v>1265.0000000000002</v>
      </c>
      <c r="Q259" s="55">
        <f t="shared" si="13"/>
        <v>265.52571512215098</v>
      </c>
      <c r="R259" s="72">
        <f t="shared" si="14"/>
        <v>231.46582453730304</v>
      </c>
      <c r="S259" s="74">
        <f>'Results (ND)-Batch'!S259</f>
        <v>0.41505143563107871</v>
      </c>
      <c r="T259" s="74">
        <f>'System Properties'!$C$6*E259*K259*N259</f>
        <v>0.74145173664874142</v>
      </c>
      <c r="U259" s="70">
        <f t="shared" si="15"/>
        <v>4.0801284469002042</v>
      </c>
    </row>
    <row r="260" spans="1:21" x14ac:dyDescent="0.3">
      <c r="A260" s="13">
        <f>'Raw Data'!A258</f>
        <v>4.2833333333333297</v>
      </c>
      <c r="B260" s="71">
        <f>'Results (ND)-Batch'!B260*Ref!$C$4/Ref!$C$3</f>
        <v>81329096825.148834</v>
      </c>
      <c r="C260" s="71">
        <f>'Results (ND)-Batch'!C260*Ref!$C$2*Ref!$C$4/Ref!$C$3</f>
        <v>10859847.560911473</v>
      </c>
      <c r="D260" s="71">
        <f>'Results (ND)-Batch'!D260*(Ref!$C$2^2)*Ref!$C$4/Ref!$C$3</f>
        <v>2126.7006720484301</v>
      </c>
      <c r="E260" s="71">
        <f>'Results (ND)-Batch'!E260*(Ref!$C$2^3)*Ref!$C$4/Ref!$C$3</f>
        <v>0.49226379313718177</v>
      </c>
      <c r="F260" s="71">
        <f>'Results (ND)-Batch'!F260*(Ref!$C$2^4)*Ref!$C$4/Ref!$C$3</f>
        <v>1.2508974500266432E-4</v>
      </c>
      <c r="G260" s="67">
        <f>Ref!$C$6*Ref!$C$3*'Results (ND)-Batch'!G260</f>
        <v>1.3036292991743321</v>
      </c>
      <c r="H260" s="67">
        <f>Ref!$C$6*Ref!$C$3*'Results (ND)-Batch'!H260</f>
        <v>0.1817319175557067</v>
      </c>
      <c r="I260" s="67">
        <f>Ref!$C$6*Ref!$C$3*'Results (ND)-Batch'!I260</f>
        <v>0.14786006840509971</v>
      </c>
      <c r="J260" s="67">
        <f>Ref!$C$6*Ref!$C$3*Ref!$C$7*Ref!$C$8*'Results (ND)-Batch'!J260</f>
        <v>1393492.0292711777</v>
      </c>
      <c r="K260" s="67">
        <f>'Results (ND)-Batch'!K260*Ref!$C$3</f>
        <v>1.325710101073462E-3</v>
      </c>
      <c r="L260" s="55">
        <f t="shared" ref="L260:L303" si="16">I260/G260</f>
        <v>0.11342186655266839</v>
      </c>
      <c r="M260" s="67">
        <f>'Results (ND)-Batch'!M260*Ref!$C$6</f>
        <v>1132.703583866622</v>
      </c>
      <c r="N260" s="67">
        <f>'Results (ND)-Batch'!N260*Ref!$C$6</f>
        <v>2170</v>
      </c>
      <c r="O260" s="55">
        <f>'Results (ND)-Batch'!O260*Ref!$C$7</f>
        <v>3849.3752589989717</v>
      </c>
      <c r="P260" s="55">
        <f>'Results (ND)-Batch'!P260*Ref!$C$7</f>
        <v>1265.0000000000002</v>
      </c>
      <c r="Q260" s="55">
        <f t="shared" ref="Q260:Q303" si="17">J260/(G260*O260+H260*P260)</f>
        <v>265.52571512282219</v>
      </c>
      <c r="R260" s="72">
        <f t="shared" ref="R260:R303" si="18">1000000*E260/D260</f>
        <v>231.4683018664</v>
      </c>
      <c r="S260" s="74">
        <f>'Results (ND)-Batch'!S260</f>
        <v>0.41505143563200758</v>
      </c>
      <c r="T260" s="74">
        <f>'System Properties'!$C$6*E260*K260*N260</f>
        <v>0.74148917531788716</v>
      </c>
      <c r="U260" s="70">
        <f t="shared" ref="U260:U303" si="19">T260/H260</f>
        <v>4.0801262942190482</v>
      </c>
    </row>
    <row r="261" spans="1:21" x14ac:dyDescent="0.3">
      <c r="A261" s="13">
        <f>'Raw Data'!A259</f>
        <v>4.3</v>
      </c>
      <c r="B261" s="71">
        <f>'Results (ND)-Batch'!B261*Ref!$C$4/Ref!$C$3</f>
        <v>81330158743.275482</v>
      </c>
      <c r="C261" s="71">
        <f>'Results (ND)-Batch'!C261*Ref!$C$2*Ref!$C$4/Ref!$C$3</f>
        <v>10860148.746060867</v>
      </c>
      <c r="D261" s="71">
        <f>'Results (ND)-Batch'!D261*(Ref!$C$2^2)*Ref!$C$4/Ref!$C$3</f>
        <v>2126.7820200426854</v>
      </c>
      <c r="E261" s="71">
        <f>'Results (ND)-Batch'!E261*(Ref!$C$2^3)*Ref!$C$4/Ref!$C$3</f>
        <v>0.4922878450313512</v>
      </c>
      <c r="F261" s="71">
        <f>'Results (ND)-Batch'!F261*(Ref!$C$2^4)*Ref!$C$4/Ref!$C$3</f>
        <v>1.2509719948037965E-4</v>
      </c>
      <c r="G261" s="67">
        <f>Ref!$C$6*Ref!$C$3*'Results (ND)-Batch'!G261</f>
        <v>1.303620108495211</v>
      </c>
      <c r="H261" s="67">
        <f>Ref!$C$6*Ref!$C$3*'Results (ND)-Batch'!H261</f>
        <v>0.1817411082348277</v>
      </c>
      <c r="I261" s="67">
        <f>Ref!$C$6*Ref!$C$3*'Results (ND)-Batch'!I261</f>
        <v>0.14785087772597999</v>
      </c>
      <c r="J261" s="67">
        <f>Ref!$C$6*Ref!$C$3*Ref!$C$7*Ref!$C$8*'Results (ND)-Batch'!J261</f>
        <v>1393492.0292742397</v>
      </c>
      <c r="K261" s="67">
        <f>'Results (ND)-Batch'!K261*Ref!$C$3</f>
        <v>1.3257116785322929E-3</v>
      </c>
      <c r="L261" s="55">
        <f t="shared" si="16"/>
        <v>0.11341561606981236</v>
      </c>
      <c r="M261" s="67">
        <f>'Results (ND)-Batch'!M261*Ref!$C$6</f>
        <v>1132.6962708016804</v>
      </c>
      <c r="N261" s="67">
        <f>'Results (ND)-Batch'!N261*Ref!$C$6</f>
        <v>2170</v>
      </c>
      <c r="O261" s="55">
        <f>'Results (ND)-Batch'!O261*Ref!$C$7</f>
        <v>3849.3934791564971</v>
      </c>
      <c r="P261" s="55">
        <f>'Results (ND)-Batch'!P261*Ref!$C$7</f>
        <v>1265.0000000000002</v>
      </c>
      <c r="Q261" s="55">
        <f t="shared" si="17"/>
        <v>265.5257151234058</v>
      </c>
      <c r="R261" s="72">
        <f t="shared" si="18"/>
        <v>231.47075741286866</v>
      </c>
      <c r="S261" s="74">
        <f>'Results (ND)-Batch'!S261</f>
        <v>0.41505143563281527</v>
      </c>
      <c r="T261" s="74">
        <f>'System Properties'!$C$6*E261*K261*N261</f>
        <v>0.74152628664518172</v>
      </c>
      <c r="U261" s="70">
        <f t="shared" si="19"/>
        <v>4.08012416039114</v>
      </c>
    </row>
    <row r="262" spans="1:21" x14ac:dyDescent="0.3">
      <c r="A262" s="13">
        <f>'Raw Data'!A260</f>
        <v>4.31666666666667</v>
      </c>
      <c r="B262" s="71">
        <f>'Results (ND)-Batch'!B262*Ref!$C$4/Ref!$C$3</f>
        <v>81331210786.050415</v>
      </c>
      <c r="C262" s="71">
        <f>'Results (ND)-Batch'!C262*Ref!$C$2*Ref!$C$4/Ref!$C$3</f>
        <v>10860447.267637141</v>
      </c>
      <c r="D262" s="71">
        <f>'Results (ND)-Batch'!D262*(Ref!$C$2^2)*Ref!$C$4/Ref!$C$3</f>
        <v>2126.862649599263</v>
      </c>
      <c r="E262" s="71">
        <f>'Results (ND)-Batch'!E262*(Ref!$C$2^3)*Ref!$C$4/Ref!$C$3</f>
        <v>0.49231168470823017</v>
      </c>
      <c r="F262" s="71">
        <f>'Results (ND)-Batch'!F262*(Ref!$C$2^4)*Ref!$C$4/Ref!$C$3</f>
        <v>1.2510458824675078E-4</v>
      </c>
      <c r="G262" s="67">
        <f>Ref!$C$6*Ref!$C$3*'Results (ND)-Batch'!G262</f>
        <v>1.3036109988744959</v>
      </c>
      <c r="H262" s="67">
        <f>Ref!$C$6*Ref!$C$3*'Results (ND)-Batch'!H262</f>
        <v>0.18175021785554402</v>
      </c>
      <c r="I262" s="67">
        <f>Ref!$C$6*Ref!$C$3*'Results (ND)-Batch'!I262</f>
        <v>0.14784176810526239</v>
      </c>
      <c r="J262" s="67">
        <f>Ref!$C$6*Ref!$C$3*Ref!$C$7*Ref!$C$8*'Results (ND)-Batch'!J262</f>
        <v>1393492.0292768427</v>
      </c>
      <c r="K262" s="67">
        <f>'Results (ND)-Batch'!K262*Ref!$C$3</f>
        <v>1.325713242104485E-3</v>
      </c>
      <c r="L262" s="55">
        <f t="shared" si="16"/>
        <v>0.11340942062693944</v>
      </c>
      <c r="M262" s="67">
        <f>'Results (ND)-Batch'!M262*Ref!$C$6</f>
        <v>1132.6890221335191</v>
      </c>
      <c r="N262" s="67">
        <f>'Results (ND)-Batch'!N262*Ref!$C$6</f>
        <v>2170</v>
      </c>
      <c r="O262" s="55">
        <f>'Results (ND)-Batch'!O262*Ref!$C$7</f>
        <v>3849.4115388724717</v>
      </c>
      <c r="P262" s="55">
        <f>'Results (ND)-Batch'!P262*Ref!$C$7</f>
        <v>1265.0000000000002</v>
      </c>
      <c r="Q262" s="55">
        <f t="shared" si="17"/>
        <v>265.52571512390136</v>
      </c>
      <c r="R262" s="72">
        <f t="shared" si="18"/>
        <v>231.47319118185186</v>
      </c>
      <c r="S262" s="74">
        <f>'Results (ND)-Batch'!S262</f>
        <v>0.41505143563350111</v>
      </c>
      <c r="T262" s="74">
        <f>'System Properties'!$C$6*E262*K262*N262</f>
        <v>0.74156307063062388</v>
      </c>
      <c r="U262" s="70">
        <f t="shared" si="19"/>
        <v>4.0801220454108176</v>
      </c>
    </row>
    <row r="263" spans="1:21" x14ac:dyDescent="0.3">
      <c r="A263" s="13">
        <f>'Raw Data'!A261</f>
        <v>4.3333333333333304</v>
      </c>
      <c r="B263" s="71">
        <f>'Results (ND)-Batch'!B263*Ref!$C$4/Ref!$C$3</f>
        <v>81332252953.544235</v>
      </c>
      <c r="C263" s="71">
        <f>'Results (ND)-Batch'!C263*Ref!$C$2*Ref!$C$4/Ref!$C$3</f>
        <v>10860743.125659285</v>
      </c>
      <c r="D263" s="71">
        <f>'Results (ND)-Batch'!D263*(Ref!$C$2^2)*Ref!$C$4/Ref!$C$3</f>
        <v>2126.9425607232802</v>
      </c>
      <c r="E263" s="71">
        <f>'Results (ND)-Batch'!E263*(Ref!$C$2^3)*Ref!$C$4/Ref!$C$3</f>
        <v>0.49233531216932958</v>
      </c>
      <c r="F263" s="71">
        <f>'Results (ND)-Batch'!F263*(Ref!$C$2^4)*Ref!$C$4/Ref!$C$3</f>
        <v>1.2511191130224543E-4</v>
      </c>
      <c r="G263" s="67">
        <f>Ref!$C$6*Ref!$C$3*'Results (ND)-Batch'!G263</f>
        <v>1.303601970312174</v>
      </c>
      <c r="H263" s="67">
        <f>Ref!$C$6*Ref!$C$3*'Results (ND)-Batch'!H263</f>
        <v>0.18175924641785821</v>
      </c>
      <c r="I263" s="67">
        <f>Ref!$C$6*Ref!$C$3*'Results (ND)-Batch'!I263</f>
        <v>0.1478327395429482</v>
      </c>
      <c r="J263" s="67">
        <f>Ref!$C$6*Ref!$C$3*Ref!$C$7*Ref!$C$8*'Results (ND)-Batch'!J263</f>
        <v>1393492.0292789894</v>
      </c>
      <c r="K263" s="67">
        <f>'Results (ND)-Batch'!K263*Ref!$C$3</f>
        <v>1.325714791790012E-3</v>
      </c>
      <c r="L263" s="55">
        <f t="shared" si="16"/>
        <v>0.11340328022636131</v>
      </c>
      <c r="M263" s="67">
        <f>'Results (ND)-Batch'!M263*Ref!$C$6</f>
        <v>1132.6818378648427</v>
      </c>
      <c r="N263" s="67">
        <f>'Results (ND)-Batch'!N263*Ref!$C$6</f>
        <v>2170</v>
      </c>
      <c r="O263" s="55">
        <f>'Results (ND)-Batch'!O263*Ref!$C$7</f>
        <v>3849.4294381401564</v>
      </c>
      <c r="P263" s="55">
        <f>'Results (ND)-Batch'!P263*Ref!$C$7</f>
        <v>1265.0000000000002</v>
      </c>
      <c r="Q263" s="55">
        <f t="shared" si="17"/>
        <v>265.52571512431206</v>
      </c>
      <c r="R263" s="72">
        <f t="shared" si="18"/>
        <v>231.47560317844588</v>
      </c>
      <c r="S263" s="74">
        <f>'Results (ND)-Batch'!S263</f>
        <v>0.41505143563406949</v>
      </c>
      <c r="T263" s="74">
        <f>'System Properties'!$C$6*E263*K263*N263</f>
        <v>0.74159952727421508</v>
      </c>
      <c r="U263" s="70">
        <f t="shared" si="19"/>
        <v>4.0801199492723663</v>
      </c>
    </row>
    <row r="264" spans="1:21" x14ac:dyDescent="0.3">
      <c r="A264" s="13">
        <f>'Raw Data'!A262</f>
        <v>4.3499999999999996</v>
      </c>
      <c r="B264" s="71">
        <f>'Results (ND)-Batch'!B264*Ref!$C$4/Ref!$C$3</f>
        <v>81333285245.821747</v>
      </c>
      <c r="C264" s="71">
        <f>'Results (ND)-Batch'!C264*Ref!$C$2*Ref!$C$4/Ref!$C$3</f>
        <v>10861036.32014573</v>
      </c>
      <c r="D264" s="71">
        <f>'Results (ND)-Batch'!D264*(Ref!$C$2^2)*Ref!$C$4/Ref!$C$3</f>
        <v>2127.0217534197263</v>
      </c>
      <c r="E264" s="71">
        <f>'Results (ND)-Batch'!E264*(Ref!$C$2^3)*Ref!$C$4/Ref!$C$3</f>
        <v>0.49235872741612535</v>
      </c>
      <c r="F264" s="71">
        <f>'Results (ND)-Batch'!F264*(Ref!$C$2^4)*Ref!$C$4/Ref!$C$3</f>
        <v>1.2511916864732118E-4</v>
      </c>
      <c r="G264" s="67">
        <f>Ref!$C$6*Ref!$C$3*'Results (ND)-Batch'!G264</f>
        <v>1.3035930228082711</v>
      </c>
      <c r="H264" s="67">
        <f>Ref!$C$6*Ref!$C$3*'Results (ND)-Batch'!H264</f>
        <v>0.18176819392176899</v>
      </c>
      <c r="I264" s="67">
        <f>Ref!$C$6*Ref!$C$3*'Results (ND)-Batch'!I264</f>
        <v>0.14782379203903739</v>
      </c>
      <c r="J264" s="67">
        <f>Ref!$C$6*Ref!$C$3*Ref!$C$7*Ref!$C$8*'Results (ND)-Batch'!J264</f>
        <v>1393492.0292806788</v>
      </c>
      <c r="K264" s="67">
        <f>'Results (ND)-Batch'!K264*Ref!$C$3</f>
        <v>1.3257163275889E-3</v>
      </c>
      <c r="L264" s="55">
        <f t="shared" si="16"/>
        <v>0.11339719487036479</v>
      </c>
      <c r="M264" s="67">
        <f>'Results (ND)-Batch'!M264*Ref!$C$6</f>
        <v>1132.6747179983267</v>
      </c>
      <c r="N264" s="67">
        <f>'Results (ND)-Batch'!N264*Ref!$C$6</f>
        <v>2170</v>
      </c>
      <c r="O264" s="55">
        <f>'Results (ND)-Batch'!O264*Ref!$C$7</f>
        <v>3849.4471769528868</v>
      </c>
      <c r="P264" s="55">
        <f>'Results (ND)-Batch'!P264*Ref!$C$7</f>
        <v>1265.0000000000002</v>
      </c>
      <c r="Q264" s="55">
        <f t="shared" si="17"/>
        <v>265.52571512463231</v>
      </c>
      <c r="R264" s="72">
        <f t="shared" si="18"/>
        <v>231.47799340769973</v>
      </c>
      <c r="S264" s="74">
        <f>'Results (ND)-Batch'!S264</f>
        <v>0.41505143563451269</v>
      </c>
      <c r="T264" s="74">
        <f>'System Properties'!$C$6*E264*K264*N264</f>
        <v>0.74163565657595387</v>
      </c>
      <c r="U264" s="70">
        <f t="shared" si="19"/>
        <v>4.0801178719701952</v>
      </c>
    </row>
    <row r="265" spans="1:21" x14ac:dyDescent="0.3">
      <c r="A265" s="13">
        <f>'Raw Data'!A263</f>
        <v>4.3666666666666698</v>
      </c>
      <c r="B265" s="71">
        <f>'Results (ND)-Batch'!B265*Ref!$C$4/Ref!$C$3</f>
        <v>81334307662.951416</v>
      </c>
      <c r="C265" s="71">
        <f>'Results (ND)-Batch'!C265*Ref!$C$2*Ref!$C$4/Ref!$C$3</f>
        <v>10861326.851115094</v>
      </c>
      <c r="D265" s="71">
        <f>'Results (ND)-Batch'!D265*(Ref!$C$2^2)*Ref!$C$4/Ref!$C$3</f>
        <v>2127.1002276936074</v>
      </c>
      <c r="E265" s="71">
        <f>'Results (ND)-Batch'!E265*(Ref!$C$2^3)*Ref!$C$4/Ref!$C$3</f>
        <v>0.49238193045009659</v>
      </c>
      <c r="F265" s="71">
        <f>'Results (ND)-Batch'!F265*(Ref!$C$2^4)*Ref!$C$4/Ref!$C$3</f>
        <v>1.2512636028243589E-4</v>
      </c>
      <c r="G265" s="67">
        <f>Ref!$C$6*Ref!$C$3*'Results (ND)-Batch'!G265</f>
        <v>1.303584156362761</v>
      </c>
      <c r="H265" s="67">
        <f>Ref!$C$6*Ref!$C$3*'Results (ND)-Batch'!H265</f>
        <v>0.18177706036727773</v>
      </c>
      <c r="I265" s="67">
        <f>Ref!$C$6*Ref!$C$3*'Results (ND)-Batch'!I265</f>
        <v>0.14781492559353002</v>
      </c>
      <c r="J265" s="67">
        <f>Ref!$C$6*Ref!$C$3*Ref!$C$7*Ref!$C$8*'Results (ND)-Batch'!J265</f>
        <v>1393492.0292819105</v>
      </c>
      <c r="K265" s="67">
        <f>'Results (ND)-Batch'!K265*Ref!$C$3</f>
        <v>1.325717849501136E-3</v>
      </c>
      <c r="L265" s="55">
        <f t="shared" si="16"/>
        <v>0.11339116456122079</v>
      </c>
      <c r="M265" s="67">
        <f>'Results (ND)-Batch'!M265*Ref!$C$6</f>
        <v>1132.6676625366283</v>
      </c>
      <c r="N265" s="67">
        <f>'Results (ND)-Batch'!N265*Ref!$C$6</f>
        <v>2170</v>
      </c>
      <c r="O265" s="55">
        <f>'Results (ND)-Batch'!O265*Ref!$C$7</f>
        <v>3849.4647553040413</v>
      </c>
      <c r="P265" s="55">
        <f>'Results (ND)-Batch'!P265*Ref!$C$7</f>
        <v>1265.0000000000002</v>
      </c>
      <c r="Q265" s="55">
        <f t="shared" si="17"/>
        <v>265.52571512486747</v>
      </c>
      <c r="R265" s="72">
        <f t="shared" si="18"/>
        <v>231.48036187461707</v>
      </c>
      <c r="S265" s="74">
        <f>'Results (ND)-Batch'!S265</f>
        <v>0.4150514356348381</v>
      </c>
      <c r="T265" s="74">
        <f>'System Properties'!$C$6*E265*K265*N265</f>
        <v>0.74167145853584138</v>
      </c>
      <c r="U265" s="70">
        <f t="shared" si="19"/>
        <v>4.0801158134987201</v>
      </c>
    </row>
    <row r="266" spans="1:21" x14ac:dyDescent="0.3">
      <c r="A266" s="13">
        <f>'Raw Data'!A264</f>
        <v>4.3833333333333302</v>
      </c>
      <c r="B266" s="71">
        <f>'Results (ND)-Batch'!B266*Ref!$C$4/Ref!$C$3</f>
        <v>81335320204.999008</v>
      </c>
      <c r="C266" s="71">
        <f>'Results (ND)-Batch'!C266*Ref!$C$2*Ref!$C$4/Ref!$C$3</f>
        <v>10861614.718585636</v>
      </c>
      <c r="D266" s="71">
        <f>'Results (ND)-Batch'!D266*(Ref!$C$2^2)*Ref!$C$4/Ref!$C$3</f>
        <v>2127.1779835498755</v>
      </c>
      <c r="E266" s="71">
        <f>'Results (ND)-Batch'!E266*(Ref!$C$2^3)*Ref!$C$4/Ref!$C$3</f>
        <v>0.49240492127270302</v>
      </c>
      <c r="F266" s="71">
        <f>'Results (ND)-Batch'!F266*(Ref!$C$2^4)*Ref!$C$4/Ref!$C$3</f>
        <v>1.2513348620804218E-4</v>
      </c>
      <c r="G266" s="67">
        <f>Ref!$C$6*Ref!$C$3*'Results (ND)-Batch'!G266</f>
        <v>1.3035753709756572</v>
      </c>
      <c r="H266" s="67">
        <f>Ref!$C$6*Ref!$C$3*'Results (ND)-Batch'!H266</f>
        <v>0.1817858457543817</v>
      </c>
      <c r="I266" s="67">
        <f>Ref!$C$6*Ref!$C$3*'Results (ND)-Batch'!I266</f>
        <v>0.14780614020642471</v>
      </c>
      <c r="J266" s="67">
        <f>Ref!$C$6*Ref!$C$3*Ref!$C$7*Ref!$C$8*'Results (ND)-Batch'!J266</f>
        <v>1393492.0292826847</v>
      </c>
      <c r="K266" s="67">
        <f>'Results (ND)-Batch'!K266*Ref!$C$3</f>
        <v>1.32571935752672E-3</v>
      </c>
      <c r="L266" s="55">
        <f t="shared" si="16"/>
        <v>0.1133851893011753</v>
      </c>
      <c r="M266" s="67">
        <f>'Results (ND)-Batch'!M266*Ref!$C$6</f>
        <v>1132.6606714823749</v>
      </c>
      <c r="N266" s="67">
        <f>'Results (ND)-Batch'!N266*Ref!$C$6</f>
        <v>2170</v>
      </c>
      <c r="O266" s="55">
        <f>'Results (ND)-Batch'!O266*Ref!$C$7</f>
        <v>3849.4821731870743</v>
      </c>
      <c r="P266" s="55">
        <f>'Results (ND)-Batch'!P266*Ref!$C$7</f>
        <v>1265.0000000000002</v>
      </c>
      <c r="Q266" s="55">
        <f t="shared" si="17"/>
        <v>265.52571512501476</v>
      </c>
      <c r="R266" s="72">
        <f t="shared" si="18"/>
        <v>231.48270858415347</v>
      </c>
      <c r="S266" s="74">
        <f>'Results (ND)-Batch'!S266</f>
        <v>0.41505143563504193</v>
      </c>
      <c r="T266" s="74">
        <f>'System Properties'!$C$6*E266*K266*N266</f>
        <v>0.74170693315387759</v>
      </c>
      <c r="U266" s="70">
        <f t="shared" si="19"/>
        <v>4.0801137738524931</v>
      </c>
    </row>
    <row r="267" spans="1:21" x14ac:dyDescent="0.3">
      <c r="A267" s="13">
        <f>'Raw Data'!A265</f>
        <v>4.4000000000000004</v>
      </c>
      <c r="B267" s="71">
        <f>'Results (ND)-Batch'!B267*Ref!$C$4/Ref!$C$3</f>
        <v>81336322872.028671</v>
      </c>
      <c r="C267" s="71">
        <f>'Results (ND)-Batch'!C267*Ref!$C$2*Ref!$C$4/Ref!$C$3</f>
        <v>10861899.922575386</v>
      </c>
      <c r="D267" s="71">
        <f>'Results (ND)-Batch'!D267*(Ref!$C$2^2)*Ref!$C$4/Ref!$C$3</f>
        <v>2127.2550209933934</v>
      </c>
      <c r="E267" s="71">
        <f>'Results (ND)-Batch'!E267*(Ref!$C$2^3)*Ref!$C$4/Ref!$C$3</f>
        <v>0.49242769988538576</v>
      </c>
      <c r="F267" s="71">
        <f>'Results (ND)-Batch'!F267*(Ref!$C$2^4)*Ref!$C$4/Ref!$C$3</f>
        <v>1.2514054642458642E-4</v>
      </c>
      <c r="G267" s="67">
        <f>Ref!$C$6*Ref!$C$3*'Results (ND)-Batch'!G267</f>
        <v>1.3035666666469592</v>
      </c>
      <c r="H267" s="67">
        <f>Ref!$C$6*Ref!$C$3*'Results (ND)-Batch'!H267</f>
        <v>0.18179455008308359</v>
      </c>
      <c r="I267" s="67">
        <f>Ref!$C$6*Ref!$C$3*'Results (ND)-Batch'!I267</f>
        <v>0.14779743587772409</v>
      </c>
      <c r="J267" s="67">
        <f>Ref!$C$6*Ref!$C$3*Ref!$C$7*Ref!$C$8*'Results (ND)-Batch'!J267</f>
        <v>1393492.0292830011</v>
      </c>
      <c r="K267" s="67">
        <f>'Results (ND)-Batch'!K267*Ref!$C$3</f>
        <v>1.3257208516656649E-3</v>
      </c>
      <c r="L267" s="55">
        <f t="shared" si="16"/>
        <v>0.113379269092458</v>
      </c>
      <c r="M267" s="67">
        <f>'Results (ND)-Batch'!M267*Ref!$C$6</f>
        <v>1132.653744838176</v>
      </c>
      <c r="N267" s="67">
        <f>'Results (ND)-Batch'!N267*Ref!$C$6</f>
        <v>2170</v>
      </c>
      <c r="O267" s="55">
        <f>'Results (ND)-Batch'!O267*Ref!$C$7</f>
        <v>3849.4994305954851</v>
      </c>
      <c r="P267" s="55">
        <f>'Results (ND)-Batch'!P267*Ref!$C$7</f>
        <v>1265.0000000000002</v>
      </c>
      <c r="Q267" s="55">
        <f t="shared" si="17"/>
        <v>265.52571512507438</v>
      </c>
      <c r="R267" s="72">
        <f t="shared" si="18"/>
        <v>231.48503354122067</v>
      </c>
      <c r="S267" s="74">
        <f>'Results (ND)-Batch'!S267</f>
        <v>0.41505143563512442</v>
      </c>
      <c r="T267" s="74">
        <f>'System Properties'!$C$6*E267*K267*N267</f>
        <v>0.74174208043006096</v>
      </c>
      <c r="U267" s="70">
        <f t="shared" si="19"/>
        <v>4.0801117530259878</v>
      </c>
    </row>
    <row r="268" spans="1:21" x14ac:dyDescent="0.3">
      <c r="A268" s="13">
        <f>'Raw Data'!A266</f>
        <v>4.4166666666666696</v>
      </c>
      <c r="B268" s="71">
        <f>'Results (ND)-Batch'!B268*Ref!$C$4/Ref!$C$3</f>
        <v>81337315664.107132</v>
      </c>
      <c r="C268" s="71">
        <f>'Results (ND)-Batch'!C268*Ref!$C$2*Ref!$C$4/Ref!$C$3</f>
        <v>10862182.463102462</v>
      </c>
      <c r="D268" s="71">
        <f>'Results (ND)-Batch'!D268*(Ref!$C$2^2)*Ref!$C$4/Ref!$C$3</f>
        <v>2127.3313400290322</v>
      </c>
      <c r="E268" s="71">
        <f>'Results (ND)-Batch'!E268*(Ref!$C$2^3)*Ref!$C$4/Ref!$C$3</f>
        <v>0.49245026628958399</v>
      </c>
      <c r="F268" s="71">
        <f>'Results (ND)-Batch'!F268*(Ref!$C$2^4)*Ref!$C$4/Ref!$C$3</f>
        <v>1.2514754093251418E-4</v>
      </c>
      <c r="G268" s="67">
        <f>Ref!$C$6*Ref!$C$3*'Results (ND)-Batch'!G268</f>
        <v>1.303558043376654</v>
      </c>
      <c r="H268" s="67">
        <f>Ref!$C$6*Ref!$C$3*'Results (ND)-Batch'!H268</f>
        <v>0.18180317335338209</v>
      </c>
      <c r="I268" s="67">
        <f>Ref!$C$6*Ref!$C$3*'Results (ND)-Batch'!I268</f>
        <v>0.1477888126074243</v>
      </c>
      <c r="J268" s="67">
        <f>Ref!$C$6*Ref!$C$3*Ref!$C$7*Ref!$C$8*'Results (ND)-Batch'!J268</f>
        <v>1393492.0292828616</v>
      </c>
      <c r="K268" s="67">
        <f>'Results (ND)-Batch'!K268*Ref!$C$3</f>
        <v>1.3257223319179581E-3</v>
      </c>
      <c r="L268" s="55">
        <f t="shared" si="16"/>
        <v>0.11337340393727427</v>
      </c>
      <c r="M268" s="67">
        <f>'Results (ND)-Batch'!M268*Ref!$C$6</f>
        <v>1132.6468826066109</v>
      </c>
      <c r="N268" s="67">
        <f>'Results (ND)-Batch'!N268*Ref!$C$6</f>
        <v>2170</v>
      </c>
      <c r="O268" s="55">
        <f>'Results (ND)-Batch'!O268*Ref!$C$7</f>
        <v>3849.5165275228455</v>
      </c>
      <c r="P268" s="55">
        <f>'Results (ND)-Batch'!P268*Ref!$C$7</f>
        <v>1265.0000000000002</v>
      </c>
      <c r="Q268" s="55">
        <f t="shared" si="17"/>
        <v>265.52571512504909</v>
      </c>
      <c r="R268" s="72">
        <f t="shared" si="18"/>
        <v>231.4873367506838</v>
      </c>
      <c r="S268" s="74">
        <f>'Results (ND)-Batch'!S268</f>
        <v>0.41505143563508945</v>
      </c>
      <c r="T268" s="74">
        <f>'System Properties'!$C$6*E268*K268*N268</f>
        <v>0.7417769003643937</v>
      </c>
      <c r="U268" s="70">
        <f t="shared" si="19"/>
        <v>4.0801097510138398</v>
      </c>
    </row>
    <row r="269" spans="1:21" x14ac:dyDescent="0.3">
      <c r="A269" s="13">
        <f>'Raw Data'!A267</f>
        <v>4.43333333333333</v>
      </c>
      <c r="B269" s="71">
        <f>'Results (ND)-Batch'!B269*Ref!$C$4/Ref!$C$3</f>
        <v>81338298581.297653</v>
      </c>
      <c r="C269" s="71">
        <f>'Results (ND)-Batch'!C269*Ref!$C$2*Ref!$C$4/Ref!$C$3</f>
        <v>10862462.340184595</v>
      </c>
      <c r="D269" s="71">
        <f>'Results (ND)-Batch'!D269*(Ref!$C$2^2)*Ref!$C$4/Ref!$C$3</f>
        <v>2127.4069406616072</v>
      </c>
      <c r="E269" s="71">
        <f>'Results (ND)-Batch'!E269*(Ref!$C$2^3)*Ref!$C$4/Ref!$C$3</f>
        <v>0.49247262048671719</v>
      </c>
      <c r="F269" s="71">
        <f>'Results (ND)-Batch'!F269*(Ref!$C$2^4)*Ref!$C$4/Ref!$C$3</f>
        <v>1.2515446973226533E-4</v>
      </c>
      <c r="G269" s="67">
        <f>Ref!$C$6*Ref!$C$3*'Results (ND)-Batch'!G269</f>
        <v>1.3035495011647551</v>
      </c>
      <c r="H269" s="67">
        <f>Ref!$C$6*Ref!$C$3*'Results (ND)-Batch'!H269</f>
        <v>0.1818117155652772</v>
      </c>
      <c r="I269" s="67">
        <f>Ref!$C$6*Ref!$C$3*'Results (ND)-Batch'!I269</f>
        <v>0.14778027039552921</v>
      </c>
      <c r="J269" s="67">
        <f>Ref!$C$6*Ref!$C$3*Ref!$C$7*Ref!$C$8*'Results (ND)-Batch'!J269</f>
        <v>1393492.0292822644</v>
      </c>
      <c r="K269" s="67">
        <f>'Results (ND)-Batch'!K269*Ref!$C$3</f>
        <v>1.325723798283599E-3</v>
      </c>
      <c r="L269" s="55">
        <f t="shared" si="16"/>
        <v>0.11336759383781263</v>
      </c>
      <c r="M269" s="67">
        <f>'Results (ND)-Batch'!M269*Ref!$C$6</f>
        <v>1132.6400847902407</v>
      </c>
      <c r="N269" s="67">
        <f>'Results (ND)-Batch'!N269*Ref!$C$6</f>
        <v>2170</v>
      </c>
      <c r="O269" s="55">
        <f>'Results (ND)-Batch'!O269*Ref!$C$7</f>
        <v>3849.5334639627763</v>
      </c>
      <c r="P269" s="55">
        <f>'Results (ND)-Batch'!P269*Ref!$C$7</f>
        <v>1265.0000000000002</v>
      </c>
      <c r="Q269" s="55">
        <f t="shared" si="17"/>
        <v>265.52571512493608</v>
      </c>
      <c r="R269" s="72">
        <f t="shared" si="18"/>
        <v>231.48961821735995</v>
      </c>
      <c r="S269" s="74">
        <f>'Results (ND)-Batch'!S269</f>
        <v>0.41505143563493296</v>
      </c>
      <c r="T269" s="74">
        <f>'System Properties'!$C$6*E269*K269*N269</f>
        <v>0.74181139295687448</v>
      </c>
      <c r="U269" s="70">
        <f t="shared" si="19"/>
        <v>4.0801077678106861</v>
      </c>
    </row>
    <row r="270" spans="1:21" x14ac:dyDescent="0.3">
      <c r="A270" s="13">
        <f>'Raw Data'!A268</f>
        <v>4.45</v>
      </c>
      <c r="B270" s="71">
        <f>'Results (ND)-Batch'!B270*Ref!$C$4/Ref!$C$3</f>
        <v>81339271623.664871</v>
      </c>
      <c r="C270" s="71">
        <f>'Results (ND)-Batch'!C270*Ref!$C$2*Ref!$C$4/Ref!$C$3</f>
        <v>10862739.55383949</v>
      </c>
      <c r="D270" s="71">
        <f>'Results (ND)-Batch'!D270*(Ref!$C$2^2)*Ref!$C$4/Ref!$C$3</f>
        <v>2127.4818228958547</v>
      </c>
      <c r="E270" s="71">
        <f>'Results (ND)-Batch'!E270*(Ref!$C$2^3)*Ref!$C$4/Ref!$C$3</f>
        <v>0.49249476247819213</v>
      </c>
      <c r="F270" s="71">
        <f>'Results (ND)-Batch'!F270*(Ref!$C$2^4)*Ref!$C$4/Ref!$C$3</f>
        <v>1.2516133282427535E-4</v>
      </c>
      <c r="G270" s="67">
        <f>Ref!$C$6*Ref!$C$3*'Results (ND)-Batch'!G270</f>
        <v>1.3035410400112619</v>
      </c>
      <c r="H270" s="67">
        <f>Ref!$C$6*Ref!$C$3*'Results (ND)-Batch'!H270</f>
        <v>0.18182017671877021</v>
      </c>
      <c r="I270" s="67">
        <f>Ref!$C$6*Ref!$C$3*'Results (ND)-Batch'!I270</f>
        <v>0.14777180924203751</v>
      </c>
      <c r="J270" s="67">
        <f>Ref!$C$6*Ref!$C$3*Ref!$C$7*Ref!$C$8*'Results (ND)-Batch'!J270</f>
        <v>1393492.0292812095</v>
      </c>
      <c r="K270" s="67">
        <f>'Results (ND)-Batch'!K270*Ref!$C$3</f>
        <v>1.3257252507625878E-3</v>
      </c>
      <c r="L270" s="55">
        <f t="shared" si="16"/>
        <v>0.1133618387962383</v>
      </c>
      <c r="M270" s="67">
        <f>'Results (ND)-Batch'!M270*Ref!$C$6</f>
        <v>1132.6333513915988</v>
      </c>
      <c r="N270" s="67">
        <f>'Results (ND)-Batch'!N270*Ref!$C$6</f>
        <v>2170</v>
      </c>
      <c r="O270" s="55">
        <f>'Results (ND)-Batch'!O270*Ref!$C$7</f>
        <v>3849.5502399089655</v>
      </c>
      <c r="P270" s="55">
        <f>'Results (ND)-Batch'!P270*Ref!$C$7</f>
        <v>1265.0000000000002</v>
      </c>
      <c r="Q270" s="55">
        <f t="shared" si="17"/>
        <v>265.52571512473531</v>
      </c>
      <c r="R270" s="72">
        <f t="shared" si="18"/>
        <v>231.49187794602412</v>
      </c>
      <c r="S270" s="74">
        <f>'Results (ND)-Batch'!S270</f>
        <v>0.41505143563465519</v>
      </c>
      <c r="T270" s="74">
        <f>'System Properties'!$C$6*E270*K270*N270</f>
        <v>0.74184555820750386</v>
      </c>
      <c r="U270" s="70">
        <f t="shared" si="19"/>
        <v>4.0801058034111977</v>
      </c>
    </row>
    <row r="271" spans="1:21" x14ac:dyDescent="0.3">
      <c r="A271" s="13">
        <f>'Raw Data'!A269</f>
        <v>4.4666666666666703</v>
      </c>
      <c r="B271" s="71">
        <f>'Results (ND)-Batch'!B271*Ref!$C$4/Ref!$C$3</f>
        <v>81340234791.271317</v>
      </c>
      <c r="C271" s="71">
        <f>'Results (ND)-Batch'!C271*Ref!$C$2*Ref!$C$4/Ref!$C$3</f>
        <v>10863014.104084561</v>
      </c>
      <c r="D271" s="71">
        <f>'Results (ND)-Batch'!D271*(Ref!$C$2^2)*Ref!$C$4/Ref!$C$3</f>
        <v>2127.5559867365128</v>
      </c>
      <c r="E271" s="71">
        <f>'Results (ND)-Batch'!E271*(Ref!$C$2^3)*Ref!$C$4/Ref!$C$3</f>
        <v>0.49251669226540112</v>
      </c>
      <c r="F271" s="71">
        <f>'Results (ND)-Batch'!F271*(Ref!$C$2^4)*Ref!$C$4/Ref!$C$3</f>
        <v>1.2516813020897643E-4</v>
      </c>
      <c r="G271" s="67">
        <f>Ref!$C$6*Ref!$C$3*'Results (ND)-Batch'!G271</f>
        <v>1.303532659916175</v>
      </c>
      <c r="H271" s="67">
        <f>Ref!$C$6*Ref!$C$3*'Results (ND)-Batch'!H271</f>
        <v>0.18182855681385982</v>
      </c>
      <c r="I271" s="67">
        <f>Ref!$C$6*Ref!$C$3*'Results (ND)-Batch'!I271</f>
        <v>0.1477634291469479</v>
      </c>
      <c r="J271" s="67">
        <f>Ref!$C$6*Ref!$C$3*Ref!$C$7*Ref!$C$8*'Results (ND)-Batch'!J271</f>
        <v>1393492.0292796989</v>
      </c>
      <c r="K271" s="67">
        <f>'Results (ND)-Batch'!K271*Ref!$C$3</f>
        <v>1.3257266893549249E-3</v>
      </c>
      <c r="L271" s="55">
        <f t="shared" si="16"/>
        <v>0.11335613881469604</v>
      </c>
      <c r="M271" s="67">
        <f>'Results (ND)-Batch'!M271*Ref!$C$6</f>
        <v>1132.6266824131942</v>
      </c>
      <c r="N271" s="67">
        <f>'Results (ND)-Batch'!N271*Ref!$C$6</f>
        <v>2170</v>
      </c>
      <c r="O271" s="55">
        <f>'Results (ND)-Batch'!O271*Ref!$C$7</f>
        <v>3849.5668553551609</v>
      </c>
      <c r="P271" s="55">
        <f>'Results (ND)-Batch'!P271*Ref!$C$7</f>
        <v>1265.0000000000002</v>
      </c>
      <c r="Q271" s="55">
        <f t="shared" si="17"/>
        <v>265.52571512444695</v>
      </c>
      <c r="R271" s="72">
        <f t="shared" si="18"/>
        <v>231.4941159413996</v>
      </c>
      <c r="S271" s="74">
        <f>'Results (ND)-Batch'!S271</f>
        <v>0.41505143563425601</v>
      </c>
      <c r="T271" s="74">
        <f>'System Properties'!$C$6*E271*K271*N271</f>
        <v>0.74187939611628029</v>
      </c>
      <c r="U271" s="70">
        <f t="shared" si="19"/>
        <v>4.0801038578101432</v>
      </c>
    </row>
    <row r="272" spans="1:21" x14ac:dyDescent="0.3">
      <c r="A272" s="13">
        <f>'Raw Data'!A270</f>
        <v>4.4833333333333298</v>
      </c>
      <c r="B272" s="71">
        <f>'Results (ND)-Batch'!B272*Ref!$C$4/Ref!$C$3</f>
        <v>81341188084.178177</v>
      </c>
      <c r="C272" s="71">
        <f>'Results (ND)-Batch'!C272*Ref!$C$2*Ref!$C$4/Ref!$C$3</f>
        <v>10863285.990937024</v>
      </c>
      <c r="D272" s="71">
        <f>'Results (ND)-Batch'!D272*(Ref!$C$2^2)*Ref!$C$4/Ref!$C$3</f>
        <v>2127.6294321882178</v>
      </c>
      <c r="E272" s="71">
        <f>'Results (ND)-Batch'!E272*(Ref!$C$2^3)*Ref!$C$4/Ref!$C$3</f>
        <v>0.4925384098497208</v>
      </c>
      <c r="F272" s="71">
        <f>'Results (ND)-Batch'!F272*(Ref!$C$2^4)*Ref!$C$4/Ref!$C$3</f>
        <v>1.2517486188679463E-4</v>
      </c>
      <c r="G272" s="67">
        <f>Ref!$C$6*Ref!$C$3*'Results (ND)-Batch'!G272</f>
        <v>1.303524360879494</v>
      </c>
      <c r="H272" s="67">
        <f>Ref!$C$6*Ref!$C$3*'Results (ND)-Batch'!H272</f>
        <v>0.18183685585054599</v>
      </c>
      <c r="I272" s="67">
        <f>Ref!$C$6*Ref!$C$3*'Results (ND)-Batch'!I272</f>
        <v>0.1477551301102617</v>
      </c>
      <c r="J272" s="67">
        <f>Ref!$C$6*Ref!$C$3*Ref!$C$7*Ref!$C$8*'Results (ND)-Batch'!J272</f>
        <v>1393492.0292777286</v>
      </c>
      <c r="K272" s="67">
        <f>'Results (ND)-Batch'!K272*Ref!$C$3</f>
        <v>1.3257281140606231E-3</v>
      </c>
      <c r="L272" s="55">
        <f t="shared" si="16"/>
        <v>0.11335049389531211</v>
      </c>
      <c r="M272" s="67">
        <f>'Results (ND)-Batch'!M272*Ref!$C$6</f>
        <v>1132.6200778575153</v>
      </c>
      <c r="N272" s="67">
        <f>'Results (ND)-Batch'!N272*Ref!$C$6</f>
        <v>2170</v>
      </c>
      <c r="O272" s="55">
        <f>'Results (ND)-Batch'!O272*Ref!$C$7</f>
        <v>3849.5833102951651</v>
      </c>
      <c r="P272" s="55">
        <f>'Results (ND)-Batch'!P272*Ref!$C$7</f>
        <v>1265.0000000000002</v>
      </c>
      <c r="Q272" s="55">
        <f t="shared" si="17"/>
        <v>265.52571512407042</v>
      </c>
      <c r="R272" s="72">
        <f t="shared" si="18"/>
        <v>231.49633220816861</v>
      </c>
      <c r="S272" s="74">
        <f>'Results (ND)-Batch'!S272</f>
        <v>0.41505143563373498</v>
      </c>
      <c r="T272" s="74">
        <f>'System Properties'!$C$6*E272*K272*N272</f>
        <v>0.74191290668320609</v>
      </c>
      <c r="U272" s="70">
        <f t="shared" si="19"/>
        <v>4.0801019310023356</v>
      </c>
    </row>
    <row r="273" spans="1:21" x14ac:dyDescent="0.3">
      <c r="A273" s="13">
        <f>'Raw Data'!A271</f>
        <v>4.5</v>
      </c>
      <c r="B273" s="71">
        <f>'Results (ND)-Batch'!B273*Ref!$C$4/Ref!$C$3</f>
        <v>81342131502.448929</v>
      </c>
      <c r="C273" s="71">
        <f>'Results (ND)-Batch'!C273*Ref!$C$2*Ref!$C$4/Ref!$C$3</f>
        <v>10863555.214414101</v>
      </c>
      <c r="D273" s="71">
        <f>'Results (ND)-Batch'!D273*(Ref!$C$2^2)*Ref!$C$4/Ref!$C$3</f>
        <v>2127.7021592556152</v>
      </c>
      <c r="E273" s="71">
        <f>'Results (ND)-Batch'!E273*(Ref!$C$2^3)*Ref!$C$4/Ref!$C$3</f>
        <v>0.49255991523252185</v>
      </c>
      <c r="F273" s="71">
        <f>'Results (ND)-Batch'!F273*(Ref!$C$2^4)*Ref!$C$4/Ref!$C$3</f>
        <v>1.2518152785815422E-4</v>
      </c>
      <c r="G273" s="67">
        <f>Ref!$C$6*Ref!$C$3*'Results (ND)-Batch'!G273</f>
        <v>1.3035161429012061</v>
      </c>
      <c r="H273" s="67">
        <f>Ref!$C$6*Ref!$C$3*'Results (ND)-Batch'!H273</f>
        <v>0.18184507382882881</v>
      </c>
      <c r="I273" s="67">
        <f>Ref!$C$6*Ref!$C$3*'Results (ND)-Batch'!I273</f>
        <v>0.1477469121319776</v>
      </c>
      <c r="J273" s="67">
        <f>Ref!$C$6*Ref!$C$3*Ref!$C$7*Ref!$C$8*'Results (ND)-Batch'!J273</f>
        <v>1393492.0292753025</v>
      </c>
      <c r="K273" s="67">
        <f>'Results (ND)-Batch'!K273*Ref!$C$3</f>
        <v>1.3257295248796689E-3</v>
      </c>
      <c r="L273" s="55">
        <f t="shared" si="16"/>
        <v>0.11334490404019139</v>
      </c>
      <c r="M273" s="67">
        <f>'Results (ND)-Batch'!M273*Ref!$C$6</f>
        <v>1132.6135377270239</v>
      </c>
      <c r="N273" s="67">
        <f>'Results (ND)-Batch'!N273*Ref!$C$6</f>
        <v>2170</v>
      </c>
      <c r="O273" s="55">
        <f>'Results (ND)-Batch'!O273*Ref!$C$7</f>
        <v>3849.5996047228423</v>
      </c>
      <c r="P273" s="55">
        <f>'Results (ND)-Batch'!P273*Ref!$C$7</f>
        <v>1265.0000000000002</v>
      </c>
      <c r="Q273" s="55">
        <f t="shared" si="17"/>
        <v>265.52571512360896</v>
      </c>
      <c r="R273" s="72">
        <f t="shared" si="18"/>
        <v>231.49852675096491</v>
      </c>
      <c r="S273" s="74">
        <f>'Results (ND)-Batch'!S273</f>
        <v>0.41505143563309649</v>
      </c>
      <c r="T273" s="74">
        <f>'System Properties'!$C$6*E273*K273*N273</f>
        <v>0.74194608990828004</v>
      </c>
      <c r="U273" s="70">
        <f t="shared" si="19"/>
        <v>4.0801000229826165</v>
      </c>
    </row>
    <row r="274" spans="1:21" x14ac:dyDescent="0.3">
      <c r="A274" s="13">
        <f>'Raw Data'!A272</f>
        <v>4.5166666666666702</v>
      </c>
      <c r="B274" s="71">
        <f>'Results (ND)-Batch'!B274*Ref!$C$4/Ref!$C$3</f>
        <v>81343065046.143509</v>
      </c>
      <c r="C274" s="71">
        <f>'Results (ND)-Batch'!C274*Ref!$C$2*Ref!$C$4/Ref!$C$3</f>
        <v>10863821.774532665</v>
      </c>
      <c r="D274" s="71">
        <f>'Results (ND)-Batch'!D274*(Ref!$C$2^2)*Ref!$C$4/Ref!$C$3</f>
        <v>2127.7741679432747</v>
      </c>
      <c r="E274" s="71">
        <f>'Results (ND)-Batch'!E274*(Ref!$C$2^3)*Ref!$C$4/Ref!$C$3</f>
        <v>0.49258120841515279</v>
      </c>
      <c r="F274" s="71">
        <f>'Results (ND)-Batch'!F274*(Ref!$C$2^4)*Ref!$C$4/Ref!$C$3</f>
        <v>1.2518812812347378E-4</v>
      </c>
      <c r="G274" s="67">
        <f>Ref!$C$6*Ref!$C$3*'Results (ND)-Batch'!G274</f>
        <v>1.303508005981324</v>
      </c>
      <c r="H274" s="67">
        <f>Ref!$C$6*Ref!$C$3*'Results (ND)-Batch'!H274</f>
        <v>0.18185321074870953</v>
      </c>
      <c r="I274" s="67">
        <f>Ref!$C$6*Ref!$C$3*'Results (ND)-Batch'!I274</f>
        <v>0.14773877521209822</v>
      </c>
      <c r="J274" s="67">
        <f>Ref!$C$6*Ref!$C$3*Ref!$C$7*Ref!$C$8*'Results (ND)-Batch'!J274</f>
        <v>1393492.0292724189</v>
      </c>
      <c r="K274" s="67">
        <f>'Results (ND)-Batch'!K274*Ref!$C$3</f>
        <v>1.3257309218120761E-3</v>
      </c>
      <c r="L274" s="55">
        <f t="shared" si="16"/>
        <v>0.11333936925141903</v>
      </c>
      <c r="M274" s="67">
        <f>'Results (ND)-Batch'!M274*Ref!$C$6</f>
        <v>1132.6070620241601</v>
      </c>
      <c r="N274" s="67">
        <f>'Results (ND)-Batch'!N274*Ref!$C$6</f>
        <v>2170</v>
      </c>
      <c r="O274" s="55">
        <f>'Results (ND)-Batch'!O274*Ref!$C$7</f>
        <v>3849.6157386321133</v>
      </c>
      <c r="P274" s="55">
        <f>'Results (ND)-Batch'!P274*Ref!$C$7</f>
        <v>1265.0000000000002</v>
      </c>
      <c r="Q274" s="55">
        <f t="shared" si="17"/>
        <v>265.52571512306002</v>
      </c>
      <c r="R274" s="72">
        <f t="shared" si="18"/>
        <v>231.50069957437549</v>
      </c>
      <c r="S274" s="74">
        <f>'Results (ND)-Batch'!S274</f>
        <v>0.41505143563233671</v>
      </c>
      <c r="T274" s="74">
        <f>'System Properties'!$C$6*E274*K274*N274</f>
        <v>0.7419789457915027</v>
      </c>
      <c r="U274" s="70">
        <f t="shared" si="19"/>
        <v>4.0800981337458619</v>
      </c>
    </row>
    <row r="275" spans="1:21" x14ac:dyDescent="0.3">
      <c r="A275" s="13">
        <f>'Raw Data'!A273</f>
        <v>4.5333333333333297</v>
      </c>
      <c r="B275" s="71">
        <f>'Results (ND)-Batch'!B275*Ref!$C$4/Ref!$C$3</f>
        <v>81343988715.323608</v>
      </c>
      <c r="C275" s="71">
        <f>'Results (ND)-Batch'!C275*Ref!$C$2*Ref!$C$4/Ref!$C$3</f>
        <v>10864085.6713097</v>
      </c>
      <c r="D275" s="71">
        <f>'Results (ND)-Batch'!D275*(Ref!$C$2^2)*Ref!$C$4/Ref!$C$3</f>
        <v>2127.8454582557479</v>
      </c>
      <c r="E275" s="71">
        <f>'Results (ND)-Batch'!E275*(Ref!$C$2^3)*Ref!$C$4/Ref!$C$3</f>
        <v>0.49260228939896311</v>
      </c>
      <c r="F275" s="71">
        <f>'Results (ND)-Batch'!F275*(Ref!$C$2^4)*Ref!$C$4/Ref!$C$3</f>
        <v>1.2519466268317035E-4</v>
      </c>
      <c r="G275" s="67">
        <f>Ref!$C$6*Ref!$C$3*'Results (ND)-Batch'!G275</f>
        <v>1.3034999501198481</v>
      </c>
      <c r="H275" s="67">
        <f>Ref!$C$6*Ref!$C$3*'Results (ND)-Batch'!H275</f>
        <v>0.18186126661018678</v>
      </c>
      <c r="I275" s="67">
        <f>Ref!$C$6*Ref!$C$3*'Results (ND)-Batch'!I275</f>
        <v>0.1477307193506209</v>
      </c>
      <c r="J275" s="67">
        <f>Ref!$C$6*Ref!$C$3*Ref!$C$7*Ref!$C$8*'Results (ND)-Batch'!J275</f>
        <v>1393492.0292690778</v>
      </c>
      <c r="K275" s="67">
        <f>'Results (ND)-Batch'!K275*Ref!$C$3</f>
        <v>1.3257323048578178E-3</v>
      </c>
      <c r="L275" s="55">
        <f t="shared" si="16"/>
        <v>0.11333388953105679</v>
      </c>
      <c r="M275" s="67">
        <f>'Results (ND)-Batch'!M275*Ref!$C$6</f>
        <v>1132.6006507513364</v>
      </c>
      <c r="N275" s="67">
        <f>'Results (ND)-Batch'!N275*Ref!$C$6</f>
        <v>2170</v>
      </c>
      <c r="O275" s="55">
        <f>'Results (ND)-Batch'!O275*Ref!$C$7</f>
        <v>3849.6317120169692</v>
      </c>
      <c r="P275" s="55">
        <f>'Results (ND)-Batch'!P275*Ref!$C$7</f>
        <v>1265.0000000000002</v>
      </c>
      <c r="Q275" s="55">
        <f t="shared" si="17"/>
        <v>265.52571512242309</v>
      </c>
      <c r="R275" s="72">
        <f t="shared" si="18"/>
        <v>231.502850682945</v>
      </c>
      <c r="S275" s="74">
        <f>'Results (ND)-Batch'!S275</f>
        <v>0.4150514356314553</v>
      </c>
      <c r="T275" s="74">
        <f>'System Properties'!$C$6*E275*K275*N275</f>
        <v>0.74201147433287318</v>
      </c>
      <c r="U275" s="70">
        <f t="shared" si="19"/>
        <v>4.080096263287051</v>
      </c>
    </row>
    <row r="276" spans="1:21" x14ac:dyDescent="0.3">
      <c r="A276" s="13">
        <f>'Raw Data'!A274</f>
        <v>4.55</v>
      </c>
      <c r="B276" s="71">
        <f>'Results (ND)-Batch'!B276*Ref!$C$4/Ref!$C$3</f>
        <v>81344902510.048477</v>
      </c>
      <c r="C276" s="71">
        <f>'Results (ND)-Batch'!C276*Ref!$C$2*Ref!$C$4/Ref!$C$3</f>
        <v>10864346.904761646</v>
      </c>
      <c r="D276" s="71">
        <f>'Results (ND)-Batch'!D276*(Ref!$C$2^2)*Ref!$C$4/Ref!$C$3</f>
        <v>2127.9160301975048</v>
      </c>
      <c r="E276" s="71">
        <f>'Results (ND)-Batch'!E276*(Ref!$C$2^3)*Ref!$C$4/Ref!$C$3</f>
        <v>0.49262315818526969</v>
      </c>
      <c r="F276" s="71">
        <f>'Results (ND)-Batch'!F276*(Ref!$C$2^4)*Ref!$C$4/Ref!$C$3</f>
        <v>1.2520113153765294E-4</v>
      </c>
      <c r="G276" s="67">
        <f>Ref!$C$6*Ref!$C$3*'Results (ND)-Batch'!G276</f>
        <v>1.3034919753167782</v>
      </c>
      <c r="H276" s="67">
        <f>Ref!$C$6*Ref!$C$3*'Results (ND)-Batch'!H276</f>
        <v>0.18186924141326072</v>
      </c>
      <c r="I276" s="67">
        <f>Ref!$C$6*Ref!$C$3*'Results (ND)-Batch'!I276</f>
        <v>0.14772274454754702</v>
      </c>
      <c r="J276" s="67">
        <f>Ref!$C$6*Ref!$C$3*Ref!$C$7*Ref!$C$8*'Results (ND)-Batch'!J276</f>
        <v>1393492.029265279</v>
      </c>
      <c r="K276" s="67">
        <f>'Results (ND)-Batch'!K276*Ref!$C$3</f>
        <v>1.325733674016921E-3</v>
      </c>
      <c r="L276" s="55">
        <f t="shared" si="16"/>
        <v>0.11332846488114899</v>
      </c>
      <c r="M276" s="67">
        <f>'Results (ND)-Batch'!M276*Ref!$C$6</f>
        <v>1132.5943039109443</v>
      </c>
      <c r="N276" s="67">
        <f>'Results (ND)-Batch'!N276*Ref!$C$6</f>
        <v>2170</v>
      </c>
      <c r="O276" s="55">
        <f>'Results (ND)-Batch'!O276*Ref!$C$7</f>
        <v>3849.6475248714505</v>
      </c>
      <c r="P276" s="55">
        <f>'Results (ND)-Batch'!P276*Ref!$C$7</f>
        <v>1265.0000000000002</v>
      </c>
      <c r="Q276" s="55">
        <f t="shared" si="17"/>
        <v>265.5257151216984</v>
      </c>
      <c r="R276" s="72">
        <f t="shared" si="18"/>
        <v>231.50498008116716</v>
      </c>
      <c r="S276" s="74">
        <f>'Results (ND)-Batch'!S276</f>
        <v>0.41505143563045238</v>
      </c>
      <c r="T276" s="74">
        <f>'System Properties'!$C$6*E276*K276*N276</f>
        <v>0.74204367553239214</v>
      </c>
      <c r="U276" s="70">
        <f t="shared" si="19"/>
        <v>4.0800944116011868</v>
      </c>
    </row>
    <row r="277" spans="1:21" x14ac:dyDescent="0.3">
      <c r="A277" s="13">
        <f>'Raw Data'!A275</f>
        <v>4.56666666666667</v>
      </c>
      <c r="B277" s="71">
        <f>'Results (ND)-Batch'!B277*Ref!$C$4/Ref!$C$3</f>
        <v>81345806430.377289</v>
      </c>
      <c r="C277" s="71">
        <f>'Results (ND)-Batch'!C277*Ref!$C$2*Ref!$C$4/Ref!$C$3</f>
        <v>10864605.47490507</v>
      </c>
      <c r="D277" s="71">
        <f>'Results (ND)-Batch'!D277*(Ref!$C$2^2)*Ref!$C$4/Ref!$C$3</f>
        <v>2127.9858837730098</v>
      </c>
      <c r="E277" s="71">
        <f>'Results (ND)-Batch'!E277*(Ref!$C$2^3)*Ref!$C$4/Ref!$C$3</f>
        <v>0.49264381477539054</v>
      </c>
      <c r="F277" s="71">
        <f>'Results (ND)-Batch'!F277*(Ref!$C$2^4)*Ref!$C$4/Ref!$C$3</f>
        <v>1.2520753468732917E-4</v>
      </c>
      <c r="G277" s="67">
        <f>Ref!$C$6*Ref!$C$3*'Results (ND)-Batch'!G277</f>
        <v>1.3034840815721012</v>
      </c>
      <c r="H277" s="67">
        <f>Ref!$C$6*Ref!$C$3*'Results (ND)-Batch'!H277</f>
        <v>0.18187713515793122</v>
      </c>
      <c r="I277" s="67">
        <f>Ref!$C$6*Ref!$C$3*'Results (ND)-Batch'!I277</f>
        <v>0.14771485080287522</v>
      </c>
      <c r="J277" s="67">
        <f>Ref!$C$6*Ref!$C$3*Ref!$C$7*Ref!$C$8*'Results (ND)-Batch'!J277</f>
        <v>1393492.029261024</v>
      </c>
      <c r="K277" s="67">
        <f>'Results (ND)-Batch'!K277*Ref!$C$3</f>
        <v>1.3257350292893719E-3</v>
      </c>
      <c r="L277" s="55">
        <f t="shared" si="16"/>
        <v>0.11332309530371852</v>
      </c>
      <c r="M277" s="67">
        <f>'Results (ND)-Batch'!M277*Ref!$C$6</f>
        <v>1132.5880215053505</v>
      </c>
      <c r="N277" s="67">
        <f>'Results (ND)-Batch'!N277*Ref!$C$6</f>
        <v>2170</v>
      </c>
      <c r="O277" s="55">
        <f>'Results (ND)-Batch'!O277*Ref!$C$7</f>
        <v>3849.6631771896605</v>
      </c>
      <c r="P277" s="55">
        <f>'Results (ND)-Batch'!P277*Ref!$C$7</f>
        <v>1265.0000000000002</v>
      </c>
      <c r="Q277" s="55">
        <f t="shared" si="17"/>
        <v>265.52571512088878</v>
      </c>
      <c r="R277" s="72">
        <f t="shared" si="18"/>
        <v>231.5070877734922</v>
      </c>
      <c r="S277" s="74">
        <f>'Results (ND)-Batch'!S277</f>
        <v>0.415051435629332</v>
      </c>
      <c r="T277" s="74">
        <f>'System Properties'!$C$6*E277*K277*N277</f>
        <v>0.74207554939005926</v>
      </c>
      <c r="U277" s="70">
        <f t="shared" si="19"/>
        <v>4.0800925786833249</v>
      </c>
    </row>
    <row r="278" spans="1:21" x14ac:dyDescent="0.3">
      <c r="A278" s="13">
        <f>'Raw Data'!A276</f>
        <v>4.5833333333333304</v>
      </c>
      <c r="B278" s="71">
        <f>'Results (ND)-Batch'!B278*Ref!$C$4/Ref!$C$3</f>
        <v>81346700476.369659</v>
      </c>
      <c r="C278" s="71">
        <f>'Results (ND)-Batch'!C278*Ref!$C$2*Ref!$C$4/Ref!$C$3</f>
        <v>10864861.381756246</v>
      </c>
      <c r="D278" s="71">
        <f>'Results (ND)-Batch'!D278*(Ref!$C$2^2)*Ref!$C$4/Ref!$C$3</f>
        <v>2128.0550189866385</v>
      </c>
      <c r="E278" s="71">
        <f>'Results (ND)-Batch'!E278*(Ref!$C$2^3)*Ref!$C$4/Ref!$C$3</f>
        <v>0.49266425917062578</v>
      </c>
      <c r="F278" s="71">
        <f>'Results (ND)-Batch'!F278*(Ref!$C$2^4)*Ref!$C$4/Ref!$C$3</f>
        <v>1.25213872132602E-4</v>
      </c>
      <c r="G278" s="67">
        <f>Ref!$C$6*Ref!$C$3*'Results (ND)-Batch'!G278</f>
        <v>1.3034762688858432</v>
      </c>
      <c r="H278" s="67">
        <f>Ref!$C$6*Ref!$C$3*'Results (ND)-Batch'!H278</f>
        <v>0.18188494784419962</v>
      </c>
      <c r="I278" s="67">
        <f>Ref!$C$6*Ref!$C$3*'Results (ND)-Batch'!I278</f>
        <v>0.1477070381166081</v>
      </c>
      <c r="J278" s="67">
        <f>Ref!$C$6*Ref!$C$3*Ref!$C$7*Ref!$C$8*'Results (ND)-Batch'!J278</f>
        <v>1393492.0292563112</v>
      </c>
      <c r="K278" s="67">
        <f>'Results (ND)-Batch'!K278*Ref!$C$3</f>
        <v>1.325736370675171E-3</v>
      </c>
      <c r="L278" s="55">
        <f t="shared" si="16"/>
        <v>0.11331778080076738</v>
      </c>
      <c r="M278" s="67">
        <f>'Results (ND)-Batch'!M278*Ref!$C$6</f>
        <v>1132.5818035368977</v>
      </c>
      <c r="N278" s="67">
        <f>'Results (ND)-Batch'!N278*Ref!$C$6</f>
        <v>2170</v>
      </c>
      <c r="O278" s="55">
        <f>'Results (ND)-Batch'!O278*Ref!$C$7</f>
        <v>3849.6786689657633</v>
      </c>
      <c r="P278" s="55">
        <f>'Results (ND)-Batch'!P278*Ref!$C$7</f>
        <v>1265.0000000000002</v>
      </c>
      <c r="Q278" s="55">
        <f t="shared" si="17"/>
        <v>265.52571511998872</v>
      </c>
      <c r="R278" s="72">
        <f t="shared" si="18"/>
        <v>231.50917376432693</v>
      </c>
      <c r="S278" s="74">
        <f>'Results (ND)-Batch'!S278</f>
        <v>0.41505143562808661</v>
      </c>
      <c r="T278" s="74">
        <f>'System Properties'!$C$6*E278*K278*N278</f>
        <v>0.74210709590587476</v>
      </c>
      <c r="U278" s="70">
        <f t="shared" si="19"/>
        <v>4.0800907645285438</v>
      </c>
    </row>
    <row r="279" spans="1:21" x14ac:dyDescent="0.3">
      <c r="A279" s="13">
        <f>'Raw Data'!A277</f>
        <v>4.5999999999999996</v>
      </c>
      <c r="B279" s="71">
        <f>'Results (ND)-Batch'!B279*Ref!$C$4/Ref!$C$3</f>
        <v>81347584648.082428</v>
      </c>
      <c r="C279" s="71">
        <f>'Results (ND)-Batch'!C279*Ref!$C$2*Ref!$C$4/Ref!$C$3</f>
        <v>10865114.62533121</v>
      </c>
      <c r="D279" s="71">
        <f>'Results (ND)-Batch'!D279*(Ref!$C$2^2)*Ref!$C$4/Ref!$C$3</f>
        <v>2128.1234358427455</v>
      </c>
      <c r="E279" s="71">
        <f>'Results (ND)-Batch'!E279*(Ref!$C$2^3)*Ref!$C$4/Ref!$C$3</f>
        <v>0.49268449137225701</v>
      </c>
      <c r="F279" s="71">
        <f>'Results (ND)-Batch'!F279*(Ref!$C$2^4)*Ref!$C$4/Ref!$C$3</f>
        <v>1.2522014387386871E-4</v>
      </c>
      <c r="G279" s="67">
        <f>Ref!$C$6*Ref!$C$3*'Results (ND)-Batch'!G279</f>
        <v>1.303468537257978</v>
      </c>
      <c r="H279" s="67">
        <f>Ref!$C$6*Ref!$C$3*'Results (ND)-Batch'!H279</f>
        <v>0.18189267947206461</v>
      </c>
      <c r="I279" s="67">
        <f>Ref!$C$6*Ref!$C$3*'Results (ND)-Batch'!I279</f>
        <v>0.1476993064887431</v>
      </c>
      <c r="J279" s="67">
        <f>Ref!$C$6*Ref!$C$3*Ref!$C$7*Ref!$C$8*'Results (ND)-Batch'!J279</f>
        <v>1393492.0292511412</v>
      </c>
      <c r="K279" s="67">
        <f>'Results (ND)-Batch'!K279*Ref!$C$3</f>
        <v>1.3257376981743309E-3</v>
      </c>
      <c r="L279" s="55">
        <f t="shared" si="16"/>
        <v>0.11331252137427769</v>
      </c>
      <c r="M279" s="67">
        <f>'Results (ND)-Batch'!M279*Ref!$C$6</f>
        <v>1132.5756500079049</v>
      </c>
      <c r="N279" s="67">
        <f>'Results (ND)-Batch'!N279*Ref!$C$6</f>
        <v>2170</v>
      </c>
      <c r="O279" s="55">
        <f>'Results (ND)-Batch'!O279*Ref!$C$7</f>
        <v>3849.6940001939806</v>
      </c>
      <c r="P279" s="55">
        <f>'Results (ND)-Batch'!P279*Ref!$C$7</f>
        <v>1265.0000000000002</v>
      </c>
      <c r="Q279" s="55">
        <f t="shared" si="17"/>
        <v>265.52571511900368</v>
      </c>
      <c r="R279" s="72">
        <f t="shared" si="18"/>
        <v>231.51123805802737</v>
      </c>
      <c r="S279" s="74">
        <f>'Results (ND)-Batch'!S279</f>
        <v>0.41505143562672331</v>
      </c>
      <c r="T279" s="74">
        <f>'System Properties'!$C$6*E279*K279*N279</f>
        <v>0.74213831507983874</v>
      </c>
      <c r="U279" s="70">
        <f t="shared" si="19"/>
        <v>4.0800889691320297</v>
      </c>
    </row>
    <row r="280" spans="1:21" x14ac:dyDescent="0.3">
      <c r="A280" s="13">
        <f>'Raw Data'!A278</f>
        <v>4.6166666666666698</v>
      </c>
      <c r="B280" s="71">
        <f>'Results (ND)-Batch'!B280*Ref!$C$4/Ref!$C$3</f>
        <v>81348458945.573303</v>
      </c>
      <c r="C280" s="71">
        <f>'Results (ND)-Batch'!C280*Ref!$C$2*Ref!$C$4/Ref!$C$3</f>
        <v>10865365.205646031</v>
      </c>
      <c r="D280" s="71">
        <f>'Results (ND)-Batch'!D280*(Ref!$C$2^2)*Ref!$C$4/Ref!$C$3</f>
        <v>2128.1911343456363</v>
      </c>
      <c r="E280" s="71">
        <f>'Results (ND)-Batch'!E280*(Ref!$C$2^3)*Ref!$C$4/Ref!$C$3</f>
        <v>0.49270451138156202</v>
      </c>
      <c r="F280" s="71">
        <f>'Results (ND)-Batch'!F280*(Ref!$C$2^4)*Ref!$C$4/Ref!$C$3</f>
        <v>1.2522634991152509E-4</v>
      </c>
      <c r="G280" s="67">
        <f>Ref!$C$6*Ref!$C$3*'Results (ND)-Batch'!G280</f>
        <v>1.3034608866885062</v>
      </c>
      <c r="H280" s="67">
        <f>Ref!$C$6*Ref!$C$3*'Results (ND)-Batch'!H280</f>
        <v>0.1819003300415262</v>
      </c>
      <c r="I280" s="67">
        <f>Ref!$C$6*Ref!$C$3*'Results (ND)-Batch'!I280</f>
        <v>0.14769165591928149</v>
      </c>
      <c r="J280" s="67">
        <f>Ref!$C$6*Ref!$C$3*Ref!$C$7*Ref!$C$8*'Results (ND)-Batch'!J280</f>
        <v>1393492.0292455133</v>
      </c>
      <c r="K280" s="67">
        <f>'Results (ND)-Batch'!K280*Ref!$C$3</f>
        <v>1.3257390117868389E-3</v>
      </c>
      <c r="L280" s="55">
        <f t="shared" si="16"/>
        <v>0.11330731702621163</v>
      </c>
      <c r="M280" s="67">
        <f>'Results (ND)-Batch'!M280*Ref!$C$6</f>
        <v>1132.5695609206675</v>
      </c>
      <c r="N280" s="67">
        <f>'Results (ND)-Batch'!N280*Ref!$C$6</f>
        <v>2170</v>
      </c>
      <c r="O280" s="55">
        <f>'Results (ND)-Batch'!O280*Ref!$C$7</f>
        <v>3849.709170868593</v>
      </c>
      <c r="P280" s="55">
        <f>'Results (ND)-Batch'!P280*Ref!$C$7</f>
        <v>1265.0000000000002</v>
      </c>
      <c r="Q280" s="55">
        <f t="shared" si="17"/>
        <v>265.52571511793343</v>
      </c>
      <c r="R280" s="72">
        <f t="shared" si="18"/>
        <v>231.51328065890846</v>
      </c>
      <c r="S280" s="74">
        <f>'Results (ND)-Batch'!S280</f>
        <v>0.41505143562524227</v>
      </c>
      <c r="T280" s="74">
        <f>'System Properties'!$C$6*E280*K280*N280</f>
        <v>0.74216920691195065</v>
      </c>
      <c r="U280" s="70">
        <f t="shared" si="19"/>
        <v>4.0800871924889863</v>
      </c>
    </row>
    <row r="281" spans="1:21" x14ac:dyDescent="0.3">
      <c r="A281" s="13">
        <f>'Raw Data'!A279</f>
        <v>4.6333333333333302</v>
      </c>
      <c r="B281" s="71">
        <f>'Results (ND)-Batch'!B281*Ref!$C$4/Ref!$C$3</f>
        <v>81349323368.900085</v>
      </c>
      <c r="C281" s="71">
        <f>'Results (ND)-Batch'!C281*Ref!$C$2*Ref!$C$4/Ref!$C$3</f>
        <v>10865613.122716477</v>
      </c>
      <c r="D281" s="71">
        <f>'Results (ND)-Batch'!D281*(Ref!$C$2^2)*Ref!$C$4/Ref!$C$3</f>
        <v>2128.258114499597</v>
      </c>
      <c r="E281" s="71">
        <f>'Results (ND)-Batch'!E281*(Ref!$C$2^3)*Ref!$C$4/Ref!$C$3</f>
        <v>0.49272431919980153</v>
      </c>
      <c r="F281" s="71">
        <f>'Results (ND)-Batch'!F281*(Ref!$C$2^4)*Ref!$C$4/Ref!$C$3</f>
        <v>1.2523249024596142E-4</v>
      </c>
      <c r="G281" s="67">
        <f>Ref!$C$6*Ref!$C$3*'Results (ND)-Batch'!G281</f>
        <v>1.3034533171774532</v>
      </c>
      <c r="H281" s="67">
        <f>Ref!$C$6*Ref!$C$3*'Results (ND)-Batch'!H281</f>
        <v>0.18190789955258441</v>
      </c>
      <c r="I281" s="67">
        <f>Ref!$C$6*Ref!$C$3*'Results (ND)-Batch'!I281</f>
        <v>0.147684086408222</v>
      </c>
      <c r="J281" s="67">
        <f>Ref!$C$6*Ref!$C$3*Ref!$C$7*Ref!$C$8*'Results (ND)-Batch'!J281</f>
        <v>1393492.0292394296</v>
      </c>
      <c r="K281" s="67">
        <f>'Results (ND)-Batch'!K281*Ref!$C$3</f>
        <v>1.3257403115126949E-3</v>
      </c>
      <c r="L281" s="55">
        <f t="shared" si="16"/>
        <v>0.11330216775850682</v>
      </c>
      <c r="M281" s="67">
        <f>'Results (ND)-Batch'!M281*Ref!$C$6</f>
        <v>1132.5635362774528</v>
      </c>
      <c r="N281" s="67">
        <f>'Results (ND)-Batch'!N281*Ref!$C$6</f>
        <v>2170</v>
      </c>
      <c r="O281" s="55">
        <f>'Results (ND)-Batch'!O281*Ref!$C$7</f>
        <v>3849.7241809839529</v>
      </c>
      <c r="P281" s="55">
        <f>'Results (ND)-Batch'!P281*Ref!$C$7</f>
        <v>1265.0000000000002</v>
      </c>
      <c r="Q281" s="55">
        <f t="shared" si="17"/>
        <v>265.52571511677291</v>
      </c>
      <c r="R281" s="72">
        <f t="shared" si="18"/>
        <v>231.51530157123469</v>
      </c>
      <c r="S281" s="74">
        <f>'Results (ND)-Batch'!S281</f>
        <v>0.41505143562363628</v>
      </c>
      <c r="T281" s="74">
        <f>'System Properties'!$C$6*E281*K281*N281</f>
        <v>0.74219977140221183</v>
      </c>
      <c r="U281" s="70">
        <f t="shared" si="19"/>
        <v>4.0800854345946806</v>
      </c>
    </row>
    <row r="282" spans="1:21" x14ac:dyDescent="0.3">
      <c r="A282" s="13">
        <f>'Raw Data'!A280</f>
        <v>4.6500000000000004</v>
      </c>
      <c r="B282" s="71">
        <f>'Results (ND)-Batch'!B282*Ref!$C$4/Ref!$C$3</f>
        <v>81350177918.118546</v>
      </c>
      <c r="C282" s="71">
        <f>'Results (ND)-Batch'!C282*Ref!$C$2*Ref!$C$4/Ref!$C$3</f>
        <v>10865858.37655819</v>
      </c>
      <c r="D282" s="71">
        <f>'Results (ND)-Batch'!D282*(Ref!$C$2^2)*Ref!$C$4/Ref!$C$3</f>
        <v>2128.3243763088458</v>
      </c>
      <c r="E282" s="71">
        <f>'Results (ND)-Batch'!E282*(Ref!$C$2^3)*Ref!$C$4/Ref!$C$3</f>
        <v>0.49274391482822089</v>
      </c>
      <c r="F282" s="71">
        <f>'Results (ND)-Batch'!F282*(Ref!$C$2^4)*Ref!$C$4/Ref!$C$3</f>
        <v>1.252385648775636E-4</v>
      </c>
      <c r="G282" s="67">
        <f>Ref!$C$6*Ref!$C$3*'Results (ND)-Batch'!G282</f>
        <v>1.303445828724793</v>
      </c>
      <c r="H282" s="67">
        <f>Ref!$C$6*Ref!$C$3*'Results (ND)-Batch'!H282</f>
        <v>0.18191538800524051</v>
      </c>
      <c r="I282" s="67">
        <f>Ref!$C$6*Ref!$C$3*'Results (ND)-Batch'!I282</f>
        <v>0.1476765979555672</v>
      </c>
      <c r="J282" s="67">
        <f>Ref!$C$6*Ref!$C$3*Ref!$C$7*Ref!$C$8*'Results (ND)-Batch'!J282</f>
        <v>1393492.0292328866</v>
      </c>
      <c r="K282" s="67">
        <f>'Results (ND)-Batch'!K282*Ref!$C$3</f>
        <v>1.3257415973518989E-3</v>
      </c>
      <c r="L282" s="55">
        <f t="shared" si="16"/>
        <v>0.11329707357308774</v>
      </c>
      <c r="M282" s="67">
        <f>'Results (ND)-Batch'!M282*Ref!$C$6</f>
        <v>1132.5575760805127</v>
      </c>
      <c r="N282" s="67">
        <f>'Results (ND)-Batch'!N282*Ref!$C$6</f>
        <v>2170</v>
      </c>
      <c r="O282" s="55">
        <f>'Results (ND)-Batch'!O282*Ref!$C$7</f>
        <v>3849.7390305344493</v>
      </c>
      <c r="P282" s="55">
        <f>'Results (ND)-Batch'!P282*Ref!$C$7</f>
        <v>1265.0000000000002</v>
      </c>
      <c r="Q282" s="55">
        <f t="shared" si="17"/>
        <v>265.52571511552725</v>
      </c>
      <c r="R282" s="72">
        <f t="shared" si="18"/>
        <v>231.51730079922638</v>
      </c>
      <c r="S282" s="74">
        <f>'Results (ND)-Batch'!S282</f>
        <v>0.41505143562191243</v>
      </c>
      <c r="T282" s="74">
        <f>'System Properties'!$C$6*E282*K282*N282</f>
        <v>0.74223000855062049</v>
      </c>
      <c r="U282" s="70">
        <f t="shared" si="19"/>
        <v>4.0800836954443831</v>
      </c>
    </row>
    <row r="283" spans="1:21" x14ac:dyDescent="0.3">
      <c r="A283" s="13">
        <f>'Raw Data'!A281</f>
        <v>4.6666666666666696</v>
      </c>
      <c r="B283" s="71">
        <f>'Results (ND)-Batch'!B283*Ref!$C$4/Ref!$C$3</f>
        <v>81351022593.283737</v>
      </c>
      <c r="C283" s="71">
        <f>'Results (ND)-Batch'!C283*Ref!$C$2*Ref!$C$4/Ref!$C$3</f>
        <v>10866100.967186607</v>
      </c>
      <c r="D283" s="71">
        <f>'Results (ND)-Batch'!D283*(Ref!$C$2^2)*Ref!$C$4/Ref!$C$3</f>
        <v>2128.3899197775304</v>
      </c>
      <c r="E283" s="71">
        <f>'Results (ND)-Batch'!E283*(Ref!$C$2^3)*Ref!$C$4/Ref!$C$3</f>
        <v>0.49276329826805365</v>
      </c>
      <c r="F283" s="71">
        <f>'Results (ND)-Batch'!F283*(Ref!$C$2^4)*Ref!$C$4/Ref!$C$3</f>
        <v>1.252445738067143E-4</v>
      </c>
      <c r="G283" s="67">
        <f>Ref!$C$6*Ref!$C$3*'Results (ND)-Batch'!G283</f>
        <v>1.3034384213305392</v>
      </c>
      <c r="H283" s="67">
        <f>Ref!$C$6*Ref!$C$3*'Results (ND)-Batch'!H283</f>
        <v>0.18192279539949191</v>
      </c>
      <c r="I283" s="67">
        <f>Ref!$C$6*Ref!$C$3*'Results (ND)-Batch'!I283</f>
        <v>0.1476691905613145</v>
      </c>
      <c r="J283" s="67">
        <f>Ref!$C$6*Ref!$C$3*Ref!$C$7*Ref!$C$8*'Results (ND)-Batch'!J283</f>
        <v>1393492.0292258875</v>
      </c>
      <c r="K283" s="67">
        <f>'Results (ND)-Batch'!K283*Ref!$C$3</f>
        <v>1.3257428693044511E-3</v>
      </c>
      <c r="L283" s="55">
        <f t="shared" si="16"/>
        <v>0.113292034471851</v>
      </c>
      <c r="M283" s="67">
        <f>'Results (ND)-Batch'!M283*Ref!$C$6</f>
        <v>1132.5516803320656</v>
      </c>
      <c r="N283" s="67">
        <f>'Results (ND)-Batch'!N283*Ref!$C$6</f>
        <v>2170</v>
      </c>
      <c r="O283" s="55">
        <f>'Results (ND)-Batch'!O283*Ref!$C$7</f>
        <v>3849.7537195145542</v>
      </c>
      <c r="P283" s="55">
        <f>'Results (ND)-Batch'!P283*Ref!$C$7</f>
        <v>1265.0000000000002</v>
      </c>
      <c r="Q283" s="55">
        <f t="shared" si="17"/>
        <v>265.52571511419393</v>
      </c>
      <c r="R283" s="72">
        <f t="shared" si="18"/>
        <v>231.51927834706134</v>
      </c>
      <c r="S283" s="74">
        <f>'Results (ND)-Batch'!S283</f>
        <v>0.41505143562006719</v>
      </c>
      <c r="T283" s="74">
        <f>'System Properties'!$C$6*E283*K283*N283</f>
        <v>0.74225991835717742</v>
      </c>
      <c r="U283" s="70">
        <f t="shared" si="19"/>
        <v>4.0800819750335169</v>
      </c>
    </row>
    <row r="284" spans="1:21" x14ac:dyDescent="0.3">
      <c r="A284" s="13">
        <f>'Raw Data'!A282</f>
        <v>4.68333333333333</v>
      </c>
      <c r="B284" s="71">
        <f>'Results (ND)-Batch'!B284*Ref!$C$4/Ref!$C$3</f>
        <v>81351838447.792633</v>
      </c>
      <c r="C284" s="71">
        <f>'Results (ND)-Batch'!C284*Ref!$C$2*Ref!$C$4/Ref!$C$3</f>
        <v>10866336.194592441</v>
      </c>
      <c r="D284" s="71">
        <f>'Results (ND)-Batch'!D284*(Ref!$C$2^2)*Ref!$C$4/Ref!$C$3</f>
        <v>2128.4534827487682</v>
      </c>
      <c r="E284" s="71">
        <f>'Results (ND)-Batch'!E284*(Ref!$C$2^3)*Ref!$C$4/Ref!$C$3</f>
        <v>0.49278209786588772</v>
      </c>
      <c r="F284" s="71">
        <f>'Results (ND)-Batch'!F284*(Ref!$C$2^4)*Ref!$C$4/Ref!$C$3</f>
        <v>1.2525040231486364E-4</v>
      </c>
      <c r="G284" s="67">
        <f>Ref!$C$6*Ref!$C$3*'Results (ND)-Batch'!G284</f>
        <v>1.3034312369262862</v>
      </c>
      <c r="H284" s="67">
        <f>Ref!$C$6*Ref!$C$3*'Results (ND)-Batch'!H284</f>
        <v>0.18192997980374623</v>
      </c>
      <c r="I284" s="67">
        <f>Ref!$C$6*Ref!$C$3*'Results (ND)-Batch'!I284</f>
        <v>0.14766200615706151</v>
      </c>
      <c r="J284" s="67">
        <f>Ref!$C$6*Ref!$C$3*Ref!$C$7*Ref!$C$8*'Results (ND)-Batch'!J284</f>
        <v>1393492.0292199466</v>
      </c>
      <c r="K284" s="67">
        <f>'Results (ND)-Batch'!K284*Ref!$C$3</f>
        <v>1.3257441032040271E-3</v>
      </c>
      <c r="L284" s="55">
        <f t="shared" si="16"/>
        <v>0.11328714701150924</v>
      </c>
      <c r="M284" s="67">
        <f>'Results (ND)-Batch'!M284*Ref!$C$6</f>
        <v>1132.5459620034658</v>
      </c>
      <c r="N284" s="67">
        <f>'Results (ND)-Batch'!N284*Ref!$C$6</f>
        <v>2170</v>
      </c>
      <c r="O284" s="55">
        <f>'Results (ND)-Batch'!O284*Ref!$C$7</f>
        <v>3849.7679664614507</v>
      </c>
      <c r="P284" s="55">
        <f>'Results (ND)-Batch'!P284*Ref!$C$7</f>
        <v>1265.0000000000002</v>
      </c>
      <c r="Q284" s="55">
        <f t="shared" si="17"/>
        <v>265.52571511306178</v>
      </c>
      <c r="R284" s="72">
        <f t="shared" si="18"/>
        <v>231.5211968971432</v>
      </c>
      <c r="S284" s="74">
        <f>'Results (ND)-Batch'!S284</f>
        <v>0.41505143561850061</v>
      </c>
      <c r="T284" s="74">
        <f>'System Properties'!$C$6*E284*K284*N284</f>
        <v>0.74228892745920028</v>
      </c>
      <c r="U284" s="70">
        <f t="shared" si="19"/>
        <v>4.0800803048509726</v>
      </c>
    </row>
    <row r="285" spans="1:21" x14ac:dyDescent="0.3">
      <c r="A285" s="13">
        <f>'Raw Data'!A283</f>
        <v>4.7</v>
      </c>
      <c r="B285" s="71">
        <f>'Results (ND)-Batch'!B285*Ref!$C$4/Ref!$C$3</f>
        <v>81352638401.401367</v>
      </c>
      <c r="C285" s="71">
        <f>'Results (ND)-Batch'!C285*Ref!$C$2*Ref!$C$4/Ref!$C$3</f>
        <v>10866567.327278117</v>
      </c>
      <c r="D285" s="71">
        <f>'Results (ND)-Batch'!D285*(Ref!$C$2^2)*Ref!$C$4/Ref!$C$3</f>
        <v>2128.5159440049715</v>
      </c>
      <c r="E285" s="71">
        <f>'Results (ND)-Batch'!E285*(Ref!$C$2^3)*Ref!$C$4/Ref!$C$3</f>
        <v>0.49280057260856408</v>
      </c>
      <c r="F285" s="71">
        <f>'Results (ND)-Batch'!F285*(Ref!$C$2^4)*Ref!$C$4/Ref!$C$3</f>
        <v>1.2525613041212285E-4</v>
      </c>
      <c r="G285" s="67">
        <f>Ref!$C$6*Ref!$C$3*'Results (ND)-Batch'!G285</f>
        <v>1.3034241765950341</v>
      </c>
      <c r="H285" s="67">
        <f>Ref!$C$6*Ref!$C$3*'Results (ND)-Batch'!H285</f>
        <v>0.18193704013500339</v>
      </c>
      <c r="I285" s="67">
        <f>Ref!$C$6*Ref!$C$3*'Results (ND)-Batch'!I285</f>
        <v>0.1476549458258043</v>
      </c>
      <c r="J285" s="67">
        <f>Ref!$C$6*Ref!$C$3*Ref!$C$7*Ref!$C$8*'Results (ND)-Batch'!J285</f>
        <v>1393492.029214856</v>
      </c>
      <c r="K285" s="67">
        <f>'Results (ND)-Batch'!K285*Ref!$C$3</f>
        <v>1.3257453159211169E-3</v>
      </c>
      <c r="L285" s="55">
        <f t="shared" si="16"/>
        <v>0.11328234390398283</v>
      </c>
      <c r="M285" s="67">
        <f>'Results (ND)-Batch'!M285*Ref!$C$6</f>
        <v>1132.5403423676598</v>
      </c>
      <c r="N285" s="67">
        <f>'Results (ND)-Batch'!N285*Ref!$C$6</f>
        <v>2170</v>
      </c>
      <c r="O285" s="55">
        <f>'Results (ND)-Batch'!O285*Ref!$C$7</f>
        <v>3849.7819675198903</v>
      </c>
      <c r="P285" s="55">
        <f>'Results (ND)-Batch'!P285*Ref!$C$7</f>
        <v>1265.0000000000002</v>
      </c>
      <c r="Q285" s="55">
        <f t="shared" si="17"/>
        <v>265.52571511209072</v>
      </c>
      <c r="R285" s="72">
        <f t="shared" si="18"/>
        <v>231.52308254798447</v>
      </c>
      <c r="S285" s="74">
        <f>'Results (ND)-Batch'!S285</f>
        <v>0.41505143561715674</v>
      </c>
      <c r="T285" s="74">
        <f>'System Properties'!$C$6*E285*K285*N285</f>
        <v>0.74231743541614259</v>
      </c>
      <c r="U285" s="70">
        <f t="shared" si="19"/>
        <v>4.0800786627358461</v>
      </c>
    </row>
    <row r="286" spans="1:21" x14ac:dyDescent="0.3">
      <c r="A286" s="13">
        <f>'Raw Data'!A284</f>
        <v>4.7166666666666703</v>
      </c>
      <c r="B286" s="71">
        <f>'Results (ND)-Batch'!B286*Ref!$C$4/Ref!$C$3</f>
        <v>81353433634.261307</v>
      </c>
      <c r="C286" s="71">
        <f>'Results (ND)-Batch'!C286*Ref!$C$2*Ref!$C$4/Ref!$C$3</f>
        <v>10866797.152216507</v>
      </c>
      <c r="D286" s="71">
        <f>'Results (ND)-Batch'!D286*(Ref!$C$2^2)*Ref!$C$4/Ref!$C$3</f>
        <v>2128.5780521929605</v>
      </c>
      <c r="E286" s="71">
        <f>'Results (ND)-Batch'!E286*(Ref!$C$2^3)*Ref!$C$4/Ref!$C$3</f>
        <v>0.49281894298909334</v>
      </c>
      <c r="F286" s="71">
        <f>'Results (ND)-Batch'!F286*(Ref!$C$2^4)*Ref!$C$4/Ref!$C$3</f>
        <v>1.2526182617284112E-4</v>
      </c>
      <c r="G286" s="67">
        <f>Ref!$C$6*Ref!$C$3*'Results (ND)-Batch'!G286</f>
        <v>1.3034171561299979</v>
      </c>
      <c r="H286" s="67">
        <f>Ref!$C$6*Ref!$C$3*'Results (ND)-Batch'!H286</f>
        <v>0.18194406060004201</v>
      </c>
      <c r="I286" s="67">
        <f>Ref!$C$6*Ref!$C$3*'Results (ND)-Batch'!I286</f>
        <v>0.14764792536076571</v>
      </c>
      <c r="J286" s="67">
        <f>Ref!$C$6*Ref!$C$3*Ref!$C$7*Ref!$C$8*'Results (ND)-Batch'!J286</f>
        <v>1393492.0292098967</v>
      </c>
      <c r="K286" s="67">
        <f>'Results (ND)-Batch'!K286*Ref!$C$3</f>
        <v>1.325746521799388E-3</v>
      </c>
      <c r="L286" s="55">
        <f t="shared" si="16"/>
        <v>0.11327756786564797</v>
      </c>
      <c r="M286" s="67">
        <f>'Results (ND)-Batch'!M286*Ref!$C$6</f>
        <v>1132.5347544028082</v>
      </c>
      <c r="N286" s="67">
        <f>'Results (ND)-Batch'!N286*Ref!$C$6</f>
        <v>2170</v>
      </c>
      <c r="O286" s="55">
        <f>'Results (ND)-Batch'!O286*Ref!$C$7</f>
        <v>3849.7958896716364</v>
      </c>
      <c r="P286" s="55">
        <f>'Results (ND)-Batch'!P286*Ref!$C$7</f>
        <v>1265.0000000000002</v>
      </c>
      <c r="Q286" s="55">
        <f t="shared" si="17"/>
        <v>265.52571511114525</v>
      </c>
      <c r="R286" s="72">
        <f t="shared" si="18"/>
        <v>231.52495746226842</v>
      </c>
      <c r="S286" s="74">
        <f>'Results (ND)-Batch'!S286</f>
        <v>0.41505143561584829</v>
      </c>
      <c r="T286" s="74">
        <f>'System Properties'!$C$6*E286*K286*N286</f>
        <v>0.74234578239125881</v>
      </c>
      <c r="U286" s="70">
        <f t="shared" si="19"/>
        <v>4.080077029956577</v>
      </c>
    </row>
    <row r="287" spans="1:21" x14ac:dyDescent="0.3">
      <c r="A287" s="13">
        <f>'Raw Data'!A285</f>
        <v>4.7333333333333298</v>
      </c>
      <c r="B287" s="71">
        <f>'Results (ND)-Batch'!B287*Ref!$C$4/Ref!$C$3</f>
        <v>81354224146.396988</v>
      </c>
      <c r="C287" s="71">
        <f>'Results (ND)-Batch'!C287*Ref!$C$2*Ref!$C$4/Ref!$C$3</f>
        <v>10867025.669414474</v>
      </c>
      <c r="D287" s="71">
        <f>'Results (ND)-Batch'!D287*(Ref!$C$2^2)*Ref!$C$4/Ref!$C$3</f>
        <v>2128.6398073146297</v>
      </c>
      <c r="E287" s="71">
        <f>'Results (ND)-Batch'!E287*(Ref!$C$2^3)*Ref!$C$4/Ref!$C$3</f>
        <v>0.49283720900803379</v>
      </c>
      <c r="F287" s="71">
        <f>'Results (ND)-Batch'!F287*(Ref!$C$2^4)*Ref!$C$4/Ref!$C$3</f>
        <v>1.2526748959719206E-4</v>
      </c>
      <c r="G287" s="67">
        <f>Ref!$C$6*Ref!$C$3*'Results (ND)-Batch'!G287</f>
        <v>1.303410175531178</v>
      </c>
      <c r="H287" s="67">
        <f>Ref!$C$6*Ref!$C$3*'Results (ND)-Batch'!H287</f>
        <v>0.18195104119886202</v>
      </c>
      <c r="I287" s="67">
        <f>Ref!$C$6*Ref!$C$3*'Results (ND)-Batch'!I287</f>
        <v>0.1476409447619457</v>
      </c>
      <c r="J287" s="67">
        <f>Ref!$C$6*Ref!$C$3*Ref!$C$7*Ref!$C$8*'Results (ND)-Batch'!J287</f>
        <v>1393492.0292050689</v>
      </c>
      <c r="K287" s="67">
        <f>'Results (ND)-Batch'!K287*Ref!$C$3</f>
        <v>1.3257477208388658E-3</v>
      </c>
      <c r="L287" s="55">
        <f t="shared" si="16"/>
        <v>0.11327281889738022</v>
      </c>
      <c r="M287" s="67">
        <f>'Results (ND)-Batch'!M287*Ref!$C$6</f>
        <v>1132.5291981099349</v>
      </c>
      <c r="N287" s="67">
        <f>'Results (ND)-Batch'!N287*Ref!$C$6</f>
        <v>2170</v>
      </c>
      <c r="O287" s="55">
        <f>'Results (ND)-Batch'!O287*Ref!$C$7</f>
        <v>3849.8097329141369</v>
      </c>
      <c r="P287" s="55">
        <f>'Results (ND)-Batch'!P287*Ref!$C$7</f>
        <v>1265.0000000000002</v>
      </c>
      <c r="Q287" s="55">
        <f t="shared" si="17"/>
        <v>265.52571511022529</v>
      </c>
      <c r="R287" s="72">
        <f t="shared" si="18"/>
        <v>231.52682164192402</v>
      </c>
      <c r="S287" s="74">
        <f>'Results (ND)-Batch'!S287</f>
        <v>0.41505143561457525</v>
      </c>
      <c r="T287" s="74">
        <f>'System Properties'!$C$6*E287*K287*N287</f>
        <v>0.74237396838454695</v>
      </c>
      <c r="U287" s="70">
        <f t="shared" si="19"/>
        <v>4.0800754065110016</v>
      </c>
    </row>
    <row r="288" spans="1:21" x14ac:dyDescent="0.3">
      <c r="A288" s="13">
        <f>'Raw Data'!A286</f>
        <v>4.75</v>
      </c>
      <c r="B288" s="71">
        <f>'Results (ND)-Batch'!B288*Ref!$C$4/Ref!$C$3</f>
        <v>81355009937.835052</v>
      </c>
      <c r="C288" s="71">
        <f>'Results (ND)-Batch'!C288*Ref!$C$2*Ref!$C$4/Ref!$C$3</f>
        <v>10867252.878879335</v>
      </c>
      <c r="D288" s="71">
        <f>'Results (ND)-Batch'!D288*(Ref!$C$2^2)*Ref!$C$4/Ref!$C$3</f>
        <v>2128.701209371935</v>
      </c>
      <c r="E288" s="71">
        <f>'Results (ND)-Batch'!E288*(Ref!$C$2^3)*Ref!$C$4/Ref!$C$3</f>
        <v>0.49285537066596208</v>
      </c>
      <c r="F288" s="71">
        <f>'Results (ND)-Batch'!F288*(Ref!$C$2^4)*Ref!$C$4/Ref!$C$3</f>
        <v>1.2527312068535409E-4</v>
      </c>
      <c r="G288" s="67">
        <f>Ref!$C$6*Ref!$C$3*'Results (ND)-Batch'!G288</f>
        <v>1.303403234798574</v>
      </c>
      <c r="H288" s="67">
        <f>Ref!$C$6*Ref!$C$3*'Results (ND)-Batch'!H288</f>
        <v>0.18195798193146209</v>
      </c>
      <c r="I288" s="67">
        <f>Ref!$C$6*Ref!$C$3*'Results (ND)-Batch'!I288</f>
        <v>0.14763400402934429</v>
      </c>
      <c r="J288" s="67">
        <f>Ref!$C$6*Ref!$C$3*Ref!$C$7*Ref!$C$8*'Results (ND)-Batch'!J288</f>
        <v>1393492.0292003725</v>
      </c>
      <c r="K288" s="67">
        <f>'Results (ND)-Batch'!K288*Ref!$C$3</f>
        <v>1.3257489130395249E-3</v>
      </c>
      <c r="L288" s="55">
        <f t="shared" si="16"/>
        <v>0.11326809700005036</v>
      </c>
      <c r="M288" s="67">
        <f>'Results (ND)-Batch'!M288*Ref!$C$6</f>
        <v>1132.5236734900591</v>
      </c>
      <c r="N288" s="67">
        <f>'Results (ND)-Batch'!N288*Ref!$C$6</f>
        <v>2170</v>
      </c>
      <c r="O288" s="55">
        <f>'Results (ND)-Batch'!O288*Ref!$C$7</f>
        <v>3849.8234972448536</v>
      </c>
      <c r="P288" s="55">
        <f>'Results (ND)-Batch'!P288*Ref!$C$7</f>
        <v>1265.0000000000002</v>
      </c>
      <c r="Q288" s="55">
        <f t="shared" si="17"/>
        <v>265.52571510933097</v>
      </c>
      <c r="R288" s="72">
        <f t="shared" si="18"/>
        <v>231.52867508887127</v>
      </c>
      <c r="S288" s="74">
        <f>'Results (ND)-Batch'!S288</f>
        <v>0.41505143561333774</v>
      </c>
      <c r="T288" s="74">
        <f>'System Properties'!$C$6*E288*K288*N288</f>
        <v>0.74240199339600932</v>
      </c>
      <c r="U288" s="70">
        <f t="shared" si="19"/>
        <v>4.0800737923970223</v>
      </c>
    </row>
    <row r="289" spans="1:21" x14ac:dyDescent="0.3">
      <c r="A289" s="13">
        <f>'Raw Data'!A287</f>
        <v>4.7666666666666702</v>
      </c>
      <c r="B289" s="71">
        <f>'Results (ND)-Batch'!B289*Ref!$C$4/Ref!$C$3</f>
        <v>81355791008.598648</v>
      </c>
      <c r="C289" s="71">
        <f>'Results (ND)-Batch'!C289*Ref!$C$2*Ref!$C$4/Ref!$C$3</f>
        <v>10867478.780618036</v>
      </c>
      <c r="D289" s="71">
        <f>'Results (ND)-Batch'!D289*(Ref!$C$2^2)*Ref!$C$4/Ref!$C$3</f>
        <v>2128.7622583667448</v>
      </c>
      <c r="E289" s="71">
        <f>'Results (ND)-Batch'!E289*(Ref!$C$2^3)*Ref!$C$4/Ref!$C$3</f>
        <v>0.49287342796343525</v>
      </c>
      <c r="F289" s="71">
        <f>'Results (ND)-Batch'!F289*(Ref!$C$2^4)*Ref!$C$4/Ref!$C$3</f>
        <v>1.2527871943749982E-4</v>
      </c>
      <c r="G289" s="67">
        <f>Ref!$C$6*Ref!$C$3*'Results (ND)-Batch'!G289</f>
        <v>1.303396333932199</v>
      </c>
      <c r="H289" s="67">
        <f>Ref!$C$6*Ref!$C$3*'Results (ND)-Batch'!H289</f>
        <v>0.1819648827978449</v>
      </c>
      <c r="I289" s="67">
        <f>Ref!$C$6*Ref!$C$3*'Results (ND)-Batch'!I289</f>
        <v>0.14762710316296279</v>
      </c>
      <c r="J289" s="67">
        <f>Ref!$C$6*Ref!$C$3*Ref!$C$7*Ref!$C$8*'Results (ND)-Batch'!J289</f>
        <v>1393492.0291958093</v>
      </c>
      <c r="K289" s="67">
        <f>'Results (ND)-Batch'!K289*Ref!$C$3</f>
        <v>1.3257500984013779E-3</v>
      </c>
      <c r="L289" s="55">
        <f t="shared" si="16"/>
        <v>0.11326340217452396</v>
      </c>
      <c r="M289" s="67">
        <f>'Results (ND)-Batch'!M289*Ref!$C$6</f>
        <v>1132.518180544193</v>
      </c>
      <c r="N289" s="67">
        <f>'Results (ND)-Batch'!N289*Ref!$C$6</f>
        <v>2170</v>
      </c>
      <c r="O289" s="55">
        <f>'Results (ND)-Batch'!O289*Ref!$C$7</f>
        <v>3849.8371826612629</v>
      </c>
      <c r="P289" s="55">
        <f>'Results (ND)-Batch'!P289*Ref!$C$7</f>
        <v>1265.0000000000002</v>
      </c>
      <c r="Q289" s="55">
        <f t="shared" si="17"/>
        <v>265.52571510846002</v>
      </c>
      <c r="R289" s="72">
        <f t="shared" si="18"/>
        <v>231.53051780501954</v>
      </c>
      <c r="S289" s="74">
        <f>'Results (ND)-Batch'!S289</f>
        <v>0.41505143561213231</v>
      </c>
      <c r="T289" s="74">
        <f>'System Properties'!$C$6*E289*K289*N289</f>
        <v>0.74242985742564416</v>
      </c>
      <c r="U289" s="70">
        <f t="shared" si="19"/>
        <v>4.0800721876124397</v>
      </c>
    </row>
    <row r="290" spans="1:21" x14ac:dyDescent="0.3">
      <c r="A290" s="13">
        <f>'Raw Data'!A288</f>
        <v>4.7833333333333297</v>
      </c>
      <c r="B290" s="71">
        <f>'Results (ND)-Batch'!B290*Ref!$C$4/Ref!$C$3</f>
        <v>81356567358.712677</v>
      </c>
      <c r="C290" s="71">
        <f>'Results (ND)-Batch'!C290*Ref!$C$2*Ref!$C$4/Ref!$C$3</f>
        <v>10867703.374637449</v>
      </c>
      <c r="D290" s="71">
        <f>'Results (ND)-Batch'!D290*(Ref!$C$2^2)*Ref!$C$4/Ref!$C$3</f>
        <v>2128.8229543009434</v>
      </c>
      <c r="E290" s="71">
        <f>'Results (ND)-Batch'!E290*(Ref!$C$2^3)*Ref!$C$4/Ref!$C$3</f>
        <v>0.49289138090100848</v>
      </c>
      <c r="F290" s="71">
        <f>'Results (ND)-Batch'!F290*(Ref!$C$2^4)*Ref!$C$4/Ref!$C$3</f>
        <v>1.2528428585380165E-4</v>
      </c>
      <c r="G290" s="67">
        <f>Ref!$C$6*Ref!$C$3*'Results (ND)-Batch'!G290</f>
        <v>1.303389472932027</v>
      </c>
      <c r="H290" s="67">
        <f>Ref!$C$6*Ref!$C$3*'Results (ND)-Batch'!H290</f>
        <v>0.18197174379800909</v>
      </c>
      <c r="I290" s="67">
        <f>Ref!$C$6*Ref!$C$3*'Results (ND)-Batch'!I290</f>
        <v>0.14762024216279862</v>
      </c>
      <c r="J290" s="67">
        <f>Ref!$C$6*Ref!$C$3*Ref!$C$7*Ref!$C$8*'Results (ND)-Batch'!J290</f>
        <v>1393492.0291913759</v>
      </c>
      <c r="K290" s="67">
        <f>'Results (ND)-Batch'!K290*Ref!$C$3</f>
        <v>1.325751276924438E-3</v>
      </c>
      <c r="L290" s="55">
        <f t="shared" si="16"/>
        <v>0.11325873442166212</v>
      </c>
      <c r="M290" s="67">
        <f>'Results (ND)-Batch'!M290*Ref!$C$6</f>
        <v>1132.5127192733446</v>
      </c>
      <c r="N290" s="67">
        <f>'Results (ND)-Batch'!N290*Ref!$C$6</f>
        <v>2170</v>
      </c>
      <c r="O290" s="55">
        <f>'Results (ND)-Batch'!O290*Ref!$C$7</f>
        <v>3849.8507891608551</v>
      </c>
      <c r="P290" s="55">
        <f>'Results (ND)-Batch'!P290*Ref!$C$7</f>
        <v>1265.0000000000002</v>
      </c>
      <c r="Q290" s="55">
        <f t="shared" si="17"/>
        <v>265.52571510761692</v>
      </c>
      <c r="R290" s="72">
        <f t="shared" si="18"/>
        <v>231.53234979226477</v>
      </c>
      <c r="S290" s="74">
        <f>'Results (ND)-Batch'!S290</f>
        <v>0.41505143561096564</v>
      </c>
      <c r="T290" s="74">
        <f>'System Properties'!$C$6*E290*K290*N290</f>
        <v>0.74245756047345313</v>
      </c>
      <c r="U290" s="70">
        <f t="shared" si="19"/>
        <v>4.0800705921551774</v>
      </c>
    </row>
    <row r="291" spans="1:21" x14ac:dyDescent="0.3">
      <c r="A291" s="13">
        <f>'Raw Data'!A289</f>
        <v>4.8</v>
      </c>
      <c r="B291" s="71">
        <f>'Results (ND)-Batch'!B291*Ref!$C$4/Ref!$C$3</f>
        <v>81357338988.202866</v>
      </c>
      <c r="C291" s="71">
        <f>'Results (ND)-Batch'!C291*Ref!$C$2*Ref!$C$4/Ref!$C$3</f>
        <v>10867926.660944793</v>
      </c>
      <c r="D291" s="71">
        <f>'Results (ND)-Batch'!D291*(Ref!$C$2^2)*Ref!$C$4/Ref!$C$3</f>
        <v>2128.8832971764409</v>
      </c>
      <c r="E291" s="71">
        <f>'Results (ND)-Batch'!E291*(Ref!$C$2^3)*Ref!$C$4/Ref!$C$3</f>
        <v>0.49290922947924665</v>
      </c>
      <c r="F291" s="71">
        <f>'Results (ND)-Batch'!F291*(Ref!$C$2^4)*Ref!$C$4/Ref!$C$3</f>
        <v>1.2528981993443442E-4</v>
      </c>
      <c r="G291" s="67">
        <f>Ref!$C$6*Ref!$C$3*'Results (ND)-Batch'!G291</f>
        <v>1.303382651798084</v>
      </c>
      <c r="H291" s="67">
        <f>Ref!$C$6*Ref!$C$3*'Results (ND)-Batch'!H291</f>
        <v>0.18197856493195341</v>
      </c>
      <c r="I291" s="67">
        <f>Ref!$C$6*Ref!$C$3*'Results (ND)-Batch'!I291</f>
        <v>0.147613421028853</v>
      </c>
      <c r="J291" s="67">
        <f>Ref!$C$6*Ref!$C$3*Ref!$C$7*Ref!$C$8*'Results (ND)-Batch'!J291</f>
        <v>1393492.0291870756</v>
      </c>
      <c r="K291" s="67">
        <f>'Results (ND)-Batch'!K291*Ref!$C$3</f>
        <v>1.325752448608679E-3</v>
      </c>
      <c r="L291" s="55">
        <f t="shared" si="16"/>
        <v>0.11325409374231936</v>
      </c>
      <c r="M291" s="67">
        <f>'Results (ND)-Batch'!M291*Ref!$C$6</f>
        <v>1132.5072896785136</v>
      </c>
      <c r="N291" s="67">
        <f>'Results (ND)-Batch'!N291*Ref!$C$6</f>
        <v>2170</v>
      </c>
      <c r="O291" s="55">
        <f>'Results (ND)-Batch'!O291*Ref!$C$7</f>
        <v>3849.8643167411392</v>
      </c>
      <c r="P291" s="55">
        <f>'Results (ND)-Batch'!P291*Ref!$C$7</f>
        <v>1265.0000000000002</v>
      </c>
      <c r="Q291" s="55">
        <f t="shared" si="17"/>
        <v>265.52571510679707</v>
      </c>
      <c r="R291" s="72">
        <f t="shared" si="18"/>
        <v>231.5341710524936</v>
      </c>
      <c r="S291" s="74">
        <f>'Results (ND)-Batch'!S291</f>
        <v>0.41505143560983099</v>
      </c>
      <c r="T291" s="74">
        <f>'System Properties'!$C$6*E291*K291*N291</f>
        <v>0.74248510253943423</v>
      </c>
      <c r="U291" s="70">
        <f t="shared" si="19"/>
        <v>4.080069006023149</v>
      </c>
    </row>
    <row r="292" spans="1:21" x14ac:dyDescent="0.3">
      <c r="A292" s="13">
        <f>'Raw Data'!A290</f>
        <v>4.81666666666667</v>
      </c>
      <c r="B292" s="71">
        <f>'Results (ND)-Batch'!B292*Ref!$C$4/Ref!$C$3</f>
        <v>81358105897.093353</v>
      </c>
      <c r="C292" s="71">
        <f>'Results (ND)-Batch'!C292*Ref!$C$2*Ref!$C$4/Ref!$C$3</f>
        <v>10868148.63954684</v>
      </c>
      <c r="D292" s="71">
        <f>'Results (ND)-Batch'!D292*(Ref!$C$2^2)*Ref!$C$4/Ref!$C$3</f>
        <v>2128.9432869950988</v>
      </c>
      <c r="E292" s="71">
        <f>'Results (ND)-Batch'!E292*(Ref!$C$2^3)*Ref!$C$4/Ref!$C$3</f>
        <v>0.4929269736986987</v>
      </c>
      <c r="F292" s="71">
        <f>'Results (ND)-Batch'!F292*(Ref!$C$2^4)*Ref!$C$4/Ref!$C$3</f>
        <v>1.252953216795683E-4</v>
      </c>
      <c r="G292" s="67">
        <f>Ref!$C$6*Ref!$C$3*'Results (ND)-Batch'!G292</f>
        <v>1.3033758705303571</v>
      </c>
      <c r="H292" s="67">
        <f>Ref!$C$6*Ref!$C$3*'Results (ND)-Batch'!H292</f>
        <v>0.1819853461996804</v>
      </c>
      <c r="I292" s="67">
        <f>Ref!$C$6*Ref!$C$3*'Results (ND)-Batch'!I292</f>
        <v>0.14760663976112731</v>
      </c>
      <c r="J292" s="67">
        <f>Ref!$C$6*Ref!$C$3*Ref!$C$7*Ref!$C$8*'Results (ND)-Batch'!J292</f>
        <v>1393492.0291829065</v>
      </c>
      <c r="K292" s="67">
        <f>'Results (ND)-Batch'!K292*Ref!$C$3</f>
        <v>1.3257536134541139E-3</v>
      </c>
      <c r="L292" s="55">
        <f t="shared" si="16"/>
        <v>0.11324948013734876</v>
      </c>
      <c r="M292" s="67">
        <f>'Results (ND)-Batch'!M292*Ref!$C$6</f>
        <v>1132.5018917606978</v>
      </c>
      <c r="N292" s="67">
        <f>'Results (ND)-Batch'!N292*Ref!$C$6</f>
        <v>2170</v>
      </c>
      <c r="O292" s="55">
        <f>'Results (ND)-Batch'!O292*Ref!$C$7</f>
        <v>3849.8777653996285</v>
      </c>
      <c r="P292" s="55">
        <f>'Results (ND)-Batch'!P292*Ref!$C$7</f>
        <v>1265.0000000000002</v>
      </c>
      <c r="Q292" s="55">
        <f t="shared" si="17"/>
        <v>265.52571510600285</v>
      </c>
      <c r="R292" s="72">
        <f t="shared" si="18"/>
        <v>231.53598158757973</v>
      </c>
      <c r="S292" s="74">
        <f>'Results (ND)-Batch'!S292</f>
        <v>0.41505143560873192</v>
      </c>
      <c r="T292" s="74">
        <f>'System Properties'!$C$6*E292*K292*N292</f>
        <v>0.74251248362358901</v>
      </c>
      <c r="U292" s="70">
        <f t="shared" si="19"/>
        <v>4.0800674292142158</v>
      </c>
    </row>
    <row r="293" spans="1:21" x14ac:dyDescent="0.3">
      <c r="A293" s="13">
        <f>'Raw Data'!A291</f>
        <v>4.8333333333333304</v>
      </c>
      <c r="B293" s="71">
        <f>'Results (ND)-Batch'!B293*Ref!$C$4/Ref!$C$3</f>
        <v>81358868085.407974</v>
      </c>
      <c r="C293" s="71">
        <f>'Results (ND)-Batch'!C293*Ref!$C$2*Ref!$C$4/Ref!$C$3</f>
        <v>10868369.310450496</v>
      </c>
      <c r="D293" s="71">
        <f>'Results (ND)-Batch'!D293*(Ref!$C$2^2)*Ref!$C$4/Ref!$C$3</f>
        <v>2129.0029237587755</v>
      </c>
      <c r="E293" s="71">
        <f>'Results (ND)-Batch'!E293*(Ref!$C$2^3)*Ref!$C$4/Ref!$C$3</f>
        <v>0.49294461355991398</v>
      </c>
      <c r="F293" s="71">
        <f>'Results (ND)-Batch'!F293*(Ref!$C$2^4)*Ref!$C$4/Ref!$C$3</f>
        <v>1.2530079108937368E-4</v>
      </c>
      <c r="G293" s="67">
        <f>Ref!$C$6*Ref!$C$3*'Results (ND)-Batch'!G293</f>
        <v>1.3033691291288458</v>
      </c>
      <c r="H293" s="67">
        <f>Ref!$C$6*Ref!$C$3*'Results (ND)-Batch'!H293</f>
        <v>0.18199208760118882</v>
      </c>
      <c r="I293" s="67">
        <f>Ref!$C$6*Ref!$C$3*'Results (ND)-Batch'!I293</f>
        <v>0.1475998983596189</v>
      </c>
      <c r="J293" s="67">
        <f>Ref!$C$6*Ref!$C$3*Ref!$C$7*Ref!$C$8*'Results (ND)-Batch'!J293</f>
        <v>1393492.0291788692</v>
      </c>
      <c r="K293" s="67">
        <f>'Results (ND)-Batch'!K293*Ref!$C$3</f>
        <v>1.3257547714607429E-3</v>
      </c>
      <c r="L293" s="55">
        <f t="shared" si="16"/>
        <v>0.11324489360759424</v>
      </c>
      <c r="M293" s="67">
        <f>'Results (ND)-Batch'!M293*Ref!$C$6</f>
        <v>1132.4965255208851</v>
      </c>
      <c r="N293" s="67">
        <f>'Results (ND)-Batch'!N293*Ref!$C$6</f>
        <v>2170</v>
      </c>
      <c r="O293" s="55">
        <f>'Results (ND)-Batch'!O293*Ref!$C$7</f>
        <v>3849.8911351338629</v>
      </c>
      <c r="P293" s="55">
        <f>'Results (ND)-Batch'!P293*Ref!$C$7</f>
        <v>1265.0000000000002</v>
      </c>
      <c r="Q293" s="55">
        <f t="shared" si="17"/>
        <v>265.52571510523416</v>
      </c>
      <c r="R293" s="72">
        <f t="shared" si="18"/>
        <v>231.53778139938646</v>
      </c>
      <c r="S293" s="74">
        <f>'Results (ND)-Batch'!S293</f>
        <v>0.415051435607668</v>
      </c>
      <c r="T293" s="74">
        <f>'System Properties'!$C$6*E293*K293*N293</f>
        <v>0.74253970372591693</v>
      </c>
      <c r="U293" s="70">
        <f t="shared" si="19"/>
        <v>4.0800658617263235</v>
      </c>
    </row>
    <row r="294" spans="1:21" x14ac:dyDescent="0.3">
      <c r="A294" s="13">
        <f>'Raw Data'!A292</f>
        <v>4.8499999999999996</v>
      </c>
      <c r="B294" s="71">
        <f>'Results (ND)-Batch'!B294*Ref!$C$4/Ref!$C$3</f>
        <v>81359625553.170074</v>
      </c>
      <c r="C294" s="71">
        <f>'Results (ND)-Batch'!C294*Ref!$C$2*Ref!$C$4/Ref!$C$3</f>
        <v>10868588.673662493</v>
      </c>
      <c r="D294" s="71">
        <f>'Results (ND)-Batch'!D294*(Ref!$C$2^2)*Ref!$C$4/Ref!$C$3</f>
        <v>2129.0622074692865</v>
      </c>
      <c r="E294" s="71">
        <f>'Results (ND)-Batch'!E294*(Ref!$C$2^3)*Ref!$C$4/Ref!$C$3</f>
        <v>0.49296214906343389</v>
      </c>
      <c r="F294" s="71">
        <f>'Results (ND)-Batch'!F294*(Ref!$C$2^4)*Ref!$C$4/Ref!$C$3</f>
        <v>1.2530622816401865E-4</v>
      </c>
      <c r="G294" s="67">
        <f>Ref!$C$6*Ref!$C$3*'Results (ND)-Batch'!G294</f>
        <v>1.3033624275935642</v>
      </c>
      <c r="H294" s="67">
        <f>Ref!$C$6*Ref!$C$3*'Results (ND)-Batch'!H294</f>
        <v>0.1819987891364773</v>
      </c>
      <c r="I294" s="67">
        <f>Ref!$C$6*Ref!$C$3*'Results (ND)-Batch'!I294</f>
        <v>0.14759319682433039</v>
      </c>
      <c r="J294" s="67">
        <f>Ref!$C$6*Ref!$C$3*Ref!$C$7*Ref!$C$8*'Results (ND)-Batch'!J294</f>
        <v>1393492.0291749649</v>
      </c>
      <c r="K294" s="67">
        <f>'Results (ND)-Batch'!K294*Ref!$C$3</f>
        <v>1.3257559226285791E-3</v>
      </c>
      <c r="L294" s="55">
        <f t="shared" si="16"/>
        <v>0.11324033415389761</v>
      </c>
      <c r="M294" s="67">
        <f>'Results (ND)-Batch'!M294*Ref!$C$6</f>
        <v>1132.4911909600601</v>
      </c>
      <c r="N294" s="67">
        <f>'Results (ND)-Batch'!N294*Ref!$C$6</f>
        <v>2170</v>
      </c>
      <c r="O294" s="55">
        <f>'Results (ND)-Batch'!O294*Ref!$C$7</f>
        <v>3849.9044259413886</v>
      </c>
      <c r="P294" s="55">
        <f>'Results (ND)-Batch'!P294*Ref!$C$7</f>
        <v>1265.0000000000002</v>
      </c>
      <c r="Q294" s="55">
        <f t="shared" si="17"/>
        <v>265.52571510448871</v>
      </c>
      <c r="R294" s="72">
        <f t="shared" si="18"/>
        <v>231.53957048976704</v>
      </c>
      <c r="S294" s="74">
        <f>'Results (ND)-Batch'!S294</f>
        <v>0.41505143560663654</v>
      </c>
      <c r="T294" s="74">
        <f>'System Properties'!$C$6*E294*K294*N294</f>
        <v>0.74256676284641787</v>
      </c>
      <c r="U294" s="70">
        <f t="shared" si="19"/>
        <v>4.0800643035574362</v>
      </c>
    </row>
    <row r="295" spans="1:21" x14ac:dyDescent="0.3">
      <c r="A295" s="13">
        <f>'Raw Data'!A293</f>
        <v>4.8666666666666698</v>
      </c>
      <c r="B295" s="71">
        <f>'Results (ND)-Batch'!B295*Ref!$C$4/Ref!$C$3</f>
        <v>81360378300.405304</v>
      </c>
      <c r="C295" s="71">
        <f>'Results (ND)-Batch'!C295*Ref!$C$2*Ref!$C$4/Ref!$C$3</f>
        <v>10868806.729189822</v>
      </c>
      <c r="D295" s="71">
        <f>'Results (ND)-Batch'!D295*(Ref!$C$2^2)*Ref!$C$4/Ref!$C$3</f>
        <v>2129.1211381285225</v>
      </c>
      <c r="E295" s="71">
        <f>'Results (ND)-Batch'!E295*(Ref!$C$2^3)*Ref!$C$4/Ref!$C$3</f>
        <v>0.49297958020981186</v>
      </c>
      <c r="F295" s="71">
        <f>'Results (ND)-Batch'!F295*(Ref!$C$2^4)*Ref!$C$4/Ref!$C$3</f>
        <v>1.2531163290367407E-4</v>
      </c>
      <c r="G295" s="67">
        <f>Ref!$C$6*Ref!$C$3*'Results (ND)-Batch'!G295</f>
        <v>1.303355765924485</v>
      </c>
      <c r="H295" s="67">
        <f>Ref!$C$6*Ref!$C$3*'Results (ND)-Batch'!H295</f>
        <v>0.18200545080554723</v>
      </c>
      <c r="I295" s="67">
        <f>Ref!$C$6*Ref!$C$3*'Results (ND)-Batch'!I295</f>
        <v>0.14758653515525921</v>
      </c>
      <c r="J295" s="67">
        <f>Ref!$C$6*Ref!$C$3*Ref!$C$7*Ref!$C$8*'Results (ND)-Batch'!J295</f>
        <v>1393492.0291711902</v>
      </c>
      <c r="K295" s="67">
        <f>'Results (ND)-Batch'!K295*Ref!$C$3</f>
        <v>1.325757066957596E-3</v>
      </c>
      <c r="L295" s="55">
        <f t="shared" si="16"/>
        <v>0.1132358017770953</v>
      </c>
      <c r="M295" s="67">
        <f>'Results (ND)-Batch'!M295*Ref!$C$6</f>
        <v>1132.4858880792015</v>
      </c>
      <c r="N295" s="67">
        <f>'Results (ND)-Batch'!N295*Ref!$C$6</f>
        <v>2170</v>
      </c>
      <c r="O295" s="55">
        <f>'Results (ND)-Batch'!O295*Ref!$C$7</f>
        <v>3849.9176378197672</v>
      </c>
      <c r="P295" s="55">
        <f>'Results (ND)-Batch'!P295*Ref!$C$7</f>
        <v>1265.0000000000002</v>
      </c>
      <c r="Q295" s="55">
        <f t="shared" si="17"/>
        <v>265.52571510377123</v>
      </c>
      <c r="R295" s="72">
        <f t="shared" si="18"/>
        <v>231.54134886056144</v>
      </c>
      <c r="S295" s="74">
        <f>'Results (ND)-Batch'!S295</f>
        <v>0.41505143560564367</v>
      </c>
      <c r="T295" s="74">
        <f>'System Properties'!$C$6*E295*K295*N295</f>
        <v>0.74259366098509239</v>
      </c>
      <c r="U295" s="70">
        <f t="shared" si="19"/>
        <v>4.0800627547054722</v>
      </c>
    </row>
    <row r="296" spans="1:21" x14ac:dyDescent="0.3">
      <c r="A296" s="13">
        <f>'Raw Data'!A294</f>
        <v>4.8833333333333302</v>
      </c>
      <c r="B296" s="71">
        <f>'Results (ND)-Batch'!B296*Ref!$C$4/Ref!$C$3</f>
        <v>81361126327.137177</v>
      </c>
      <c r="C296" s="71">
        <f>'Results (ND)-Batch'!C296*Ref!$C$2*Ref!$C$4/Ref!$C$3</f>
        <v>10869023.477039186</v>
      </c>
      <c r="D296" s="71">
        <f>'Results (ND)-Batch'!D296*(Ref!$C$2^2)*Ref!$C$4/Ref!$C$3</f>
        <v>2129.1797157382771</v>
      </c>
      <c r="E296" s="71">
        <f>'Results (ND)-Batch'!E296*(Ref!$C$2^3)*Ref!$C$4/Ref!$C$3</f>
        <v>0.49299690699958204</v>
      </c>
      <c r="F296" s="71">
        <f>'Results (ND)-Batch'!F296*(Ref!$C$2^4)*Ref!$C$4/Ref!$C$3</f>
        <v>1.2531700530850576E-4</v>
      </c>
      <c r="G296" s="67">
        <f>Ref!$C$6*Ref!$C$3*'Results (ND)-Batch'!G296</f>
        <v>1.3033491441216352</v>
      </c>
      <c r="H296" s="67">
        <f>Ref!$C$6*Ref!$C$3*'Results (ND)-Batch'!H296</f>
        <v>0.1820120726083998</v>
      </c>
      <c r="I296" s="67">
        <f>Ref!$C$6*Ref!$C$3*'Results (ND)-Batch'!I296</f>
        <v>0.14757991335240789</v>
      </c>
      <c r="J296" s="67">
        <f>Ref!$C$6*Ref!$C$3*Ref!$C$7*Ref!$C$8*'Results (ND)-Batch'!J296</f>
        <v>1393492.0291675488</v>
      </c>
      <c r="K296" s="67">
        <f>'Results (ND)-Batch'!K296*Ref!$C$3</f>
        <v>1.325758204447807E-3</v>
      </c>
      <c r="L296" s="55">
        <f t="shared" si="16"/>
        <v>0.11323129647801801</v>
      </c>
      <c r="M296" s="67">
        <f>'Results (ND)-Batch'!M296*Ref!$C$6</f>
        <v>1132.4806168792811</v>
      </c>
      <c r="N296" s="67">
        <f>'Results (ND)-Batch'!N296*Ref!$C$6</f>
        <v>2170</v>
      </c>
      <c r="O296" s="55">
        <f>'Results (ND)-Batch'!O296*Ref!$C$7</f>
        <v>3849.9307707665776</v>
      </c>
      <c r="P296" s="55">
        <f>'Results (ND)-Batch'!P296*Ref!$C$7</f>
        <v>1265.0000000000002</v>
      </c>
      <c r="Q296" s="55">
        <f t="shared" si="17"/>
        <v>265.52571510307695</v>
      </c>
      <c r="R296" s="72">
        <f t="shared" si="18"/>
        <v>231.54311651360018</v>
      </c>
      <c r="S296" s="74">
        <f>'Results (ND)-Batch'!S296</f>
        <v>0.41505143560468288</v>
      </c>
      <c r="T296" s="74">
        <f>'System Properties'!$C$6*E296*K296*N296</f>
        <v>0.74262039814193903</v>
      </c>
      <c r="U296" s="70">
        <f t="shared" si="19"/>
        <v>4.0800612151683575</v>
      </c>
    </row>
    <row r="297" spans="1:21" x14ac:dyDescent="0.3">
      <c r="A297" s="13">
        <f>'Raw Data'!A295</f>
        <v>4.9000000000000004</v>
      </c>
      <c r="B297" s="71">
        <f>'Results (ND)-Batch'!B297*Ref!$C$4/Ref!$C$3</f>
        <v>81361869633.389313</v>
      </c>
      <c r="C297" s="71">
        <f>'Results (ND)-Batch'!C297*Ref!$C$2*Ref!$C$4/Ref!$C$3</f>
        <v>10869238.917217368</v>
      </c>
      <c r="D297" s="71">
        <f>'Results (ND)-Batch'!D297*(Ref!$C$2^2)*Ref!$C$4/Ref!$C$3</f>
        <v>2129.2379403003979</v>
      </c>
      <c r="E297" s="71">
        <f>'Results (ND)-Batch'!E297*(Ref!$C$2^3)*Ref!$C$4/Ref!$C$3</f>
        <v>0.49301412943328771</v>
      </c>
      <c r="F297" s="71">
        <f>'Results (ND)-Batch'!F297*(Ref!$C$2^4)*Ref!$C$4/Ref!$C$3</f>
        <v>1.2532234537868169E-4</v>
      </c>
      <c r="G297" s="67">
        <f>Ref!$C$6*Ref!$C$3*'Results (ND)-Batch'!G297</f>
        <v>1.303342562185001</v>
      </c>
      <c r="H297" s="67">
        <f>Ref!$C$6*Ref!$C$3*'Results (ND)-Batch'!H297</f>
        <v>0.18201865454503249</v>
      </c>
      <c r="I297" s="67">
        <f>Ref!$C$6*Ref!$C$3*'Results (ND)-Batch'!I297</f>
        <v>0.14757333141577389</v>
      </c>
      <c r="J297" s="67">
        <f>Ref!$C$6*Ref!$C$3*Ref!$C$7*Ref!$C$8*'Results (ND)-Batch'!J297</f>
        <v>1393492.0291640386</v>
      </c>
      <c r="K297" s="67">
        <f>'Results (ND)-Batch'!K297*Ref!$C$3</f>
        <v>1.325759335099199E-3</v>
      </c>
      <c r="L297" s="55">
        <f t="shared" si="16"/>
        <v>0.11322681825749109</v>
      </c>
      <c r="M297" s="67">
        <f>'Results (ND)-Batch'!M297*Ref!$C$6</f>
        <v>1132.4753773612647</v>
      </c>
      <c r="N297" s="67">
        <f>'Results (ND)-Batch'!N297*Ref!$C$6</f>
        <v>2170</v>
      </c>
      <c r="O297" s="55">
        <f>'Results (ND)-Batch'!O297*Ref!$C$7</f>
        <v>3849.9438247794133</v>
      </c>
      <c r="P297" s="55">
        <f>'Results (ND)-Batch'!P297*Ref!$C$7</f>
        <v>1265.0000000000002</v>
      </c>
      <c r="Q297" s="55">
        <f t="shared" si="17"/>
        <v>265.52571510240824</v>
      </c>
      <c r="R297" s="72">
        <f t="shared" si="18"/>
        <v>231.5448734507014</v>
      </c>
      <c r="S297" s="74">
        <f>'Results (ND)-Batch'!S297</f>
        <v>0.41505143560375751</v>
      </c>
      <c r="T297" s="74">
        <f>'System Properties'!$C$6*E297*K297*N297</f>
        <v>0.74264697431696047</v>
      </c>
      <c r="U297" s="70">
        <f t="shared" si="19"/>
        <v>4.0800596849441346</v>
      </c>
    </row>
    <row r="298" spans="1:21" x14ac:dyDescent="0.3">
      <c r="A298" s="13">
        <f>'Raw Data'!A296</f>
        <v>4.9166666666666696</v>
      </c>
      <c r="B298" s="71">
        <f>'Results (ND)-Batch'!B298*Ref!$C$4/Ref!$C$3</f>
        <v>81362608219.185059</v>
      </c>
      <c r="C298" s="71">
        <f>'Results (ND)-Batch'!C298*Ref!$C$2*Ref!$C$4/Ref!$C$3</f>
        <v>10869453.049730849</v>
      </c>
      <c r="D298" s="71">
        <f>'Results (ND)-Batch'!D298*(Ref!$C$2^2)*Ref!$C$4/Ref!$C$3</f>
        <v>2129.2958118166471</v>
      </c>
      <c r="E298" s="71">
        <f>'Results (ND)-Batch'!E298*(Ref!$C$2^3)*Ref!$C$4/Ref!$C$3</f>
        <v>0.49303124751145089</v>
      </c>
      <c r="F298" s="71">
        <f>'Results (ND)-Batch'!F298*(Ref!$C$2^4)*Ref!$C$4/Ref!$C$3</f>
        <v>1.2532765311436492E-4</v>
      </c>
      <c r="G298" s="67">
        <f>Ref!$C$6*Ref!$C$3*'Results (ND)-Batch'!G298</f>
        <v>1.303336020114596</v>
      </c>
      <c r="H298" s="67">
        <f>Ref!$C$6*Ref!$C$3*'Results (ND)-Batch'!H298</f>
        <v>0.18202519661544789</v>
      </c>
      <c r="I298" s="67">
        <f>Ref!$C$6*Ref!$C$3*'Results (ND)-Batch'!I298</f>
        <v>0.1475667893453598</v>
      </c>
      <c r="J298" s="67">
        <f>Ref!$C$6*Ref!$C$3*Ref!$C$7*Ref!$C$8*'Results (ND)-Batch'!J298</f>
        <v>1393492.02916066</v>
      </c>
      <c r="K298" s="67">
        <f>'Results (ND)-Batch'!K298*Ref!$C$3</f>
        <v>1.3257604589117981E-3</v>
      </c>
      <c r="L298" s="55">
        <f t="shared" si="16"/>
        <v>0.11322236711633656</v>
      </c>
      <c r="M298" s="67">
        <f>'Results (ND)-Batch'!M298*Ref!$C$6</f>
        <v>1132.4701695261138</v>
      </c>
      <c r="N298" s="67">
        <f>'Results (ND)-Batch'!N298*Ref!$C$6</f>
        <v>2170</v>
      </c>
      <c r="O298" s="55">
        <f>'Results (ND)-Batch'!O298*Ref!$C$7</f>
        <v>3849.9567998558791</v>
      </c>
      <c r="P298" s="55">
        <f>'Results (ND)-Batch'!P298*Ref!$C$7</f>
        <v>1265.0000000000002</v>
      </c>
      <c r="Q298" s="55">
        <f t="shared" si="17"/>
        <v>265.5257151017625</v>
      </c>
      <c r="R298" s="72">
        <f t="shared" si="18"/>
        <v>231.54661967367156</v>
      </c>
      <c r="S298" s="74">
        <f>'Results (ND)-Batch'!S298</f>
        <v>0.41505143560286373</v>
      </c>
      <c r="T298" s="74">
        <f>'System Properties'!$C$6*E298*K298*N298</f>
        <v>0.74267338951015405</v>
      </c>
      <c r="U298" s="70">
        <f t="shared" si="19"/>
        <v>4.0800581640307136</v>
      </c>
    </row>
    <row r="299" spans="1:21" x14ac:dyDescent="0.3">
      <c r="A299" s="13">
        <f>'Raw Data'!A297</f>
        <v>4.93333333333333</v>
      </c>
      <c r="B299" s="71">
        <f>'Results (ND)-Batch'!B299*Ref!$C$4/Ref!$C$3</f>
        <v>81363342084.547272</v>
      </c>
      <c r="C299" s="71">
        <f>'Results (ND)-Batch'!C299*Ref!$C$2*Ref!$C$4/Ref!$C$3</f>
        <v>10869665.874586385</v>
      </c>
      <c r="D299" s="71">
        <f>'Results (ND)-Batch'!D299*(Ref!$C$2^2)*Ref!$C$4/Ref!$C$3</f>
        <v>2129.3533302888281</v>
      </c>
      <c r="E299" s="71">
        <f>'Results (ND)-Batch'!E299*(Ref!$C$2^3)*Ref!$C$4/Ref!$C$3</f>
        <v>0.49304826123460738</v>
      </c>
      <c r="F299" s="71">
        <f>'Results (ND)-Batch'!F299*(Ref!$C$2^4)*Ref!$C$4/Ref!$C$3</f>
        <v>1.2533292851572058E-4</v>
      </c>
      <c r="G299" s="67">
        <f>Ref!$C$6*Ref!$C$3*'Results (ND)-Batch'!G299</f>
        <v>1.3033295179103941</v>
      </c>
      <c r="H299" s="67">
        <f>Ref!$C$6*Ref!$C$3*'Results (ND)-Batch'!H299</f>
        <v>0.1820316988196434</v>
      </c>
      <c r="I299" s="67">
        <f>Ref!$C$6*Ref!$C$3*'Results (ND)-Batch'!I299</f>
        <v>0.14756028714116431</v>
      </c>
      <c r="J299" s="67">
        <f>Ref!$C$6*Ref!$C$3*Ref!$C$7*Ref!$C$8*'Results (ND)-Batch'!J299</f>
        <v>1393492.0291574127</v>
      </c>
      <c r="K299" s="67">
        <f>'Results (ND)-Batch'!K299*Ref!$C$3</f>
        <v>1.3257615758855911E-3</v>
      </c>
      <c r="L299" s="55">
        <f t="shared" si="16"/>
        <v>0.1132179430553719</v>
      </c>
      <c r="M299" s="67">
        <f>'Results (ND)-Batch'!M299*Ref!$C$6</f>
        <v>1132.4649933747851</v>
      </c>
      <c r="N299" s="67">
        <f>'Results (ND)-Batch'!N299*Ref!$C$6</f>
        <v>2170</v>
      </c>
      <c r="O299" s="55">
        <f>'Results (ND)-Batch'!O299*Ref!$C$7</f>
        <v>3849.9696959935909</v>
      </c>
      <c r="P299" s="55">
        <f>'Results (ND)-Batch'!P299*Ref!$C$7</f>
        <v>1265.0000000000002</v>
      </c>
      <c r="Q299" s="55">
        <f t="shared" si="17"/>
        <v>265.52571510114507</v>
      </c>
      <c r="R299" s="72">
        <f t="shared" si="18"/>
        <v>231.54835518430832</v>
      </c>
      <c r="S299" s="74">
        <f>'Results (ND)-Batch'!S299</f>
        <v>0.41505143560200941</v>
      </c>
      <c r="T299" s="74">
        <f>'System Properties'!$C$6*E299*K299*N299</f>
        <v>0.74269964372152064</v>
      </c>
      <c r="U299" s="70">
        <f t="shared" si="19"/>
        <v>4.0800566524261566</v>
      </c>
    </row>
    <row r="300" spans="1:21" x14ac:dyDescent="0.3">
      <c r="A300" s="13">
        <f>'Raw Data'!A298</f>
        <v>4.95</v>
      </c>
      <c r="B300" s="71">
        <f>'Results (ND)-Batch'!B300*Ref!$C$4/Ref!$C$3</f>
        <v>81364071229.500198</v>
      </c>
      <c r="C300" s="71">
        <f>'Results (ND)-Batch'!C300*Ref!$C$2*Ref!$C$4/Ref!$C$3</f>
        <v>10869877.391790546</v>
      </c>
      <c r="D300" s="71">
        <f>'Results (ND)-Batch'!D300*(Ref!$C$2^2)*Ref!$C$4/Ref!$C$3</f>
        <v>2129.4104957187346</v>
      </c>
      <c r="E300" s="71">
        <f>'Results (ND)-Batch'!E300*(Ref!$C$2^3)*Ref!$C$4/Ref!$C$3</f>
        <v>0.49306517060328481</v>
      </c>
      <c r="F300" s="71">
        <f>'Results (ND)-Batch'!F300*(Ref!$C$2^4)*Ref!$C$4/Ref!$C$3</f>
        <v>1.2533817158291231E-4</v>
      </c>
      <c r="G300" s="67">
        <f>Ref!$C$6*Ref!$C$3*'Results (ND)-Batch'!G300</f>
        <v>1.3033230555724211</v>
      </c>
      <c r="H300" s="67">
        <f>Ref!$C$6*Ref!$C$3*'Results (ND)-Batch'!H300</f>
        <v>0.18203816115762031</v>
      </c>
      <c r="I300" s="67">
        <f>Ref!$C$6*Ref!$C$3*'Results (ND)-Batch'!I300</f>
        <v>0.1475538248031861</v>
      </c>
      <c r="J300" s="67">
        <f>Ref!$C$6*Ref!$C$3*Ref!$C$7*Ref!$C$8*'Results (ND)-Batch'!J300</f>
        <v>1393492.029154297</v>
      </c>
      <c r="K300" s="67">
        <f>'Results (ND)-Batch'!K300*Ref!$C$3</f>
        <v>1.3257626860205779E-3</v>
      </c>
      <c r="L300" s="55">
        <f t="shared" si="16"/>
        <v>0.11321354607540512</v>
      </c>
      <c r="M300" s="67">
        <f>'Results (ND)-Batch'!M300*Ref!$C$6</f>
        <v>1132.4598489082241</v>
      </c>
      <c r="N300" s="67">
        <f>'Results (ND)-Batch'!N300*Ref!$C$6</f>
        <v>2170</v>
      </c>
      <c r="O300" s="55">
        <f>'Results (ND)-Batch'!O300*Ref!$C$7</f>
        <v>3849.9825131901939</v>
      </c>
      <c r="P300" s="55">
        <f>'Results (ND)-Batch'!P300*Ref!$C$7</f>
        <v>1265.0000000000002</v>
      </c>
      <c r="Q300" s="55">
        <f t="shared" si="17"/>
        <v>265.52571510055037</v>
      </c>
      <c r="R300" s="72">
        <f t="shared" si="18"/>
        <v>231.55007998439575</v>
      </c>
      <c r="S300" s="74">
        <f>'Results (ND)-Batch'!S300</f>
        <v>0.41505143560118646</v>
      </c>
      <c r="T300" s="74">
        <f>'System Properties'!$C$6*E300*K300*N300</f>
        <v>0.74272573695106092</v>
      </c>
      <c r="U300" s="70">
        <f t="shared" si="19"/>
        <v>4.0800551501284472</v>
      </c>
    </row>
    <row r="301" spans="1:21" x14ac:dyDescent="0.3">
      <c r="A301" s="13">
        <f>'Raw Data'!A299</f>
        <v>4.9666666666666703</v>
      </c>
      <c r="B301" s="71">
        <f>'Results (ND)-Batch'!B301*Ref!$C$4/Ref!$C$3</f>
        <v>81364795654.066452</v>
      </c>
      <c r="C301" s="71">
        <f>'Results (ND)-Batch'!C301*Ref!$C$2*Ref!$C$4/Ref!$C$3</f>
        <v>10870087.601349913</v>
      </c>
      <c r="D301" s="71">
        <f>'Results (ND)-Batch'!D301*(Ref!$C$2^2)*Ref!$C$4/Ref!$C$3</f>
        <v>2129.4673081081269</v>
      </c>
      <c r="E301" s="71">
        <f>'Results (ND)-Batch'!E301*(Ref!$C$2^3)*Ref!$C$4/Ref!$C$3</f>
        <v>0.49308197561800626</v>
      </c>
      <c r="F301" s="71">
        <f>'Results (ND)-Batch'!F301*(Ref!$C$2^4)*Ref!$C$4/Ref!$C$3</f>
        <v>1.2534338231610242E-4</v>
      </c>
      <c r="G301" s="67">
        <f>Ref!$C$6*Ref!$C$3*'Results (ND)-Batch'!G301</f>
        <v>1.303316633100664</v>
      </c>
      <c r="H301" s="67">
        <f>Ref!$C$6*Ref!$C$3*'Results (ND)-Batch'!H301</f>
        <v>0.18204458362937992</v>
      </c>
      <c r="I301" s="67">
        <f>Ref!$C$6*Ref!$C$3*'Results (ND)-Batch'!I301</f>
        <v>0.1475474023314278</v>
      </c>
      <c r="J301" s="67">
        <f>Ref!$C$6*Ref!$C$3*Ref!$C$7*Ref!$C$8*'Results (ND)-Batch'!J301</f>
        <v>1393492.0291513144</v>
      </c>
      <c r="K301" s="67">
        <f>'Results (ND)-Batch'!K301*Ref!$C$3</f>
        <v>1.3257637893167591E-3</v>
      </c>
      <c r="L301" s="55">
        <f t="shared" si="16"/>
        <v>0.11320917617724573</v>
      </c>
      <c r="M301" s="67">
        <f>'Results (ND)-Batch'!M301*Ref!$C$6</f>
        <v>1132.4547361273776</v>
      </c>
      <c r="N301" s="67">
        <f>'Results (ND)-Batch'!N301*Ref!$C$6</f>
        <v>2170</v>
      </c>
      <c r="O301" s="55">
        <f>'Results (ND)-Batch'!O301*Ref!$C$7</f>
        <v>3849.9952514433285</v>
      </c>
      <c r="P301" s="55">
        <f>'Results (ND)-Batch'!P301*Ref!$C$7</f>
        <v>1265.0000000000002</v>
      </c>
      <c r="Q301" s="55">
        <f t="shared" si="17"/>
        <v>265.52571509998165</v>
      </c>
      <c r="R301" s="72">
        <f t="shared" si="18"/>
        <v>231.55179407570847</v>
      </c>
      <c r="S301" s="74">
        <f>'Results (ND)-Batch'!S301</f>
        <v>0.41505143560039948</v>
      </c>
      <c r="T301" s="74">
        <f>'System Properties'!$C$6*E301*K301*N301</f>
        <v>0.74275166919877422</v>
      </c>
      <c r="U301" s="70">
        <f t="shared" si="19"/>
        <v>4.080053657135573</v>
      </c>
    </row>
    <row r="302" spans="1:21" x14ac:dyDescent="0.3">
      <c r="A302" s="13">
        <f>'Raw Data'!A300</f>
        <v>4.9833333333333298</v>
      </c>
      <c r="B302" s="71">
        <f>'Results (ND)-Batch'!B302*Ref!$C$4/Ref!$C$3</f>
        <v>81365515358.269867</v>
      </c>
      <c r="C302" s="71">
        <f>'Results (ND)-Batch'!C302*Ref!$C$2*Ref!$C$4/Ref!$C$3</f>
        <v>10870296.503271135</v>
      </c>
      <c r="D302" s="71">
        <f>'Results (ND)-Batch'!D302*(Ref!$C$2^2)*Ref!$C$4/Ref!$C$3</f>
        <v>2129.5237674587975</v>
      </c>
      <c r="E302" s="71">
        <f>'Results (ND)-Batch'!E302*(Ref!$C$2^3)*Ref!$C$4/Ref!$C$3</f>
        <v>0.49309867627929743</v>
      </c>
      <c r="F302" s="71">
        <f>'Results (ND)-Batch'!F302*(Ref!$C$2^4)*Ref!$C$4/Ref!$C$3</f>
        <v>1.2534856071545357E-4</v>
      </c>
      <c r="G302" s="67">
        <f>Ref!$C$6*Ref!$C$3*'Results (ND)-Batch'!G302</f>
        <v>1.3033102504951231</v>
      </c>
      <c r="H302" s="67">
        <f>Ref!$C$6*Ref!$C$3*'Results (ND)-Batch'!H302</f>
        <v>0.18205096623491959</v>
      </c>
      <c r="I302" s="67">
        <f>Ref!$C$6*Ref!$C$3*'Results (ND)-Batch'!I302</f>
        <v>0.1475410197258881</v>
      </c>
      <c r="J302" s="67">
        <f>Ref!$C$6*Ref!$C$3*Ref!$C$7*Ref!$C$8*'Results (ND)-Batch'!J302</f>
        <v>1393492.0291484632</v>
      </c>
      <c r="K302" s="67">
        <f>'Results (ND)-Batch'!K302*Ref!$C$3</f>
        <v>1.3257648857741208E-3</v>
      </c>
      <c r="L302" s="55">
        <f t="shared" si="16"/>
        <v>0.11320483336169401</v>
      </c>
      <c r="M302" s="67">
        <f>'Results (ND)-Batch'!M302*Ref!$C$6</f>
        <v>1132.4496550331819</v>
      </c>
      <c r="N302" s="67">
        <f>'Results (ND)-Batch'!N302*Ref!$C$6</f>
        <v>2170</v>
      </c>
      <c r="O302" s="55">
        <f>'Results (ND)-Batch'!O302*Ref!$C$7</f>
        <v>3850.0079107506617</v>
      </c>
      <c r="P302" s="55">
        <f>'Results (ND)-Batch'!P302*Ref!$C$7</f>
        <v>1265.0000000000002</v>
      </c>
      <c r="Q302" s="55">
        <f t="shared" si="17"/>
        <v>265.52571509943863</v>
      </c>
      <c r="R302" s="72">
        <f t="shared" si="18"/>
        <v>231.55349746000806</v>
      </c>
      <c r="S302" s="74">
        <f>'Results (ND)-Batch'!S302</f>
        <v>0.41505143559964797</v>
      </c>
      <c r="T302" s="74">
        <f>'System Properties'!$C$6*E302*K302*N302</f>
        <v>0.74277744046466054</v>
      </c>
      <c r="U302" s="70">
        <f t="shared" si="19"/>
        <v>4.0800521734456296</v>
      </c>
    </row>
    <row r="303" spans="1:21" x14ac:dyDescent="0.3">
      <c r="A303" s="13">
        <f>'Raw Data'!A301</f>
        <v>5</v>
      </c>
      <c r="B303" s="19">
        <f>'Results (ND)-Batch'!B303*Ref!$C$4/Ref!$C$3</f>
        <v>81366230342.132156</v>
      </c>
      <c r="C303" s="19">
        <f>'Results (ND)-Batch'!C303*Ref!$C$2*Ref!$C$4/Ref!$C$3</f>
        <v>10870504.097560402</v>
      </c>
      <c r="D303" s="19">
        <f>'Results (ND)-Batch'!D303*(Ref!$C$2^2)*Ref!$C$4/Ref!$C$3</f>
        <v>2129.5798737724544</v>
      </c>
      <c r="E303" s="19">
        <f>'Results (ND)-Batch'!E303*(Ref!$C$2^3)*Ref!$C$4/Ref!$C$3</f>
        <v>0.4931152725876663</v>
      </c>
      <c r="F303" s="19">
        <f>'Results (ND)-Batch'!F303*(Ref!$C$2^4)*Ref!$C$4/Ref!$C$3</f>
        <v>1.2535370678112357E-4</v>
      </c>
      <c r="G303" s="13">
        <f>Ref!$C$6*Ref!$C$3*'Results (ND)-Batch'!G303</f>
        <v>1.303303907755798</v>
      </c>
      <c r="H303" s="13">
        <f>Ref!$C$6*Ref!$C$3*'Results (ND)-Batch'!H303</f>
        <v>0.18205730897424072</v>
      </c>
      <c r="I303" s="13">
        <f>Ref!$C$6*Ref!$C$3*'Results (ND)-Batch'!I303</f>
        <v>0.147534676986567</v>
      </c>
      <c r="J303" s="13">
        <f>Ref!$C$6*Ref!$C$3*Ref!$C$7*Ref!$C$8*'Results (ND)-Batch'!J303</f>
        <v>1393492.0291457418</v>
      </c>
      <c r="K303" s="13">
        <f>'Results (ND)-Batch'!K303*Ref!$C$3</f>
        <v>1.32576597539269E-3</v>
      </c>
      <c r="L303" s="56">
        <f t="shared" si="16"/>
        <v>0.11320051762954646</v>
      </c>
      <c r="M303" s="13">
        <f>'Results (ND)-Batch'!M303*Ref!$C$6</f>
        <v>1132.4446056265695</v>
      </c>
      <c r="N303" s="13">
        <f>'Results (ND)-Batch'!N303*Ref!$C$6</f>
        <v>2170</v>
      </c>
      <c r="O303" s="56">
        <f>'Results (ND)-Batch'!O303*Ref!$C$7</f>
        <v>3850.0204911098722</v>
      </c>
      <c r="P303" s="56">
        <f>'Results (ND)-Batch'!P303*Ref!$C$7</f>
        <v>1265.0000000000002</v>
      </c>
      <c r="Q303" s="56">
        <f t="shared" si="17"/>
        <v>265.52571509892095</v>
      </c>
      <c r="R303" s="73">
        <f t="shared" si="18"/>
        <v>231.555190139046</v>
      </c>
      <c r="S303" s="75">
        <f>'Results (ND)-Batch'!S303</f>
        <v>0.41505143559893148</v>
      </c>
      <c r="T303" s="74">
        <f>'System Properties'!$C$6*E303*K303*N303</f>
        <v>0.74280305074872055</v>
      </c>
      <c r="U303" s="70">
        <f t="shared" si="19"/>
        <v>4.0800506990566348</v>
      </c>
    </row>
    <row r="304" spans="1:21" x14ac:dyDescent="0.3">
      <c r="A304" s="56"/>
    </row>
    <row r="305" spans="1:1" x14ac:dyDescent="0.3">
      <c r="A305" s="56"/>
    </row>
  </sheetData>
  <mergeCells count="1">
    <mergeCell ref="B1:K1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>
      <selection activeCell="E29" sqref="E29"/>
    </sheetView>
  </sheetViews>
  <sheetFormatPr defaultColWidth="9.109375" defaultRowHeight="14.4" x14ac:dyDescent="0.3"/>
  <cols>
    <col min="1" max="12" width="8.88671875" customWidth="1"/>
    <col min="13" max="16384" width="9.109375" style="49"/>
  </cols>
  <sheetData>
    <row r="1" spans="1:32" x14ac:dyDescent="0.3">
      <c r="A1" s="13"/>
      <c r="B1" s="116" t="s">
        <v>62</v>
      </c>
      <c r="C1" s="116"/>
      <c r="D1" s="116"/>
      <c r="E1" s="116"/>
      <c r="F1" s="116"/>
      <c r="G1" s="116"/>
      <c r="H1" s="116"/>
      <c r="I1" s="116"/>
      <c r="J1" s="116"/>
      <c r="K1" s="116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  <c r="AA1" s="63"/>
      <c r="AB1" s="63"/>
      <c r="AC1" s="63"/>
      <c r="AD1" s="63"/>
      <c r="AE1" s="63"/>
      <c r="AF1" s="63"/>
    </row>
    <row r="2" spans="1:32" x14ac:dyDescent="0.3">
      <c r="A2" s="13" t="s">
        <v>122</v>
      </c>
      <c r="B2" s="54"/>
      <c r="C2" s="13"/>
      <c r="D2" s="13"/>
      <c r="E2" s="13"/>
      <c r="F2" s="13"/>
      <c r="G2" s="13"/>
      <c r="H2" s="13"/>
      <c r="I2" s="13"/>
      <c r="J2" s="13"/>
      <c r="K2" s="13"/>
      <c r="L2" s="68"/>
      <c r="M2" s="13"/>
      <c r="N2"/>
      <c r="O2"/>
      <c r="P2"/>
      <c r="Q2"/>
      <c r="R2"/>
      <c r="S2"/>
      <c r="U2" s="49" t="s">
        <v>152</v>
      </c>
    </row>
    <row r="3" spans="1:32" x14ac:dyDescent="0.3">
      <c r="A3" s="55">
        <f>'Raw Data'!A1</f>
        <v>0</v>
      </c>
      <c r="B3" s="65">
        <f>'Raw Data'!B1/'Raw Data'!$K1</f>
        <v>0</v>
      </c>
      <c r="C3" s="66">
        <f>'Raw Data'!C1/'Raw Data'!$K1</f>
        <v>0</v>
      </c>
      <c r="D3" s="66">
        <f>'Raw Data'!D1/'Raw Data'!$K1</f>
        <v>0</v>
      </c>
      <c r="E3" s="66">
        <f>'Raw Data'!E1/'Raw Data'!$K1</f>
        <v>0</v>
      </c>
      <c r="F3" s="66">
        <f>'Raw Data'!F1/'Raw Data'!$K1</f>
        <v>0</v>
      </c>
      <c r="G3" s="66">
        <f>'Raw Data'!G1</f>
        <v>1.1425855513308001</v>
      </c>
      <c r="H3" s="66">
        <f>'Raw Data'!H1</f>
        <v>0</v>
      </c>
      <c r="I3" s="66">
        <f>'Raw Data'!I1</f>
        <v>0.253532296892929</v>
      </c>
      <c r="J3" s="66">
        <f>'Raw Data'!J1</f>
        <v>0.98226365770732904</v>
      </c>
      <c r="K3" s="64">
        <f>'Raw Data'!K1</f>
        <v>1</v>
      </c>
      <c r="L3" s="67">
        <f>I3/G3</f>
        <v>0.22189349112426035</v>
      </c>
      <c r="M3" s="67">
        <f>'Non-Dimensional Groups'!$C$20+'Non-Dimensional Groups'!$C$21*L3</f>
        <v>1.2596153846153846</v>
      </c>
      <c r="N3" s="49">
        <f>'Non-Dimensional Groups'!$C$20+'Non-Dimensional Groups'!$C$21</f>
        <v>2.17</v>
      </c>
      <c r="O3" s="49">
        <f>'Non-Dimensional Groups'!$C$22+'Non-Dimensional Groups'!$C$23*'Results (ND)-Batch'!L3</f>
        <v>0.84525848645281842</v>
      </c>
      <c r="P3" s="49">
        <f>'Non-Dimensional Groups'!$C$22+'Non-Dimensional Groups'!$C$23</f>
        <v>0.30263157894736847</v>
      </c>
      <c r="Q3" s="49">
        <f>J3/(G3*O3+H3*P3)</f>
        <v>1.0170675740475332</v>
      </c>
      <c r="R3" s="49" t="e">
        <f>E3/D3</f>
        <v>#DIV/0!</v>
      </c>
      <c r="S3" s="69">
        <f>('Non-Dimensional Groups'!$C$24*EXP('Non-Dimensional Groups'!$C$25*'Results (ND)-Batch'!Q3))/(1+'Non-Dimensional Groups'!$C$24*EXP('Non-Dimensional Groups'!$C$25*'Results (ND)-Batch'!Q3))</f>
        <v>0.46870292712160982</v>
      </c>
      <c r="T3" s="69">
        <f>H3/$I$3</f>
        <v>0</v>
      </c>
    </row>
    <row r="4" spans="1:32" x14ac:dyDescent="0.3">
      <c r="A4" s="55">
        <f>'Raw Data'!A2</f>
        <v>1.6666666666666701E-2</v>
      </c>
      <c r="B4" s="60">
        <f>'Raw Data'!B2/'Raw Data'!$K2</f>
        <v>1.7142026782116401E-6</v>
      </c>
      <c r="C4" s="49">
        <f>'Raw Data'!C2/'Raw Data'!$K2</f>
        <v>2.9433607809340699E-9</v>
      </c>
      <c r="D4" s="49">
        <f>'Raw Data'!D2/'Raw Data'!$K2</f>
        <v>6.7056447278104002E-12</v>
      </c>
      <c r="E4" s="49">
        <f>'Raw Data'!E2/'Raw Data'!$K2</f>
        <v>1.7268655222589301E-14</v>
      </c>
      <c r="F4" s="49">
        <f>'Raw Data'!F2/'Raw Data'!$K2</f>
        <v>4.7905579871988003E-17</v>
      </c>
      <c r="G4" s="49">
        <f>'Raw Data'!G2</f>
        <v>1.1425855513308001</v>
      </c>
      <c r="H4" s="49">
        <f>'Raw Data'!H2</f>
        <v>2.85938220778477E-15</v>
      </c>
      <c r="I4" s="49">
        <f>'Raw Data'!I2</f>
        <v>0.253532296892926</v>
      </c>
      <c r="J4" s="49">
        <f>'Raw Data'!J2</f>
        <v>0.967579302138738</v>
      </c>
      <c r="K4" s="57">
        <f>'Raw Data'!K2</f>
        <v>1</v>
      </c>
      <c r="L4" s="55">
        <f t="shared" ref="L4:L67" si="0">I4/G4</f>
        <v>0.22189349112425771</v>
      </c>
      <c r="M4" s="55">
        <f>'Non-Dimensional Groups'!$C$20+'Non-Dimensional Groups'!$C$21*L4</f>
        <v>1.2596153846153815</v>
      </c>
      <c r="N4" s="49">
        <f>'Non-Dimensional Groups'!$C$20+'Non-Dimensional Groups'!$C$21</f>
        <v>2.17</v>
      </c>
      <c r="O4" s="49">
        <f>'Non-Dimensional Groups'!$C$22+'Non-Dimensional Groups'!$C$23*'Results (ND)-Batch'!L4</f>
        <v>0.84525848645282031</v>
      </c>
      <c r="P4" s="49">
        <f>'Non-Dimensional Groups'!$C$22+'Non-Dimensional Groups'!$C$23</f>
        <v>0.30263157894736847</v>
      </c>
      <c r="Q4" s="49">
        <f t="shared" ref="Q4:Q67" si="1">J4/(G4*O4+H4*P4)</f>
        <v>1.0018629171538225</v>
      </c>
      <c r="R4" s="49">
        <f t="shared" ref="R4:R67" si="2">E4/D4</f>
        <v>2.5752415947374609E-3</v>
      </c>
      <c r="S4" s="69">
        <f>('Non-Dimensional Groups'!$C$24*EXP('Non-Dimensional Groups'!$C$25*'Results (ND)-Batch'!Q4))/(1+'Non-Dimensional Groups'!$C$24*EXP('Non-Dimensional Groups'!$C$25*'Results (ND)-Batch'!Q4))</f>
        <v>0.46226346184346195</v>
      </c>
      <c r="T4" s="69">
        <f t="shared" ref="T4:T67" si="3">H4/$I$3</f>
        <v>1.1278177347923195E-14</v>
      </c>
    </row>
    <row r="5" spans="1:32" x14ac:dyDescent="0.3">
      <c r="A5" s="55">
        <f>'Raw Data'!A3</f>
        <v>3.3333333333333298E-2</v>
      </c>
      <c r="B5" s="60">
        <f>'Raw Data'!B3/'Raw Data'!$K3</f>
        <v>4.7025109478003944E-5</v>
      </c>
      <c r="C5" s="49">
        <f>'Raw Data'!C3/'Raw Data'!$K3</f>
        <v>1.7053696718849552E-6</v>
      </c>
      <c r="D5" s="49">
        <f>'Raw Data'!D3/'Raw Data'!$K3</f>
        <v>8.4032677642154287E-8</v>
      </c>
      <c r="E5" s="49">
        <f>'Raw Data'!E3/'Raw Data'!$K3</f>
        <v>4.704129420110938E-9</v>
      </c>
      <c r="F5" s="49">
        <f>'Raw Data'!F3/'Raw Data'!$K3</f>
        <v>2.8225229036103368E-10</v>
      </c>
      <c r="G5" s="49">
        <f>'Raw Data'!G3</f>
        <v>1.14258555055188</v>
      </c>
      <c r="H5" s="49">
        <f>'Raw Data'!H3</f>
        <v>7.7892017619518095E-10</v>
      </c>
      <c r="I5" s="49">
        <f>'Raw Data'!I3</f>
        <v>0.25353229611400802</v>
      </c>
      <c r="J5" s="49">
        <f>'Raw Data'!J3</f>
        <v>0.95464014621089499</v>
      </c>
      <c r="K5" s="57">
        <f>'Raw Data'!K3</f>
        <v>1.00000000009081</v>
      </c>
      <c r="L5" s="55">
        <f t="shared" si="0"/>
        <v>0.22189349059381105</v>
      </c>
      <c r="M5" s="55">
        <f>'Non-Dimensional Groups'!$C$20+'Non-Dimensional Groups'!$C$21*L5</f>
        <v>1.2596153839947588</v>
      </c>
      <c r="N5" s="49">
        <f>'Non-Dimensional Groups'!$C$20+'Non-Dimensional Groups'!$C$21</f>
        <v>2.17</v>
      </c>
      <c r="O5" s="49">
        <f>'Non-Dimensional Groups'!$C$22+'Non-Dimensional Groups'!$C$23*'Results (ND)-Batch'!L5</f>
        <v>0.84525848682273708</v>
      </c>
      <c r="P5" s="49">
        <f>'Non-Dimensional Groups'!$C$22+'Non-Dimensional Groups'!$C$23</f>
        <v>0.30263157894736847</v>
      </c>
      <c r="Q5" s="49">
        <f t="shared" si="1"/>
        <v>0.98846529643713199</v>
      </c>
      <c r="R5" s="49">
        <f t="shared" si="2"/>
        <v>5.5979763493233622E-2</v>
      </c>
      <c r="S5" s="69">
        <f>('Non-Dimensional Groups'!$C$24*EXP('Non-Dimensional Groups'!$C$25*'Results (ND)-Batch'!Q5))/(1+'Non-Dimensional Groups'!$C$24*EXP('Non-Dimensional Groups'!$C$25*'Results (ND)-Batch'!Q5))</f>
        <v>0.4565996560897444</v>
      </c>
      <c r="T5" s="69">
        <f t="shared" si="3"/>
        <v>3.0722719974573188E-9</v>
      </c>
    </row>
    <row r="6" spans="1:32" x14ac:dyDescent="0.3">
      <c r="A6" s="55">
        <f>'Raw Data'!A4</f>
        <v>0.05</v>
      </c>
      <c r="B6" s="60">
        <f>'Raw Data'!B4/'Raw Data'!$K4</f>
        <v>1.9564954383938598E-4</v>
      </c>
      <c r="C6" s="49">
        <f>'Raw Data'!C4/'Raw Data'!$K4</f>
        <v>2.4015684275145558E-5</v>
      </c>
      <c r="D6" s="49">
        <f>'Raw Data'!D4/'Raw Data'!$K4</f>
        <v>4.0613715371777915E-6</v>
      </c>
      <c r="E6" s="49">
        <f>'Raw Data'!E4/'Raw Data'!$K4</f>
        <v>7.8905548970135746E-7</v>
      </c>
      <c r="F6" s="49">
        <f>'Raw Data'!F4/'Raw Data'!$K4</f>
        <v>1.6655762190800397E-7</v>
      </c>
      <c r="G6" s="49">
        <f>'Raw Data'!G4</f>
        <v>1.1425854206772399</v>
      </c>
      <c r="H6" s="49">
        <f>'Raw Data'!H4</f>
        <v>1.3065355986422699E-7</v>
      </c>
      <c r="I6" s="49">
        <f>'Raw Data'!I4</f>
        <v>0.25353216623936897</v>
      </c>
      <c r="J6" s="49">
        <f>'Raw Data'!J4</f>
        <v>0.94323856323618704</v>
      </c>
      <c r="K6" s="57">
        <f>'Raw Data'!K4</f>
        <v>1.0000000152319599</v>
      </c>
      <c r="L6" s="55">
        <f t="shared" si="0"/>
        <v>0.22189340214851849</v>
      </c>
      <c r="M6" s="55">
        <f>'Non-Dimensional Groups'!$C$20+'Non-Dimensional Groups'!$C$21*L6</f>
        <v>1.2596152805137666</v>
      </c>
      <c r="N6" s="49">
        <f>'Non-Dimensional Groups'!$C$20+'Non-Dimensional Groups'!$C$21</f>
        <v>2.17</v>
      </c>
      <c r="O6" s="49">
        <f>'Non-Dimensional Groups'!$C$22+'Non-Dimensional Groups'!$C$23*'Results (ND)-Batch'!L6</f>
        <v>0.84525854850169102</v>
      </c>
      <c r="P6" s="49">
        <f>'Non-Dimensional Groups'!$C$22+'Non-Dimensional Groups'!$C$23</f>
        <v>0.30263157894736847</v>
      </c>
      <c r="Q6" s="49">
        <f t="shared" si="1"/>
        <v>0.97665972850697669</v>
      </c>
      <c r="R6" s="49">
        <f t="shared" si="2"/>
        <v>0.19428301067221854</v>
      </c>
      <c r="S6" s="69">
        <f>('Non-Dimensional Groups'!$C$24*EXP('Non-Dimensional Groups'!$C$25*'Results (ND)-Batch'!Q6))/(1+'Non-Dimensional Groups'!$C$24*EXP('Non-Dimensional Groups'!$C$25*'Results (ND)-Batch'!Q6))</f>
        <v>0.4516181218182142</v>
      </c>
      <c r="T6" s="69">
        <f t="shared" si="3"/>
        <v>5.1533300279847269E-7</v>
      </c>
    </row>
    <row r="7" spans="1:32" x14ac:dyDescent="0.3">
      <c r="A7" s="55">
        <f>'Raw Data'!A5</f>
        <v>6.6666666666666693E-2</v>
      </c>
      <c r="B7" s="60">
        <f>'Raw Data'!B5/'Raw Data'!$K5</f>
        <v>4.7763835304670348E-4</v>
      </c>
      <c r="C7" s="49">
        <f>'Raw Data'!C5/'Raw Data'!$K5</f>
        <v>1.2003160222501213E-4</v>
      </c>
      <c r="D7" s="49">
        <f>'Raw Data'!D5/'Raw Data'!$K5</f>
        <v>4.1826018213950431E-5</v>
      </c>
      <c r="E7" s="49">
        <f>'Raw Data'!E5/'Raw Data'!$K5</f>
        <v>1.6734740106061719E-5</v>
      </c>
      <c r="F7" s="49">
        <f>'Raw Data'!F5/'Raw Data'!$K5</f>
        <v>7.2421061319632924E-6</v>
      </c>
      <c r="G7" s="49">
        <f>'Raw Data'!G5</f>
        <v>1.1425827803541</v>
      </c>
      <c r="H7" s="49">
        <f>'Raw Data'!H5</f>
        <v>2.7709766988801199E-6</v>
      </c>
      <c r="I7" s="49">
        <f>'Raw Data'!I5</f>
        <v>0.25352952591623001</v>
      </c>
      <c r="J7" s="49">
        <f>'Raw Data'!J5</f>
        <v>0.93319217192583104</v>
      </c>
      <c r="K7" s="57">
        <f>'Raw Data'!K5</f>
        <v>1.0000003230493899</v>
      </c>
      <c r="L7" s="55">
        <f t="shared" si="0"/>
        <v>0.22189160407061115</v>
      </c>
      <c r="M7" s="55">
        <f>'Non-Dimensional Groups'!$C$20+'Non-Dimensional Groups'!$C$21*L7</f>
        <v>1.2596131767626151</v>
      </c>
      <c r="N7" s="49">
        <f>'Non-Dimensional Groups'!$C$20+'Non-Dimensional Groups'!$C$21</f>
        <v>2.17</v>
      </c>
      <c r="O7" s="49">
        <f>'Non-Dimensional Groups'!$C$22+'Non-Dimensional Groups'!$C$23*'Results (ND)-Batch'!L7</f>
        <v>0.84525980242444221</v>
      </c>
      <c r="P7" s="49">
        <f>'Non-Dimensional Groups'!$C$22+'Non-Dimensional Groups'!$C$23</f>
        <v>0.30263157894736847</v>
      </c>
      <c r="Q7" s="49">
        <f t="shared" si="1"/>
        <v>0.96625736987568578</v>
      </c>
      <c r="R7" s="49">
        <f t="shared" si="2"/>
        <v>0.40010359151233049</v>
      </c>
      <c r="S7" s="69">
        <f>('Non-Dimensional Groups'!$C$24*EXP('Non-Dimensional Groups'!$C$25*'Results (ND)-Batch'!Q7))/(1+'Non-Dimensional Groups'!$C$24*EXP('Non-Dimensional Groups'!$C$25*'Results (ND)-Batch'!Q7))</f>
        <v>0.44723668051676096</v>
      </c>
      <c r="T7" s="69">
        <f t="shared" si="3"/>
        <v>1.0929482092967235E-5</v>
      </c>
    </row>
    <row r="8" spans="1:32" x14ac:dyDescent="0.3">
      <c r="A8" s="55">
        <f>'Raw Data'!A6</f>
        <v>8.3333333333333301E-2</v>
      </c>
      <c r="B8" s="60">
        <f>'Raw Data'!B6/'Raw Data'!$K6</f>
        <v>9.036265953649348E-4</v>
      </c>
      <c r="C8" s="49">
        <f>'Raw Data'!C6/'Raw Data'!$K6</f>
        <v>3.6851931183196036E-4</v>
      </c>
      <c r="D8" s="49">
        <f>'Raw Data'!D6/'Raw Data'!$K6</f>
        <v>2.0987722553662071E-4</v>
      </c>
      <c r="E8" s="49">
        <f>'Raw Data'!E6/'Raw Data'!$K6</f>
        <v>1.3754524104751613E-4</v>
      </c>
      <c r="F8" s="49">
        <f>'Raw Data'!F6/'Raw Data'!$K6</f>
        <v>9.7476989911728516E-5</v>
      </c>
      <c r="G8" s="49">
        <f>'Raw Data'!G6</f>
        <v>1.14256277619433</v>
      </c>
      <c r="H8" s="49">
        <f>'Raw Data'!H6</f>
        <v>2.27751364704434E-5</v>
      </c>
      <c r="I8" s="49">
        <f>'Raw Data'!I6</f>
        <v>0.25350952175645802</v>
      </c>
      <c r="J8" s="49">
        <f>'Raw Data'!J6</f>
        <v>0.92433989627278101</v>
      </c>
      <c r="K8" s="57">
        <f>'Raw Data'!K6</f>
        <v>1.00000265526541</v>
      </c>
      <c r="L8" s="55">
        <f t="shared" si="0"/>
        <v>0.22187798083257393</v>
      </c>
      <c r="M8" s="55">
        <f>'Non-Dimensional Groups'!$C$20+'Non-Dimensional Groups'!$C$21*L8</f>
        <v>1.2595972375741114</v>
      </c>
      <c r="N8" s="49">
        <f>'Non-Dimensional Groups'!$C$20+'Non-Dimensional Groups'!$C$21</f>
        <v>2.17</v>
      </c>
      <c r="O8" s="49">
        <f>'Non-Dimensional Groups'!$C$22+'Non-Dimensional Groups'!$C$23*'Results (ND)-Batch'!L8</f>
        <v>0.84526930284044188</v>
      </c>
      <c r="P8" s="49">
        <f>'Non-Dimensional Groups'!$C$22+'Non-Dimensional Groups'!$C$23</f>
        <v>0.30263157894736847</v>
      </c>
      <c r="Q8" s="49">
        <f t="shared" si="1"/>
        <v>0.95709143723366596</v>
      </c>
      <c r="R8" s="49">
        <f t="shared" si="2"/>
        <v>0.65536048847527939</v>
      </c>
      <c r="S8" s="69">
        <f>('Non-Dimensional Groups'!$C$24*EXP('Non-Dimensional Groups'!$C$25*'Results (ND)-Batch'!Q8))/(1+'Non-Dimensional Groups'!$C$24*EXP('Non-Dimensional Groups'!$C$25*'Results (ND)-Batch'!Q8))</f>
        <v>0.44338277493766115</v>
      </c>
      <c r="T8" s="69">
        <f t="shared" si="3"/>
        <v>8.9831302558118371E-5</v>
      </c>
    </row>
    <row r="9" spans="1:32" x14ac:dyDescent="0.3">
      <c r="A9" s="55">
        <f>'Raw Data'!A7</f>
        <v>0.1</v>
      </c>
      <c r="B9" s="60">
        <f>'Raw Data'!B7/'Raw Data'!$K7</f>
        <v>1.4727135461876312E-3</v>
      </c>
      <c r="C9" s="49">
        <f>'Raw Data'!C7/'Raw Data'!$K7</f>
        <v>8.5494775857491436E-4</v>
      </c>
      <c r="D9" s="49">
        <f>'Raw Data'!D7/'Raw Data'!$K7</f>
        <v>6.9790779875581312E-4</v>
      </c>
      <c r="E9" s="49">
        <f>'Raw Data'!E7/'Raw Data'!$K7</f>
        <v>6.5767402269952728E-4</v>
      </c>
      <c r="F9" s="49">
        <f>'Raw Data'!F7/'Raw Data'!$K7</f>
        <v>6.712464508398428E-4</v>
      </c>
      <c r="G9" s="49">
        <f>'Raw Data'!G7</f>
        <v>1.1424766501360399</v>
      </c>
      <c r="H9" s="49">
        <f>'Raw Data'!H7</f>
        <v>1.08901194759105E-4</v>
      </c>
      <c r="I9" s="49">
        <f>'Raw Data'!I7</f>
        <v>0.25342339569817002</v>
      </c>
      <c r="J9" s="49">
        <f>'Raw Data'!J7</f>
        <v>0.91653964337054605</v>
      </c>
      <c r="K9" s="57">
        <f>'Raw Data'!K7</f>
        <v>1.0000126977436701</v>
      </c>
      <c r="L9" s="55">
        <f t="shared" si="0"/>
        <v>0.22181932179357339</v>
      </c>
      <c r="M9" s="55">
        <f>'Non-Dimensional Groups'!$C$20+'Non-Dimensional Groups'!$C$21*L9</f>
        <v>1.2595286064984808</v>
      </c>
      <c r="N9" s="49">
        <f>'Non-Dimensional Groups'!$C$20+'Non-Dimensional Groups'!$C$21</f>
        <v>2.17</v>
      </c>
      <c r="O9" s="49">
        <f>'Non-Dimensional Groups'!$C$22+'Non-Dimensional Groups'!$C$23*'Results (ND)-Batch'!L9</f>
        <v>0.84531020980185012</v>
      </c>
      <c r="P9" s="49">
        <f>'Non-Dimensional Groups'!$C$22+'Non-Dimensional Groups'!$C$23</f>
        <v>0.30263157894736847</v>
      </c>
      <c r="Q9" s="49">
        <f t="shared" si="1"/>
        <v>0.94901480298787844</v>
      </c>
      <c r="R9" s="49">
        <f t="shared" si="2"/>
        <v>0.94235087195183642</v>
      </c>
      <c r="S9" s="69">
        <f>('Non-Dimensional Groups'!$C$24*EXP('Non-Dimensional Groups'!$C$25*'Results (ND)-Batch'!Q9))/(1+'Non-Dimensional Groups'!$C$24*EXP('Non-Dimensional Groups'!$C$25*'Results (ND)-Batch'!Q9))</f>
        <v>0.43999249872335244</v>
      </c>
      <c r="T9" s="69">
        <f t="shared" si="3"/>
        <v>4.2953578732849102E-4</v>
      </c>
    </row>
    <row r="10" spans="1:32" x14ac:dyDescent="0.3">
      <c r="A10" s="55">
        <f>'Raw Data'!A8</f>
        <v>0.116666666666667</v>
      </c>
      <c r="B10" s="60">
        <f>'Raw Data'!B8/'Raw Data'!$K8</f>
        <v>2.1766264335374057E-3</v>
      </c>
      <c r="C10" s="49">
        <f>'Raw Data'!C8/'Raw Data'!$K8</f>
        <v>1.6560345942898611E-3</v>
      </c>
      <c r="D10" s="49">
        <f>'Raw Data'!D8/'Raw Data'!$K8</f>
        <v>1.7826830808856167E-3</v>
      </c>
      <c r="E10" s="49">
        <f>'Raw Data'!E8/'Raw Data'!$K8</f>
        <v>2.2219486913453985E-3</v>
      </c>
      <c r="F10" s="49">
        <f>'Raw Data'!F8/'Raw Data'!$K8</f>
        <v>3.0044613607674723E-3</v>
      </c>
      <c r="G10" s="49">
        <f>'Raw Data'!G8</f>
        <v>1.1422176124769301</v>
      </c>
      <c r="H10" s="49">
        <f>'Raw Data'!H8</f>
        <v>3.6793885386756899E-4</v>
      </c>
      <c r="I10" s="49">
        <f>'Raw Data'!I8</f>
        <v>0.25316435803906101</v>
      </c>
      <c r="J10" s="49">
        <f>'Raw Data'!J8</f>
        <v>0.909666386403578</v>
      </c>
      <c r="K10" s="57">
        <f>'Raw Data'!K8</f>
        <v>1.00004291517041</v>
      </c>
      <c r="L10" s="55">
        <f t="shared" si="0"/>
        <v>0.22164284219892844</v>
      </c>
      <c r="M10" s="55">
        <f>'Non-Dimensional Groups'!$C$20+'Non-Dimensional Groups'!$C$21*L10</f>
        <v>1.2593221253727462</v>
      </c>
      <c r="N10" s="49">
        <f>'Non-Dimensional Groups'!$C$20+'Non-Dimensional Groups'!$C$21</f>
        <v>2.17</v>
      </c>
      <c r="O10" s="49">
        <f>'Non-Dimensional Groups'!$C$22+'Non-Dimensional Groups'!$C$23*'Results (ND)-Batch'!L10</f>
        <v>0.84543328109811577</v>
      </c>
      <c r="P10" s="49">
        <f>'Non-Dimensional Groups'!$C$22+'Non-Dimensional Groups'!$C$23</f>
        <v>0.30263157894736847</v>
      </c>
      <c r="Q10" s="49">
        <f t="shared" si="1"/>
        <v>0.94189801032803888</v>
      </c>
      <c r="R10" s="49">
        <f t="shared" si="2"/>
        <v>1.2464070115264456</v>
      </c>
      <c r="S10" s="69">
        <f>('Non-Dimensional Groups'!$C$24*EXP('Non-Dimensional Groups'!$C$25*'Results (ND)-Batch'!Q10))/(1+'Non-Dimensional Groups'!$C$24*EXP('Non-Dimensional Groups'!$C$25*'Results (ND)-Batch'!Q10))</f>
        <v>0.43700975125321989</v>
      </c>
      <c r="T10" s="69">
        <f t="shared" si="3"/>
        <v>1.4512504259879594E-3</v>
      </c>
    </row>
    <row r="11" spans="1:32" x14ac:dyDescent="0.3">
      <c r="A11" s="55">
        <f>'Raw Data'!A9</f>
        <v>0.133333333333333</v>
      </c>
      <c r="B11" s="60">
        <f>'Raw Data'!B9/'Raw Data'!$K9</f>
        <v>3.0011965762139878E-3</v>
      </c>
      <c r="C11" s="49">
        <f>'Raw Data'!C9/'Raw Data'!$K9</f>
        <v>2.8290744694068853E-3</v>
      </c>
      <c r="D11" s="49">
        <f>'Raw Data'!D9/'Raw Data'!$K9</f>
        <v>3.7937014267440754E-3</v>
      </c>
      <c r="E11" s="49">
        <f>'Raw Data'!E9/'Raw Data'!$K9</f>
        <v>5.9062350998237822E-3</v>
      </c>
      <c r="F11" s="49">
        <f>'Raw Data'!F9/'Raw Data'!$K9</f>
        <v>9.9907268301266186E-3</v>
      </c>
      <c r="G11" s="49">
        <f>'Raw Data'!G9</f>
        <v>1.14160741648647</v>
      </c>
      <c r="H11" s="49">
        <f>'Raw Data'!H9</f>
        <v>9.78134844327895E-4</v>
      </c>
      <c r="I11" s="49">
        <f>'Raw Data'!I9</f>
        <v>0.25255416204860098</v>
      </c>
      <c r="J11" s="49">
        <f>'Raw Data'!J9</f>
        <v>0.90360994911922499</v>
      </c>
      <c r="K11" s="57">
        <f>'Raw Data'!K9</f>
        <v>1.00011417391596</v>
      </c>
      <c r="L11" s="55">
        <f t="shared" si="0"/>
        <v>0.22122680564382458</v>
      </c>
      <c r="M11" s="55">
        <f>'Non-Dimensional Groups'!$C$20+'Non-Dimensional Groups'!$C$21*L11</f>
        <v>1.2588353626032747</v>
      </c>
      <c r="N11" s="49">
        <f>'Non-Dimensional Groups'!$C$20+'Non-Dimensional Groups'!$C$21</f>
        <v>2.17</v>
      </c>
      <c r="O11" s="49">
        <f>'Non-Dimensional Groups'!$C$22+'Non-Dimensional Groups'!$C$23*'Results (ND)-Batch'!L11</f>
        <v>0.84572341185364863</v>
      </c>
      <c r="P11" s="49">
        <f>'Non-Dimensional Groups'!$C$22+'Non-Dimensional Groups'!$C$23</f>
        <v>0.30263157894736847</v>
      </c>
      <c r="Q11" s="49">
        <f t="shared" si="1"/>
        <v>0.93562697919720661</v>
      </c>
      <c r="R11" s="49">
        <f t="shared" si="2"/>
        <v>1.556852908398956</v>
      </c>
      <c r="S11" s="69">
        <f>('Non-Dimensional Groups'!$C$24*EXP('Non-Dimensional Groups'!$C$25*'Results (ND)-Batch'!Q11))/(1+'Non-Dimensional Groups'!$C$24*EXP('Non-Dimensional Groups'!$C$25*'Results (ND)-Batch'!Q11))</f>
        <v>0.43438523737256673</v>
      </c>
      <c r="T11" s="69">
        <f t="shared" si="3"/>
        <v>3.8580285680170287E-3</v>
      </c>
    </row>
    <row r="12" spans="1:32" x14ac:dyDescent="0.3">
      <c r="A12" s="55">
        <f>'Raw Data'!A10</f>
        <v>0.15</v>
      </c>
      <c r="B12" s="60">
        <f>'Raw Data'!B10/'Raw Data'!$K10</f>
        <v>3.9264487906786995E-3</v>
      </c>
      <c r="C12" s="49">
        <f>'Raw Data'!C10/'Raw Data'!$K10</f>
        <v>4.4034367018511477E-3</v>
      </c>
      <c r="D12" s="49">
        <f>'Raw Data'!D10/'Raw Data'!$K10</f>
        <v>7.0579922481708362E-3</v>
      </c>
      <c r="E12" s="49">
        <f>'Raw Data'!E10/'Raw Data'!$K10</f>
        <v>1.3165280127668301E-2</v>
      </c>
      <c r="F12" s="49">
        <f>'Raw Data'!F10/'Raw Data'!$K10</f>
        <v>2.6718124943783263E-2</v>
      </c>
      <c r="G12" s="49">
        <f>'Raw Data'!G10</f>
        <v>1.14040478243403</v>
      </c>
      <c r="H12" s="49">
        <f>'Raw Data'!H10</f>
        <v>2.1807688967644501E-3</v>
      </c>
      <c r="I12" s="49">
        <f>'Raw Data'!I10</f>
        <v>0.251351527996164</v>
      </c>
      <c r="J12" s="49">
        <f>'Raw Data'!J10</f>
        <v>0.89827328043583199</v>
      </c>
      <c r="K12" s="57">
        <f>'Raw Data'!K10</f>
        <v>1.0002549376823699</v>
      </c>
      <c r="L12" s="55">
        <f t="shared" si="0"/>
        <v>0.22040553658472944</v>
      </c>
      <c r="M12" s="55">
        <f>'Non-Dimensional Groups'!$C$20+'Non-Dimensional Groups'!$C$21*L12</f>
        <v>1.2578744778041333</v>
      </c>
      <c r="N12" s="49">
        <f>'Non-Dimensional Groups'!$C$20+'Non-Dimensional Groups'!$C$21</f>
        <v>2.17</v>
      </c>
      <c r="O12" s="49">
        <f>'Non-Dimensional Groups'!$C$22+'Non-Dimensional Groups'!$C$23*'Results (ND)-Batch'!L12</f>
        <v>0.84629613896064915</v>
      </c>
      <c r="P12" s="49">
        <f>'Non-Dimensional Groups'!$C$22+'Non-Dimensional Groups'!$C$23</f>
        <v>0.30263157894736847</v>
      </c>
      <c r="Q12" s="49">
        <f t="shared" si="1"/>
        <v>0.93010121976518223</v>
      </c>
      <c r="R12" s="49">
        <f t="shared" si="2"/>
        <v>1.8653010183002456</v>
      </c>
      <c r="S12" s="69">
        <f>('Non-Dimensional Groups'!$C$24*EXP('Non-Dimensional Groups'!$C$25*'Results (ND)-Batch'!Q12))/(1+'Non-Dimensional Groups'!$C$24*EXP('Non-Dimensional Groups'!$C$25*'Results (ND)-Batch'!Q12))</f>
        <v>0.43207567033291316</v>
      </c>
      <c r="T12" s="69">
        <f t="shared" si="3"/>
        <v>8.6015427757727674E-3</v>
      </c>
    </row>
    <row r="13" spans="1:32" x14ac:dyDescent="0.3">
      <c r="A13" s="55">
        <f>'Raw Data'!A11</f>
        <v>0.16666666666666699</v>
      </c>
      <c r="B13" s="60">
        <f>'Raw Data'!B11/'Raw Data'!$K11</f>
        <v>4.9263358141433729E-3</v>
      </c>
      <c r="C13" s="49">
        <f>'Raw Data'!C11/'Raw Data'!$K11</f>
        <v>6.3731063661206953E-3</v>
      </c>
      <c r="D13" s="49">
        <f>'Raw Data'!D11/'Raw Data'!$K11</f>
        <v>1.1831113735631879E-2</v>
      </c>
      <c r="E13" s="49">
        <f>'Raw Data'!E11/'Raw Data'!$K11</f>
        <v>2.5613715335881863E-2</v>
      </c>
      <c r="F13" s="49">
        <f>'Raw Data'!F11/'Raw Data'!$K11</f>
        <v>6.0406494660263613E-2</v>
      </c>
      <c r="G13" s="49">
        <f>'Raw Data'!G11</f>
        <v>1.13834121515876</v>
      </c>
      <c r="H13" s="49">
        <f>'Raw Data'!H11</f>
        <v>4.2443361720386E-3</v>
      </c>
      <c r="I13" s="49">
        <f>'Raw Data'!I11</f>
        <v>0.24928796072088999</v>
      </c>
      <c r="J13" s="49">
        <f>'Raw Data'!J11</f>
        <v>0.89357078985966298</v>
      </c>
      <c r="K13" s="57">
        <f>'Raw Data'!K11</f>
        <v>1.00049746584065</v>
      </c>
      <c r="L13" s="55">
        <f t="shared" si="0"/>
        <v>0.21899229984932311</v>
      </c>
      <c r="M13" s="55">
        <f>'Non-Dimensional Groups'!$C$20+'Non-Dimensional Groups'!$C$21*L13</f>
        <v>1.2562209908237081</v>
      </c>
      <c r="N13" s="49">
        <f>'Non-Dimensional Groups'!$C$20+'Non-Dimensional Groups'!$C$21</f>
        <v>2.17</v>
      </c>
      <c r="O13" s="49">
        <f>'Non-Dimensional Groups'!$C$22+'Non-Dimensional Groups'!$C$23*'Results (ND)-Batch'!L13</f>
        <v>0.84728168563139317</v>
      </c>
      <c r="P13" s="49">
        <f>'Non-Dimensional Groups'!$C$22+'Non-Dimensional Groups'!$C$23</f>
        <v>0.30263157894736847</v>
      </c>
      <c r="Q13" s="49">
        <f t="shared" si="1"/>
        <v>0.9252321088653116</v>
      </c>
      <c r="R13" s="49">
        <f t="shared" si="2"/>
        <v>2.1649454065123885</v>
      </c>
      <c r="S13" s="69">
        <f>('Non-Dimensional Groups'!$C$24*EXP('Non-Dimensional Groups'!$C$25*'Results (ND)-Batch'!Q13))/(1+'Non-Dimensional Groups'!$C$24*EXP('Non-Dimensional Groups'!$C$25*'Results (ND)-Batch'!Q13))</f>
        <v>0.43004299976737009</v>
      </c>
      <c r="T13" s="69">
        <f t="shared" si="3"/>
        <v>1.6740810634595621E-2</v>
      </c>
    </row>
    <row r="14" spans="1:32" x14ac:dyDescent="0.3">
      <c r="A14" s="55">
        <f>'Raw Data'!A12</f>
        <v>0.18333333333333299</v>
      </c>
      <c r="B14" s="60">
        <f>'Raw Data'!B12/'Raw Data'!$K12</f>
        <v>5.969289815001411E-3</v>
      </c>
      <c r="C14" s="49">
        <f>'Raw Data'!C12/'Raw Data'!$K12</f>
        <v>8.6918920636495003E-3</v>
      </c>
      <c r="D14" s="49">
        <f>'Raw Data'!D12/'Raw Data'!$K12</f>
        <v>1.8224648891711416E-2</v>
      </c>
      <c r="E14" s="49">
        <f>'Raw Data'!E12/'Raw Data'!$K12</f>
        <v>4.4645842127980472E-2</v>
      </c>
      <c r="F14" s="49">
        <f>'Raw Data'!F12/'Raw Data'!$K12</f>
        <v>0.11927715651817254</v>
      </c>
      <c r="G14" s="49">
        <f>'Raw Data'!G12</f>
        <v>1.13518334783694</v>
      </c>
      <c r="H14" s="49">
        <f>'Raw Data'!H12</f>
        <v>7.4022034938593002E-3</v>
      </c>
      <c r="I14" s="49">
        <f>'Raw Data'!I12</f>
        <v>0.24613009339906899</v>
      </c>
      <c r="J14" s="49">
        <f>'Raw Data'!J12</f>
        <v>0.88942702093419002</v>
      </c>
      <c r="K14" s="57">
        <f>'Raw Data'!K12</f>
        <v>1.0008710682469499</v>
      </c>
      <c r="L14" s="55">
        <f t="shared" si="0"/>
        <v>0.21681968280107614</v>
      </c>
      <c r="M14" s="55">
        <f>'Non-Dimensional Groups'!$C$20+'Non-Dimensional Groups'!$C$21*L14</f>
        <v>1.253679028877259</v>
      </c>
      <c r="N14" s="49">
        <f>'Non-Dimensional Groups'!$C$20+'Non-Dimensional Groups'!$C$21</f>
        <v>2.17</v>
      </c>
      <c r="O14" s="49">
        <f>'Non-Dimensional Groups'!$C$22+'Non-Dimensional Groups'!$C$23*'Results (ND)-Batch'!L14</f>
        <v>0.84879680015188108</v>
      </c>
      <c r="P14" s="49">
        <f>'Non-Dimensional Groups'!$C$22+'Non-Dimensional Groups'!$C$23</f>
        <v>0.30263157894736847</v>
      </c>
      <c r="Q14" s="49">
        <f t="shared" si="1"/>
        <v>0.92094151644099043</v>
      </c>
      <c r="R14" s="49">
        <f t="shared" si="2"/>
        <v>2.4497504667036649</v>
      </c>
      <c r="S14" s="69">
        <f>('Non-Dimensional Groups'!$C$24*EXP('Non-Dimensional Groups'!$C$25*'Results (ND)-Batch'!Q14))/(1+'Non-Dimensional Groups'!$C$24*EXP('Non-Dimensional Groups'!$C$25*'Results (ND)-Batch'!Q14))</f>
        <v>0.42825378931213159</v>
      </c>
      <c r="T14" s="69">
        <f t="shared" si="3"/>
        <v>2.9196294060260797E-2</v>
      </c>
    </row>
    <row r="15" spans="1:32" x14ac:dyDescent="0.3">
      <c r="A15" s="55">
        <f>'Raw Data'!A13</f>
        <v>0.2</v>
      </c>
      <c r="B15" s="60">
        <f>'Raw Data'!B13/'Raw Data'!$K13</f>
        <v>7.0205630262081204E-3</v>
      </c>
      <c r="C15" s="49">
        <f>'Raw Data'!C13/'Raw Data'!$K13</f>
        <v>1.1275808489106269E-2</v>
      </c>
      <c r="D15" s="49">
        <f>'Raw Data'!D13/'Raw Data'!$K13</f>
        <v>2.6155666509934554E-2</v>
      </c>
      <c r="E15" s="49">
        <f>'Raw Data'!E13/'Raw Data'!$K13</f>
        <v>7.0997542971116337E-2</v>
      </c>
      <c r="F15" s="49">
        <f>'Raw Data'!F13/'Raw Data'!$K13</f>
        <v>0.21036989463273945</v>
      </c>
      <c r="G15" s="49">
        <f>'Raw Data'!G13</f>
        <v>1.1308050822180999</v>
      </c>
      <c r="H15" s="49">
        <f>'Raw Data'!H13</f>
        <v>1.1780469112699799E-2</v>
      </c>
      <c r="I15" s="49">
        <f>'Raw Data'!I13</f>
        <v>0.24175182778022899</v>
      </c>
      <c r="J15" s="49">
        <f>'Raw Data'!J13</f>
        <v>0.885775708021455</v>
      </c>
      <c r="K15" s="57">
        <f>'Raw Data'!K13</f>
        <v>1.0013940299472199</v>
      </c>
      <c r="L15" s="55">
        <f t="shared" si="0"/>
        <v>0.21378735520539691</v>
      </c>
      <c r="M15" s="55">
        <f>'Non-Dimensional Groups'!$C$20+'Non-Dimensional Groups'!$C$21*L15</f>
        <v>1.2501312055903144</v>
      </c>
      <c r="N15" s="49">
        <f>'Non-Dimensional Groups'!$C$20+'Non-Dimensional Groups'!$C$21</f>
        <v>2.17</v>
      </c>
      <c r="O15" s="49">
        <f>'Non-Dimensional Groups'!$C$22+'Non-Dimensional Groups'!$C$23*'Results (ND)-Batch'!L15</f>
        <v>0.85091144965939425</v>
      </c>
      <c r="P15" s="49">
        <f>'Non-Dimensional Groups'!$C$22+'Non-Dimensional Groups'!$C$23</f>
        <v>0.30263157894736847</v>
      </c>
      <c r="Q15" s="49">
        <f t="shared" si="1"/>
        <v>0.91716082890653372</v>
      </c>
      <c r="R15" s="49">
        <f t="shared" si="2"/>
        <v>2.7144230082666696</v>
      </c>
      <c r="S15" s="69">
        <f>('Non-Dimensional Groups'!$C$24*EXP('Non-Dimensional Groups'!$C$25*'Results (ND)-Batch'!Q15))/(1+'Non-Dimensional Groups'!$C$24*EXP('Non-Dimensional Groups'!$C$25*'Results (ND)-Batch'!Q15))</f>
        <v>0.42667876494740181</v>
      </c>
      <c r="T15" s="69">
        <f t="shared" si="3"/>
        <v>4.6465358682388665E-2</v>
      </c>
    </row>
    <row r="16" spans="1:32" x14ac:dyDescent="0.3">
      <c r="A16" s="55">
        <f>'Raw Data'!A14</f>
        <v>0.21666666666666701</v>
      </c>
      <c r="B16" s="60">
        <f>'Raw Data'!B14/'Raw Data'!$K14</f>
        <v>8.0457282132286503E-3</v>
      </c>
      <c r="C16" s="49">
        <f>'Raw Data'!C14/'Raw Data'!$K14</f>
        <v>1.4013440047755411E-2</v>
      </c>
      <c r="D16" s="49">
        <f>'Raw Data'!D14/'Raw Data'!$K14</f>
        <v>3.534129566173138E-2</v>
      </c>
      <c r="E16" s="49">
        <f>'Raw Data'!E14/'Raw Data'!$K14</f>
        <v>0.10443974630032944</v>
      </c>
      <c r="F16" s="49">
        <f>'Raw Data'!F14/'Raw Data'!$K14</f>
        <v>0.33718158210143961</v>
      </c>
      <c r="G16" s="49">
        <f>'Raw Data'!G14</f>
        <v>1.1252386814020101</v>
      </c>
      <c r="H16" s="49">
        <f>'Raw Data'!H14</f>
        <v>1.7346869928787201E-2</v>
      </c>
      <c r="I16" s="49">
        <f>'Raw Data'!I14</f>
        <v>0.23618542696414099</v>
      </c>
      <c r="J16" s="49">
        <f>'Raw Data'!J14</f>
        <v>0.88255823013356005</v>
      </c>
      <c r="K16" s="57">
        <f>'Raw Data'!K14</f>
        <v>1.0020674070995601</v>
      </c>
      <c r="L16" s="55">
        <f t="shared" si="0"/>
        <v>0.20989806950989437</v>
      </c>
      <c r="M16" s="55">
        <f>'Non-Dimensional Groups'!$C$20+'Non-Dimensional Groups'!$C$21*L16</f>
        <v>1.2455807413265765</v>
      </c>
      <c r="N16" s="49">
        <f>'Non-Dimensional Groups'!$C$20+'Non-Dimensional Groups'!$C$21</f>
        <v>2.17</v>
      </c>
      <c r="O16" s="49">
        <f>'Non-Dimensional Groups'!$C$22+'Non-Dimensional Groups'!$C$23*'Results (ND)-Batch'!L16</f>
        <v>0.85362371468388942</v>
      </c>
      <c r="P16" s="49">
        <f>'Non-Dimensional Groups'!$C$22+'Non-Dimensional Groups'!$C$23</f>
        <v>0.30263157894736847</v>
      </c>
      <c r="Q16" s="49">
        <f t="shared" si="1"/>
        <v>0.91382934819428896</v>
      </c>
      <c r="R16" s="49">
        <f t="shared" si="2"/>
        <v>2.9551759307291032</v>
      </c>
      <c r="S16" s="69">
        <f>('Non-Dimensional Groups'!$C$24*EXP('Non-Dimensional Groups'!$C$25*'Results (ND)-Batch'!Q16))/(1+'Non-Dimensional Groups'!$C$24*EXP('Non-Dimensional Groups'!$C$25*'Results (ND)-Batch'!Q16))</f>
        <v>0.42529210933206185</v>
      </c>
      <c r="T16" s="69">
        <f t="shared" si="3"/>
        <v>6.8420750103143982E-2</v>
      </c>
    </row>
    <row r="17" spans="1:20" x14ac:dyDescent="0.3">
      <c r="A17" s="55">
        <f>'Raw Data'!A15</f>
        <v>0.233333333333333</v>
      </c>
      <c r="B17" s="60">
        <f>'Raw Data'!B15/'Raw Data'!$K15</f>
        <v>9.0152768323814008E-3</v>
      </c>
      <c r="C17" s="49">
        <f>'Raw Data'!C15/'Raw Data'!$K15</f>
        <v>1.6785317187021163E-2</v>
      </c>
      <c r="D17" s="49">
        <f>'Raw Data'!D15/'Raw Data'!$K15</f>
        <v>4.535392361721112E-2</v>
      </c>
      <c r="E17" s="49">
        <f>'Raw Data'!E15/'Raw Data'!$K15</f>
        <v>0.14376262898196757</v>
      </c>
      <c r="F17" s="49">
        <f>'Raw Data'!F15/'Raw Data'!$K15</f>
        <v>0.4981798106542642</v>
      </c>
      <c r="G17" s="49">
        <f>'Raw Data'!G15</f>
        <v>1.11867872720038</v>
      </c>
      <c r="H17" s="49">
        <f>'Raw Data'!H15</f>
        <v>2.3906824130417999E-2</v>
      </c>
      <c r="I17" s="49">
        <f>'Raw Data'!I15</f>
        <v>0.229625472762511</v>
      </c>
      <c r="J17" s="49">
        <f>'Raw Data'!J15</f>
        <v>0.87972325713525201</v>
      </c>
      <c r="K17" s="57">
        <f>'Raw Data'!K15</f>
        <v>1.00287342693135</v>
      </c>
      <c r="L17" s="55">
        <f t="shared" si="0"/>
        <v>0.2052648961486688</v>
      </c>
      <c r="M17" s="55">
        <f>'Non-Dimensional Groups'!$C$20+'Non-Dimensional Groups'!$C$21*L17</f>
        <v>1.2401599284939424</v>
      </c>
      <c r="N17" s="49">
        <f>'Non-Dimensional Groups'!$C$20+'Non-Dimensional Groups'!$C$21</f>
        <v>2.17</v>
      </c>
      <c r="O17" s="49">
        <f>'Non-Dimensional Groups'!$C$22+'Non-Dimensional Groups'!$C$23*'Results (ND)-Batch'!L17</f>
        <v>0.85685474347527046</v>
      </c>
      <c r="P17" s="49">
        <f>'Non-Dimensional Groups'!$C$22+'Non-Dimensional Groups'!$C$23</f>
        <v>0.30263157894736847</v>
      </c>
      <c r="Q17" s="49">
        <f t="shared" si="1"/>
        <v>0.91089392542133452</v>
      </c>
      <c r="R17" s="49">
        <f t="shared" si="2"/>
        <v>3.1697947501814783</v>
      </c>
      <c r="S17" s="69">
        <f>('Non-Dimensional Groups'!$C$24*EXP('Non-Dimensional Groups'!$C$25*'Results (ND)-Batch'!Q17))/(1+'Non-Dimensional Groups'!$C$24*EXP('Non-Dimensional Groups'!$C$25*'Results (ND)-Batch'!Q17))</f>
        <v>0.4240712767535898</v>
      </c>
      <c r="T17" s="69">
        <f t="shared" si="3"/>
        <v>9.4294984991652786E-2</v>
      </c>
    </row>
    <row r="18" spans="1:20" x14ac:dyDescent="0.3">
      <c r="A18" s="55">
        <f>'Raw Data'!A16</f>
        <v>0.25</v>
      </c>
      <c r="B18" s="60">
        <f>'Raw Data'!B16/'Raw Data'!$K16</f>
        <v>9.9075056450086303E-3</v>
      </c>
      <c r="C18" s="49">
        <f>'Raw Data'!C16/'Raw Data'!$K16</f>
        <v>1.9481155848007407E-2</v>
      </c>
      <c r="D18" s="49">
        <f>'Raw Data'!D16/'Raw Data'!$K16</f>
        <v>5.5699886575279106E-2</v>
      </c>
      <c r="E18" s="49">
        <f>'Raw Data'!E16/'Raw Data'!$K16</f>
        <v>0.18701163058821943</v>
      </c>
      <c r="F18" s="49">
        <f>'Raw Data'!F16/'Raw Data'!$K16</f>
        <v>0.68682944126186452</v>
      </c>
      <c r="G18" s="49">
        <f>'Raw Data'!G16</f>
        <v>1.1114448938313499</v>
      </c>
      <c r="H18" s="49">
        <f>'Raw Data'!H16</f>
        <v>3.1140657499446799E-2</v>
      </c>
      <c r="I18" s="49">
        <f>'Raw Data'!I16</f>
        <v>0.222391639393482</v>
      </c>
      <c r="J18" s="49">
        <f>'Raw Data'!J16</f>
        <v>0.87722468670200604</v>
      </c>
      <c r="K18" s="57">
        <f>'Raw Data'!K16</f>
        <v>1.0037783593685701</v>
      </c>
      <c r="L18" s="55">
        <f t="shared" si="0"/>
        <v>0.20009236681708809</v>
      </c>
      <c r="M18" s="55">
        <f>'Non-Dimensional Groups'!$C$20+'Non-Dimensional Groups'!$C$21*L18</f>
        <v>1.2341080691759931</v>
      </c>
      <c r="N18" s="49">
        <f>'Non-Dimensional Groups'!$C$20+'Non-Dimensional Groups'!$C$21</f>
        <v>2.17</v>
      </c>
      <c r="O18" s="49">
        <f>'Non-Dimensional Groups'!$C$22+'Non-Dimensional Groups'!$C$23*'Results (ND)-Batch'!L18</f>
        <v>0.86046190208808326</v>
      </c>
      <c r="P18" s="49">
        <f>'Non-Dimensional Groups'!$C$22+'Non-Dimensional Groups'!$C$23</f>
        <v>0.30263157894736847</v>
      </c>
      <c r="Q18" s="49">
        <f t="shared" si="1"/>
        <v>0.9083068247491396</v>
      </c>
      <c r="R18" s="49">
        <f t="shared" si="2"/>
        <v>3.3574867398602479</v>
      </c>
      <c r="S18" s="69">
        <f>('Non-Dimensional Groups'!$C$24*EXP('Non-Dimensional Groups'!$C$25*'Results (ND)-Batch'!Q18))/(1+'Non-Dimensional Groups'!$C$24*EXP('Non-Dimensional Groups'!$C$25*'Results (ND)-Batch'!Q18))</f>
        <v>0.42299607741347717</v>
      </c>
      <c r="T18" s="69">
        <f t="shared" si="3"/>
        <v>0.12282718170852223</v>
      </c>
    </row>
    <row r="19" spans="1:20" x14ac:dyDescent="0.3">
      <c r="A19" s="55">
        <f>'Raw Data'!A17</f>
        <v>0.266666666666667</v>
      </c>
      <c r="B19" s="60">
        <f>'Raw Data'!B17/'Raw Data'!$K17</f>
        <v>1.0710662765419076E-2</v>
      </c>
      <c r="C19" s="49">
        <f>'Raw Data'!C17/'Raw Data'!$K17</f>
        <v>2.2019268742716668E-2</v>
      </c>
      <c r="D19" s="49">
        <f>'Raw Data'!D17/'Raw Data'!$K17</f>
        <v>6.5937622515305411E-2</v>
      </c>
      <c r="E19" s="49">
        <f>'Raw Data'!E17/'Raw Data'!$K17</f>
        <v>0.23206124033678094</v>
      </c>
      <c r="F19" s="49">
        <f>'Raw Data'!F17/'Raw Data'!$K17</f>
        <v>0.89382073743083679</v>
      </c>
      <c r="G19" s="49">
        <f>'Raw Data'!G17</f>
        <v>1.10388821174109</v>
      </c>
      <c r="H19" s="49">
        <f>'Raw Data'!H17</f>
        <v>3.86973395897127E-2</v>
      </c>
      <c r="I19" s="49">
        <f>'Raw Data'!I17</f>
        <v>0.214834957303216</v>
      </c>
      <c r="J19" s="49">
        <f>'Raw Data'!J17</f>
        <v>0.87502297689307296</v>
      </c>
      <c r="K19" s="57">
        <f>'Raw Data'!K17</f>
        <v>1.0047421734087001</v>
      </c>
      <c r="L19" s="55">
        <f t="shared" si="0"/>
        <v>0.19461658800067355</v>
      </c>
      <c r="M19" s="55">
        <f>'Non-Dimensional Groups'!$C$20+'Non-Dimensional Groups'!$C$21*L19</f>
        <v>1.227701407960788</v>
      </c>
      <c r="N19" s="49">
        <f>'Non-Dimensional Groups'!$C$20+'Non-Dimensional Groups'!$C$21</f>
        <v>2.17</v>
      </c>
      <c r="O19" s="49">
        <f>'Non-Dimensional Groups'!$C$22+'Non-Dimensional Groups'!$C$23*'Results (ND)-Batch'!L19</f>
        <v>0.86428053731531973</v>
      </c>
      <c r="P19" s="49">
        <f>'Non-Dimensional Groups'!$C$22+'Non-Dimensional Groups'!$C$23</f>
        <v>0.30263157894736847</v>
      </c>
      <c r="Q19" s="49">
        <f t="shared" si="1"/>
        <v>0.90602710317279578</v>
      </c>
      <c r="R19" s="49">
        <f t="shared" si="2"/>
        <v>3.5194056364849216</v>
      </c>
      <c r="S19" s="69">
        <f>('Non-Dimensional Groups'!$C$24*EXP('Non-Dimensional Groups'!$C$25*'Results (ND)-Batch'!Q19))/(1+'Non-Dimensional Groups'!$C$24*EXP('Non-Dimensional Groups'!$C$25*'Results (ND)-Batch'!Q19))</f>
        <v>0.42204922874527301</v>
      </c>
      <c r="T19" s="69">
        <f t="shared" si="3"/>
        <v>0.1526327811641893</v>
      </c>
    </row>
    <row r="20" spans="1:20" x14ac:dyDescent="0.3">
      <c r="A20" s="55">
        <f>'Raw Data'!A18</f>
        <v>0.28333333333333299</v>
      </c>
      <c r="B20" s="60">
        <f>'Raw Data'!B18/'Raw Data'!$K18</f>
        <v>1.1421378222753248E-2</v>
      </c>
      <c r="C20" s="49">
        <f>'Raw Data'!C18/'Raw Data'!$K18</f>
        <v>2.4347963839632152E-2</v>
      </c>
      <c r="D20" s="49">
        <f>'Raw Data'!D18/'Raw Data'!$K18</f>
        <v>7.5721439061513907E-2</v>
      </c>
      <c r="E20" s="49">
        <f>'Raw Data'!E18/'Raw Data'!$K18</f>
        <v>0.27696501564081677</v>
      </c>
      <c r="F20" s="49">
        <f>'Raw Data'!F18/'Raw Data'!$K18</f>
        <v>1.1091415631452073</v>
      </c>
      <c r="G20" s="49">
        <f>'Raw Data'!G18</f>
        <v>1.0963332672075099</v>
      </c>
      <c r="H20" s="49">
        <f>'Raw Data'!H18</f>
        <v>4.6252284123292499E-2</v>
      </c>
      <c r="I20" s="49">
        <f>'Raw Data'!I18</f>
        <v>0.20728001276963601</v>
      </c>
      <c r="J20" s="49">
        <f>'Raw Data'!J18</f>
        <v>0.87308280613142897</v>
      </c>
      <c r="K20" s="57">
        <f>'Raw Data'!K18</f>
        <v>1.0057252311699201</v>
      </c>
      <c r="L20" s="55">
        <f t="shared" si="0"/>
        <v>0.18906660863954503</v>
      </c>
      <c r="M20" s="55">
        <f>'Non-Dimensional Groups'!$C$20+'Non-Dimensional Groups'!$C$21*L20</f>
        <v>1.2212079321082676</v>
      </c>
      <c r="N20" s="49">
        <f>'Non-Dimensional Groups'!$C$20+'Non-Dimensional Groups'!$C$21</f>
        <v>2.17</v>
      </c>
      <c r="O20" s="49">
        <f>'Non-Dimensional Groups'!$C$22+'Non-Dimensional Groups'!$C$23*'Results (ND)-Batch'!L20</f>
        <v>0.86815091765926466</v>
      </c>
      <c r="P20" s="49">
        <f>'Non-Dimensional Groups'!$C$22+'Non-Dimensional Groups'!$C$23</f>
        <v>0.30263157894736847</v>
      </c>
      <c r="Q20" s="49">
        <f t="shared" si="1"/>
        <v>0.90401818758857377</v>
      </c>
      <c r="R20" s="49">
        <f t="shared" si="2"/>
        <v>3.6576829372698318</v>
      </c>
      <c r="S20" s="69">
        <f>('Non-Dimensional Groups'!$C$24*EXP('Non-Dimensional Groups'!$C$25*'Results (ND)-Batch'!Q20))/(1+'Non-Dimensional Groups'!$C$24*EXP('Non-Dimensional Groups'!$C$25*'Results (ND)-Batch'!Q20))</f>
        <v>0.4212153297868933</v>
      </c>
      <c r="T20" s="69">
        <f t="shared" si="3"/>
        <v>0.18243152722599923</v>
      </c>
    </row>
    <row r="21" spans="1:20" x14ac:dyDescent="0.3">
      <c r="A21" s="55">
        <f>'Raw Data'!A19</f>
        <v>0.3</v>
      </c>
      <c r="B21" s="60">
        <f>'Raw Data'!B19/'Raw Data'!$K19</f>
        <v>1.2042750759339997E-2</v>
      </c>
      <c r="C21" s="49">
        <f>'Raw Data'!C19/'Raw Data'!$K19</f>
        <v>2.6444158989482519E-2</v>
      </c>
      <c r="D21" s="49">
        <f>'Raw Data'!D19/'Raw Data'!$K19</f>
        <v>8.4827784267286141E-2</v>
      </c>
      <c r="E21" s="49">
        <f>'Raw Data'!E19/'Raw Data'!$K19</f>
        <v>0.32023110293923573</v>
      </c>
      <c r="F21" s="49">
        <f>'Raw Data'!F19/'Raw Data'!$K19</f>
        <v>1.3240206786147224</v>
      </c>
      <c r="G21" s="49">
        <f>'Raw Data'!G19</f>
        <v>1.0890316829347799</v>
      </c>
      <c r="H21" s="49">
        <f>'Raw Data'!H19</f>
        <v>5.3553868396014198E-2</v>
      </c>
      <c r="I21" s="49">
        <f>'Raw Data'!I19</f>
        <v>0.199978428496914</v>
      </c>
      <c r="J21" s="49">
        <f>'Raw Data'!J19</f>
        <v>0.87137315985918995</v>
      </c>
      <c r="K21" s="57">
        <f>'Raw Data'!K19</f>
        <v>1.0066944056157501</v>
      </c>
      <c r="L21" s="55">
        <f t="shared" si="0"/>
        <v>0.18362957812026331</v>
      </c>
      <c r="M21" s="55">
        <f>'Non-Dimensional Groups'!$C$20+'Non-Dimensional Groups'!$C$21*L21</f>
        <v>1.214846606400708</v>
      </c>
      <c r="N21" s="49">
        <f>'Non-Dimensional Groups'!$C$20+'Non-Dimensional Groups'!$C$21</f>
        <v>2.17</v>
      </c>
      <c r="O21" s="49">
        <f>'Non-Dimensional Groups'!$C$22+'Non-Dimensional Groups'!$C$23*'Results (ND)-Batch'!L21</f>
        <v>0.87194253104771113</v>
      </c>
      <c r="P21" s="49">
        <f>'Non-Dimensional Groups'!$C$22+'Non-Dimensional Groups'!$C$23</f>
        <v>0.30263157894736847</v>
      </c>
      <c r="Q21" s="49">
        <f t="shared" si="1"/>
        <v>0.9022479645197119</v>
      </c>
      <c r="R21" s="49">
        <f t="shared" si="2"/>
        <v>3.7750732935592302</v>
      </c>
      <c r="S21" s="69">
        <f>('Non-Dimensional Groups'!$C$24*EXP('Non-Dimensional Groups'!$C$25*'Results (ND)-Batch'!Q21))/(1+'Non-Dimensional Groups'!$C$24*EXP('Non-Dimensional Groups'!$C$25*'Results (ND)-Batch'!Q21))</f>
        <v>0.42048088403305411</v>
      </c>
      <c r="T21" s="69">
        <f t="shared" si="3"/>
        <v>0.21123095184449384</v>
      </c>
    </row>
    <row r="22" spans="1:20" x14ac:dyDescent="0.3">
      <c r="A22" s="55">
        <f>'Raw Data'!A20</f>
        <v>0.31666666666666698</v>
      </c>
      <c r="B22" s="60">
        <f>'Raw Data'!B20/'Raw Data'!$K20</f>
        <v>1.2581748572236914E-2</v>
      </c>
      <c r="C22" s="49">
        <f>'Raw Data'!C20/'Raw Data'!$K20</f>
        <v>2.8305946013104044E-2</v>
      </c>
      <c r="D22" s="49">
        <f>'Raw Data'!D20/'Raw Data'!$K20</f>
        <v>9.3141579868291538E-2</v>
      </c>
      <c r="E22" s="49">
        <f>'Raw Data'!E20/'Raw Data'!$K20</f>
        <v>0.36087649507008612</v>
      </c>
      <c r="F22" s="49">
        <f>'Raw Data'!F20/'Raw Data'!$K20</f>
        <v>1.5318227222660654</v>
      </c>
      <c r="G22" s="49">
        <f>'Raw Data'!G20</f>
        <v>1.0821518553662699</v>
      </c>
      <c r="H22" s="49">
        <f>'Raw Data'!H20</f>
        <v>6.0433695964524199E-2</v>
      </c>
      <c r="I22" s="49">
        <f>'Raw Data'!I20</f>
        <v>0.193098600928404</v>
      </c>
      <c r="J22" s="49">
        <f>'Raw Data'!J20</f>
        <v>0.86986704499575196</v>
      </c>
      <c r="K22" s="57">
        <f>'Raw Data'!K20</f>
        <v>1.0076253815198699</v>
      </c>
      <c r="L22" s="55">
        <f t="shared" si="0"/>
        <v>0.17843946759491255</v>
      </c>
      <c r="M22" s="55">
        <f>'Non-Dimensional Groups'!$C$20+'Non-Dimensional Groups'!$C$21*L22</f>
        <v>1.2087741770860476</v>
      </c>
      <c r="N22" s="49">
        <f>'Non-Dimensional Groups'!$C$20+'Non-Dimensional Groups'!$C$21</f>
        <v>2.17</v>
      </c>
      <c r="O22" s="49">
        <f>'Non-Dimensional Groups'!$C$22+'Non-Dimensional Groups'!$C$23*'Results (ND)-Batch'!L22</f>
        <v>0.87556195022986361</v>
      </c>
      <c r="P22" s="49">
        <f>'Non-Dimensional Groups'!$C$22+'Non-Dimensional Groups'!$C$23</f>
        <v>0.30263157894736847</v>
      </c>
      <c r="Q22" s="49">
        <f t="shared" si="1"/>
        <v>0.90068848445712968</v>
      </c>
      <c r="R22" s="49">
        <f t="shared" si="2"/>
        <v>3.8744940292014562</v>
      </c>
      <c r="S22" s="69">
        <f>('Non-Dimensional Groups'!$C$24*EXP('Non-Dimensional Groups'!$C$25*'Results (ND)-Batch'!Q22))/(1+'Non-Dimensional Groups'!$C$24*EXP('Non-Dimensional Groups'!$C$25*'Results (ND)-Batch'!Q22))</f>
        <v>0.419834164634448</v>
      </c>
      <c r="T22" s="69">
        <f t="shared" si="3"/>
        <v>0.23836685386890324</v>
      </c>
    </row>
    <row r="23" spans="1:20" x14ac:dyDescent="0.3">
      <c r="A23" s="55">
        <f>'Raw Data'!A21</f>
        <v>0.33333333333333298</v>
      </c>
      <c r="B23" s="60">
        <f>'Raw Data'!B21/'Raw Data'!$K21</f>
        <v>1.3047871350257584E-2</v>
      </c>
      <c r="C23" s="49">
        <f>'Raw Data'!C21/'Raw Data'!$K21</f>
        <v>2.9946490090294257E-2</v>
      </c>
      <c r="D23" s="49">
        <f>'Raw Data'!D21/'Raw Data'!$K21</f>
        <v>0.10063144977239798</v>
      </c>
      <c r="E23" s="49">
        <f>'Raw Data'!E21/'Raw Data'!$K21</f>
        <v>0.39834867714718453</v>
      </c>
      <c r="F23" s="49">
        <f>'Raw Data'!F21/'Raw Data'!$K21</f>
        <v>1.727953493432461</v>
      </c>
      <c r="G23" s="49">
        <f>'Raw Data'!G21</f>
        <v>1.0757910555900601</v>
      </c>
      <c r="H23" s="49">
        <f>'Raw Data'!H21</f>
        <v>6.6794495740739701E-2</v>
      </c>
      <c r="I23" s="49">
        <f>'Raw Data'!I21</f>
        <v>0.18673780115218899</v>
      </c>
      <c r="J23" s="49">
        <f>'Raw Data'!J21</f>
        <v>0.86853948579926599</v>
      </c>
      <c r="K23" s="57">
        <f>'Raw Data'!K21</f>
        <v>1.0085017772476601</v>
      </c>
      <c r="L23" s="55">
        <f t="shared" si="0"/>
        <v>0.17358184954397607</v>
      </c>
      <c r="M23" s="55">
        <f>'Non-Dimensional Groups'!$C$20+'Non-Dimensional Groups'!$C$21*L23</f>
        <v>1.2030907639664519</v>
      </c>
      <c r="N23" s="49">
        <f>'Non-Dimensional Groups'!$C$20+'Non-Dimensional Groups'!$C$21</f>
        <v>2.17</v>
      </c>
      <c r="O23" s="49">
        <f>'Non-Dimensional Groups'!$C$22+'Non-Dimensional Groups'!$C$23*'Results (ND)-Batch'!L23</f>
        <v>0.87894949966012192</v>
      </c>
      <c r="P23" s="49">
        <f>'Non-Dimensional Groups'!$C$22+'Non-Dimensional Groups'!$C$23</f>
        <v>0.30263157894736847</v>
      </c>
      <c r="Q23" s="49">
        <f t="shared" si="1"/>
        <v>0.89931388670958501</v>
      </c>
      <c r="R23" s="49">
        <f t="shared" si="2"/>
        <v>3.9584908897580733</v>
      </c>
      <c r="S23" s="69">
        <f>('Non-Dimensional Groups'!$C$24*EXP('Non-Dimensional Groups'!$C$25*'Results (ND)-Batch'!Q23))/(1+'Non-Dimensional Groups'!$C$24*EXP('Non-Dimensional Groups'!$C$25*'Results (ND)-Batch'!Q23))</f>
        <v>0.41926434440925064</v>
      </c>
      <c r="T23" s="69">
        <f t="shared" si="3"/>
        <v>0.26345556980043516</v>
      </c>
    </row>
    <row r="24" spans="1:20" x14ac:dyDescent="0.3">
      <c r="A24" s="55">
        <f>'Raw Data'!A22</f>
        <v>0.35</v>
      </c>
      <c r="B24" s="60">
        <f>'Raw Data'!B22/'Raw Data'!$K22</f>
        <v>1.3451109628261008E-2</v>
      </c>
      <c r="C24" s="49">
        <f>'Raw Data'!C22/'Raw Data'!$K22</f>
        <v>3.13880504984827E-2</v>
      </c>
      <c r="D24" s="49">
        <f>'Raw Data'!D22/'Raw Data'!$K22</f>
        <v>0.10733510849551112</v>
      </c>
      <c r="E24" s="49">
        <f>'Raw Data'!E22/'Raw Data'!$K22</f>
        <v>0.43253564684868767</v>
      </c>
      <c r="F24" s="49">
        <f>'Raw Data'!F22/'Raw Data'!$K22</f>
        <v>1.9103987429102673</v>
      </c>
      <c r="G24" s="49">
        <f>'Raw Data'!G22</f>
        <v>1.06997244331611</v>
      </c>
      <c r="H24" s="49">
        <f>'Raw Data'!H22</f>
        <v>7.2613108014683805E-2</v>
      </c>
      <c r="I24" s="49">
        <f>'Raw Data'!I22</f>
        <v>0.18091918887824501</v>
      </c>
      <c r="J24" s="49">
        <f>'Raw Data'!J22</f>
        <v>0.86736816956305895</v>
      </c>
      <c r="K24" s="57">
        <f>'Raw Data'!K22</f>
        <v>1.00931674316211</v>
      </c>
      <c r="L24" s="55">
        <f t="shared" si="0"/>
        <v>0.16908770876148135</v>
      </c>
      <c r="M24" s="55">
        <f>'Non-Dimensional Groups'!$C$20+'Non-Dimensional Groups'!$C$21*L24</f>
        <v>1.1978326192509332</v>
      </c>
      <c r="N24" s="49">
        <f>'Non-Dimensional Groups'!$C$20+'Non-Dimensional Groups'!$C$21</f>
        <v>2.17</v>
      </c>
      <c r="O24" s="49">
        <f>'Non-Dimensional Groups'!$C$22+'Non-Dimensional Groups'!$C$23*'Results (ND)-Batch'!L24</f>
        <v>0.88208357152159855</v>
      </c>
      <c r="P24" s="49">
        <f>'Non-Dimensional Groups'!$C$22+'Non-Dimensional Groups'!$C$23</f>
        <v>0.30263157894736847</v>
      </c>
      <c r="Q24" s="49">
        <f t="shared" si="1"/>
        <v>0.89810106797863798</v>
      </c>
      <c r="R24" s="49">
        <f t="shared" si="2"/>
        <v>4.0297685716391376</v>
      </c>
      <c r="S24" s="69">
        <f>('Non-Dimensional Groups'!$C$24*EXP('Non-Dimensional Groups'!$C$25*'Results (ND)-Batch'!Q24))/(1+'Non-Dimensional Groups'!$C$24*EXP('Non-Dimensional Groups'!$C$25*'Results (ND)-Batch'!Q24))</f>
        <v>0.41876176610044652</v>
      </c>
      <c r="T24" s="69">
        <f t="shared" si="3"/>
        <v>0.28640575147453329</v>
      </c>
    </row>
    <row r="25" spans="1:20" x14ac:dyDescent="0.3">
      <c r="A25" s="55">
        <f>'Raw Data'!A23</f>
        <v>0.36666666666666697</v>
      </c>
      <c r="B25" s="60">
        <f>'Raw Data'!B23/'Raw Data'!$K23</f>
        <v>1.3798455113261256E-2</v>
      </c>
      <c r="C25" s="49">
        <f>'Raw Data'!C23/'Raw Data'!$K23</f>
        <v>3.2647319382583598E-2</v>
      </c>
      <c r="D25" s="49">
        <f>'Raw Data'!D23/'Raw Data'!$K23</f>
        <v>0.11328829971000309</v>
      </c>
      <c r="E25" s="49">
        <f>'Raw Data'!E23/'Raw Data'!$K23</f>
        <v>0.46341991167401186</v>
      </c>
      <c r="F25" s="49">
        <f>'Raw Data'!F23/'Raw Data'!$K23</f>
        <v>2.0781033608989046</v>
      </c>
      <c r="G25" s="49">
        <f>'Raw Data'!G23</f>
        <v>1.0647025866815301</v>
      </c>
      <c r="H25" s="49">
        <f>'Raw Data'!H23</f>
        <v>7.7882964649270997E-2</v>
      </c>
      <c r="I25" s="49">
        <f>'Raw Data'!I23</f>
        <v>0.175649332243658</v>
      </c>
      <c r="J25" s="49">
        <f>'Raw Data'!J23</f>
        <v>0.86633862925929905</v>
      </c>
      <c r="K25" s="57">
        <f>'Raw Data'!K23</f>
        <v>1.01006682556341</v>
      </c>
      <c r="L25" s="55">
        <f t="shared" si="0"/>
        <v>0.16497502160779251</v>
      </c>
      <c r="M25" s="55">
        <f>'Non-Dimensional Groups'!$C$20+'Non-Dimensional Groups'!$C$21*L25</f>
        <v>1.1930207752811173</v>
      </c>
      <c r="N25" s="49">
        <f>'Non-Dimensional Groups'!$C$20+'Non-Dimensional Groups'!$C$21</f>
        <v>2.17</v>
      </c>
      <c r="O25" s="49">
        <f>'Non-Dimensional Groups'!$C$22+'Non-Dimensional Groups'!$C$23*'Results (ND)-Batch'!L25</f>
        <v>0.88495162966825003</v>
      </c>
      <c r="P25" s="49">
        <f>'Non-Dimensional Groups'!$C$22+'Non-Dimensional Groups'!$C$23</f>
        <v>0.30263157894736847</v>
      </c>
      <c r="Q25" s="49">
        <f t="shared" si="1"/>
        <v>0.8970350486355424</v>
      </c>
      <c r="R25" s="49">
        <f t="shared" si="2"/>
        <v>4.0906246528571826</v>
      </c>
      <c r="S25" s="69">
        <f>('Non-Dimensional Groups'!$C$24*EXP('Non-Dimensional Groups'!$C$25*'Results (ND)-Batch'!Q25))/(1+'Non-Dimensional Groups'!$C$24*EXP('Non-Dimensional Groups'!$C$25*'Results (ND)-Batch'!Q25))</f>
        <v>0.41832015894153751</v>
      </c>
      <c r="T25" s="69">
        <f t="shared" si="3"/>
        <v>0.30719149238080029</v>
      </c>
    </row>
    <row r="26" spans="1:20" x14ac:dyDescent="0.3">
      <c r="A26" s="55">
        <f>'Raw Data'!A24</f>
        <v>0.38333333333333303</v>
      </c>
      <c r="B26" s="60">
        <f>'Raw Data'!B24/'Raw Data'!$K24</f>
        <v>1.4101254075449937E-2</v>
      </c>
      <c r="C26" s="49">
        <f>'Raw Data'!C24/'Raw Data'!$K24</f>
        <v>3.3756492626243285E-2</v>
      </c>
      <c r="D26" s="49">
        <f>'Raw Data'!D24/'Raw Data'!$K24</f>
        <v>0.11859445297364113</v>
      </c>
      <c r="E26" s="49">
        <f>'Raw Data'!E24/'Raw Data'!$K24</f>
        <v>0.49129105679410356</v>
      </c>
      <c r="F26" s="49">
        <f>'Raw Data'!F24/'Raw Data'!$K24</f>
        <v>2.2313727492722597</v>
      </c>
      <c r="G26" s="49">
        <f>'Raw Data'!G24</f>
        <v>1.05993623346301</v>
      </c>
      <c r="H26" s="49">
        <f>'Raw Data'!H24</f>
        <v>8.2649317867786606E-2</v>
      </c>
      <c r="I26" s="49">
        <f>'Raw Data'!I24</f>
        <v>0.17088297902514199</v>
      </c>
      <c r="J26" s="49">
        <f>'Raw Data'!J24</f>
        <v>0.86542777230385104</v>
      </c>
      <c r="K26" s="57">
        <f>'Raw Data'!K24</f>
        <v>1.01075408819019</v>
      </c>
      <c r="L26" s="55">
        <f t="shared" si="0"/>
        <v>0.16122005610359721</v>
      </c>
      <c r="M26" s="55">
        <f>'Non-Dimensional Groups'!$C$20+'Non-Dimensional Groups'!$C$21*L26</f>
        <v>1.1886274656412088</v>
      </c>
      <c r="N26" s="49">
        <f>'Non-Dimensional Groups'!$C$20+'Non-Dimensional Groups'!$C$21</f>
        <v>2.17</v>
      </c>
      <c r="O26" s="49">
        <f>'Non-Dimensional Groups'!$C$22+'Non-Dimensional Groups'!$C$23*'Results (ND)-Batch'!L26</f>
        <v>0.88757022403301777</v>
      </c>
      <c r="P26" s="49">
        <f>'Non-Dimensional Groups'!$C$22+'Non-Dimensional Groups'!$C$23</f>
        <v>0.30263157894736847</v>
      </c>
      <c r="Q26" s="49">
        <f t="shared" si="1"/>
        <v>0.89609191787150655</v>
      </c>
      <c r="R26" s="49">
        <f t="shared" si="2"/>
        <v>4.1426141313986937</v>
      </c>
      <c r="S26" s="69">
        <f>('Non-Dimensional Groups'!$C$24*EXP('Non-Dimensional Groups'!$C$25*'Results (ND)-Batch'!Q26))/(1+'Non-Dimensional Groups'!$C$24*EXP('Non-Dimensional Groups'!$C$25*'Results (ND)-Batch'!Q26))</f>
        <v>0.41792956847563156</v>
      </c>
      <c r="T26" s="69">
        <f t="shared" si="3"/>
        <v>0.32599127953584084</v>
      </c>
    </row>
    <row r="27" spans="1:20" x14ac:dyDescent="0.3">
      <c r="A27" s="55">
        <f>'Raw Data'!A25</f>
        <v>0.4</v>
      </c>
      <c r="B27" s="60">
        <f>'Raw Data'!B25/'Raw Data'!$K25</f>
        <v>1.4362607514635936E-2</v>
      </c>
      <c r="C27" s="49">
        <f>'Raw Data'!C25/'Raw Data'!$K25</f>
        <v>3.4724523978225848E-2</v>
      </c>
      <c r="D27" s="49">
        <f>'Raw Data'!D25/'Raw Data'!$K25</f>
        <v>0.12328353870034885</v>
      </c>
      <c r="E27" s="49">
        <f>'Raw Data'!E25/'Raw Data'!$K25</f>
        <v>0.51624216016816549</v>
      </c>
      <c r="F27" s="49">
        <f>'Raw Data'!F25/'Raw Data'!$K25</f>
        <v>2.3703936006624047</v>
      </c>
      <c r="G27" s="49">
        <f>'Raw Data'!G25</f>
        <v>1.0556598888381099</v>
      </c>
      <c r="H27" s="49">
        <f>'Raw Data'!H25</f>
        <v>8.6925662492688294E-2</v>
      </c>
      <c r="I27" s="49">
        <f>'Raw Data'!I25</f>
        <v>0.16660663440024001</v>
      </c>
      <c r="J27" s="49">
        <f>'Raw Data'!J25</f>
        <v>0.86462921988555597</v>
      </c>
      <c r="K27" s="57">
        <f>'Raw Data'!K25</f>
        <v>1.01137935945588</v>
      </c>
      <c r="L27" s="55">
        <f t="shared" si="0"/>
        <v>0.1578222646913412</v>
      </c>
      <c r="M27" s="55">
        <f>'Non-Dimensional Groups'!$C$20+'Non-Dimensional Groups'!$C$21*L27</f>
        <v>1.1846520496888693</v>
      </c>
      <c r="N27" s="49">
        <f>'Non-Dimensional Groups'!$C$20+'Non-Dimensional Groups'!$C$21</f>
        <v>2.17</v>
      </c>
      <c r="O27" s="49">
        <f>'Non-Dimensional Groups'!$C$22+'Non-Dimensional Groups'!$C$23*'Results (ND)-Batch'!L27</f>
        <v>0.88993973646524893</v>
      </c>
      <c r="P27" s="49">
        <f>'Non-Dimensional Groups'!$C$22+'Non-Dimensional Groups'!$C$23</f>
        <v>0.30263157894736847</v>
      </c>
      <c r="Q27" s="49">
        <f t="shared" si="1"/>
        <v>0.89526507085904317</v>
      </c>
      <c r="R27" s="49">
        <f t="shared" si="2"/>
        <v>4.1874378818970799</v>
      </c>
      <c r="S27" s="69">
        <f>('Non-Dimensional Groups'!$C$24*EXP('Non-Dimensional Groups'!$C$25*'Results (ND)-Batch'!Q27))/(1+'Non-Dimensional Groups'!$C$24*EXP('Non-Dimensional Groups'!$C$25*'Results (ND)-Batch'!Q27))</f>
        <v>0.41758722069099152</v>
      </c>
      <c r="T27" s="69">
        <f t="shared" si="3"/>
        <v>0.34285834017193667</v>
      </c>
    </row>
    <row r="28" spans="1:20" x14ac:dyDescent="0.3">
      <c r="A28" s="55">
        <f>'Raw Data'!A26</f>
        <v>0.41666666666666702</v>
      </c>
      <c r="B28" s="60">
        <f>'Raw Data'!B26/'Raw Data'!$K26</f>
        <v>1.4592444018711338E-2</v>
      </c>
      <c r="C28" s="49">
        <f>'Raw Data'!C26/'Raw Data'!$K26</f>
        <v>3.5582691646931168E-2</v>
      </c>
      <c r="D28" s="49">
        <f>'Raw Data'!D26/'Raw Data'!$K26</f>
        <v>0.12747590103513462</v>
      </c>
      <c r="E28" s="49">
        <f>'Raw Data'!E26/'Raw Data'!$K26</f>
        <v>0.53874860700814686</v>
      </c>
      <c r="F28" s="49">
        <f>'Raw Data'!F26/'Raw Data'!$K26</f>
        <v>2.4969289788171976</v>
      </c>
      <c r="G28" s="49">
        <f>'Raw Data'!G26</f>
        <v>1.0517953679380201</v>
      </c>
      <c r="H28" s="49">
        <f>'Raw Data'!H26</f>
        <v>9.0790183392782497E-2</v>
      </c>
      <c r="I28" s="49">
        <f>'Raw Data'!I26</f>
        <v>0.162742113500146</v>
      </c>
      <c r="J28" s="49">
        <f>'Raw Data'!J26</f>
        <v>0.86392152994500304</v>
      </c>
      <c r="K28" s="57">
        <f>'Raw Data'!K26</f>
        <v>1.0119503012508499</v>
      </c>
      <c r="L28" s="55">
        <f t="shared" si="0"/>
        <v>0.15472792375877437</v>
      </c>
      <c r="M28" s="55">
        <f>'Non-Dimensional Groups'!$C$20+'Non-Dimensional Groups'!$C$21*L28</f>
        <v>1.1810316707977659</v>
      </c>
      <c r="N28" s="49">
        <f>'Non-Dimensional Groups'!$C$20+'Non-Dimensional Groups'!$C$21</f>
        <v>2.17</v>
      </c>
      <c r="O28" s="49">
        <f>'Non-Dimensional Groups'!$C$22+'Non-Dimensional Groups'!$C$23*'Results (ND)-Batch'!L28</f>
        <v>0.89209763211559157</v>
      </c>
      <c r="P28" s="49">
        <f>'Non-Dimensional Groups'!$C$22+'Non-Dimensional Groups'!$C$23</f>
        <v>0.30263157894736847</v>
      </c>
      <c r="Q28" s="49">
        <f t="shared" si="1"/>
        <v>0.89453230579604592</v>
      </c>
      <c r="R28" s="49">
        <f t="shared" si="2"/>
        <v>4.2262780857666433</v>
      </c>
      <c r="S28" s="69">
        <f>('Non-Dimensional Groups'!$C$24*EXP('Non-Dimensional Groups'!$C$25*'Results (ND)-Batch'!Q28))/(1+'Non-Dimensional Groups'!$C$24*EXP('Non-Dimensional Groups'!$C$25*'Results (ND)-Batch'!Q28))</f>
        <v>0.4172838929637771</v>
      </c>
      <c r="T28" s="69">
        <f t="shared" si="3"/>
        <v>0.35810105657317787</v>
      </c>
    </row>
    <row r="29" spans="1:20" x14ac:dyDescent="0.3">
      <c r="A29" s="55">
        <f>'Raw Data'!A27</f>
        <v>0.43333333333333302</v>
      </c>
      <c r="B29" s="60">
        <f>'Raw Data'!B27/'Raw Data'!$K27</f>
        <v>1.4793345934126833E-2</v>
      </c>
      <c r="C29" s="49">
        <f>'Raw Data'!C27/'Raw Data'!$K27</f>
        <v>3.6338959549210639E-2</v>
      </c>
      <c r="D29" s="49">
        <f>'Raw Data'!D27/'Raw Data'!$K27</f>
        <v>0.13120089140601679</v>
      </c>
      <c r="E29" s="49">
        <f>'Raw Data'!E27/'Raw Data'!$K27</f>
        <v>0.55891752286126284</v>
      </c>
      <c r="F29" s="49">
        <f>'Raw Data'!F27/'Raw Data'!$K27</f>
        <v>2.6113112262982061</v>
      </c>
      <c r="G29" s="49">
        <f>'Raw Data'!G27</f>
        <v>1.04832606260137</v>
      </c>
      <c r="H29" s="49">
        <f>'Raw Data'!H27</f>
        <v>9.4259488729425106E-2</v>
      </c>
      <c r="I29" s="49">
        <f>'Raw Data'!I27</f>
        <v>0.159272808163503</v>
      </c>
      <c r="J29" s="49">
        <f>'Raw Data'!J27</f>
        <v>0.86329982567998198</v>
      </c>
      <c r="K29" s="57">
        <f>'Raw Data'!K27</f>
        <v>1.0124683351314501</v>
      </c>
      <c r="L29" s="55">
        <f t="shared" si="0"/>
        <v>0.15193060045485782</v>
      </c>
      <c r="M29" s="55">
        <f>'Non-Dimensional Groups'!$C$20+'Non-Dimensional Groups'!$C$21*L29</f>
        <v>1.1777588025321837</v>
      </c>
      <c r="N29" s="49">
        <f>'Non-Dimensional Groups'!$C$20+'Non-Dimensional Groups'!$C$21</f>
        <v>2.17</v>
      </c>
      <c r="O29" s="49">
        <f>'Non-Dimensional Groups'!$C$22+'Non-Dimensional Groups'!$C$23*'Results (ND)-Batch'!L29</f>
        <v>0.89404839705121764</v>
      </c>
      <c r="P29" s="49">
        <f>'Non-Dimensional Groups'!$C$22+'Non-Dimensional Groups'!$C$23</f>
        <v>0.30263157894736847</v>
      </c>
      <c r="Q29" s="49">
        <f t="shared" si="1"/>
        <v>0.8938885730837216</v>
      </c>
      <c r="R29" s="49">
        <f t="shared" si="2"/>
        <v>4.2600131513712505</v>
      </c>
      <c r="S29" s="69">
        <f>('Non-Dimensional Groups'!$C$24*EXP('Non-Dimensional Groups'!$C$25*'Results (ND)-Batch'!Q29))/(1+'Non-Dimensional Groups'!$C$24*EXP('Non-Dimensional Groups'!$C$25*'Results (ND)-Batch'!Q29))</f>
        <v>0.41701747176602394</v>
      </c>
      <c r="T29" s="69">
        <f t="shared" si="3"/>
        <v>0.37178493582311722</v>
      </c>
    </row>
    <row r="30" spans="1:20" x14ac:dyDescent="0.3">
      <c r="A30" s="55">
        <f>'Raw Data'!A28</f>
        <v>0.45</v>
      </c>
      <c r="B30" s="60">
        <f>'Raw Data'!B28/'Raw Data'!$K28</f>
        <v>1.4969134485166572E-2</v>
      </c>
      <c r="C30" s="49">
        <f>'Raw Data'!C28/'Raw Data'!$K28</f>
        <v>3.7006431957787765E-2</v>
      </c>
      <c r="D30" s="49">
        <f>'Raw Data'!D28/'Raw Data'!$K28</f>
        <v>0.13451641650070437</v>
      </c>
      <c r="E30" s="49">
        <f>'Raw Data'!E28/'Raw Data'!$K28</f>
        <v>0.5770264719148861</v>
      </c>
      <c r="F30" s="49">
        <f>'Raw Data'!F28/'Raw Data'!$K28</f>
        <v>2.7149166506409834</v>
      </c>
      <c r="G30" s="49">
        <f>'Raw Data'!G28</f>
        <v>1.0452058474747199</v>
      </c>
      <c r="H30" s="49">
        <f>'Raw Data'!H28</f>
        <v>9.7379703856077096E-2</v>
      </c>
      <c r="I30" s="49">
        <f>'Raw Data'!I28</f>
        <v>0.156152593036851</v>
      </c>
      <c r="J30" s="49">
        <f>'Raw Data'!J28</f>
        <v>0.86275341634198</v>
      </c>
      <c r="K30" s="57">
        <f>'Raw Data'!K28</f>
        <v>1.01293916352529</v>
      </c>
      <c r="L30" s="55">
        <f t="shared" si="0"/>
        <v>0.14939888961980555</v>
      </c>
      <c r="M30" s="55">
        <f>'Non-Dimensional Groups'!$C$20+'Non-Dimensional Groups'!$C$21*L30</f>
        <v>1.1747967008551725</v>
      </c>
      <c r="N30" s="49">
        <f>'Non-Dimensional Groups'!$C$20+'Non-Dimensional Groups'!$C$21</f>
        <v>2.17</v>
      </c>
      <c r="O30" s="49">
        <f>'Non-Dimensional Groups'!$C$22+'Non-Dimensional Groups'!$C$23*'Results (ND)-Batch'!L30</f>
        <v>0.89581393223881978</v>
      </c>
      <c r="P30" s="49">
        <f>'Non-Dimensional Groups'!$C$22+'Non-Dimensional Groups'!$C$23</f>
        <v>0.30263157894736847</v>
      </c>
      <c r="Q30" s="49">
        <f t="shared" si="1"/>
        <v>0.89332280317512358</v>
      </c>
      <c r="R30" s="49">
        <f t="shared" si="2"/>
        <v>4.289636067668102</v>
      </c>
      <c r="S30" s="69">
        <f>('Non-Dimensional Groups'!$C$24*EXP('Non-Dimensional Groups'!$C$25*'Results (ND)-Batch'!Q30))/(1+'Non-Dimensional Groups'!$C$24*EXP('Non-Dimensional Groups'!$C$25*'Results (ND)-Batch'!Q30))</f>
        <v>0.41678335697427005</v>
      </c>
      <c r="T30" s="69">
        <f t="shared" si="3"/>
        <v>0.38409190880009342</v>
      </c>
    </row>
    <row r="31" spans="1:20" x14ac:dyDescent="0.3">
      <c r="A31" s="55">
        <f>'Raw Data'!A29</f>
        <v>0.46666666666666701</v>
      </c>
      <c r="B31" s="60">
        <f>'Raw Data'!B29/'Raw Data'!$K29</f>
        <v>1.5126387816031593E-2</v>
      </c>
      <c r="C31" s="49">
        <f>'Raw Data'!C29/'Raw Data'!$K29</f>
        <v>3.7606881458209278E-2</v>
      </c>
      <c r="D31" s="49">
        <f>'Raw Data'!D29/'Raw Data'!$K29</f>
        <v>0.13751275610795632</v>
      </c>
      <c r="E31" s="49">
        <f>'Raw Data'!E29/'Raw Data'!$K29</f>
        <v>0.59347058535757669</v>
      </c>
      <c r="F31" s="49">
        <f>'Raw Data'!F29/'Raw Data'!$K29</f>
        <v>2.8094598194611407</v>
      </c>
      <c r="G31" s="49">
        <f>'Raw Data'!G29</f>
        <v>1.04236867425976</v>
      </c>
      <c r="H31" s="49">
        <f>'Raw Data'!H29</f>
        <v>0.100216877071042</v>
      </c>
      <c r="I31" s="49">
        <f>'Raw Data'!I29</f>
        <v>0.15331541982188601</v>
      </c>
      <c r="J31" s="49">
        <f>'Raw Data'!J29</f>
        <v>0.86226764078534301</v>
      </c>
      <c r="K31" s="57">
        <f>'Raw Data'!K29</f>
        <v>1.0133701848371599</v>
      </c>
      <c r="L31" s="55">
        <f t="shared" si="0"/>
        <v>0.14708367932369346</v>
      </c>
      <c r="M31" s="55">
        <f>'Non-Dimensional Groups'!$C$20+'Non-Dimensional Groups'!$C$21*L31</f>
        <v>1.1720879048087214</v>
      </c>
      <c r="N31" s="49">
        <f>'Non-Dimensional Groups'!$C$20+'Non-Dimensional Groups'!$C$21</f>
        <v>2.17</v>
      </c>
      <c r="O31" s="49">
        <f>'Non-Dimensional Groups'!$C$22+'Non-Dimensional Groups'!$C$23*'Results (ND)-Batch'!L31</f>
        <v>0.89742848678742426</v>
      </c>
      <c r="P31" s="49">
        <f>'Non-Dimensional Groups'!$C$22+'Non-Dimensional Groups'!$C$23</f>
        <v>0.30263157894736847</v>
      </c>
      <c r="Q31" s="49">
        <f t="shared" si="1"/>
        <v>0.89281981544565991</v>
      </c>
      <c r="R31" s="49">
        <f t="shared" si="2"/>
        <v>4.3157493323140459</v>
      </c>
      <c r="S31" s="69">
        <f>('Non-Dimensional Groups'!$C$24*EXP('Non-Dimensional Groups'!$C$25*'Results (ND)-Batch'!Q31))/(1+'Non-Dimensional Groups'!$C$24*EXP('Non-Dimensional Groups'!$C$25*'Results (ND)-Batch'!Q31))</f>
        <v>0.41657525286434577</v>
      </c>
      <c r="T31" s="69">
        <f t="shared" si="3"/>
        <v>0.39528248786924886</v>
      </c>
    </row>
    <row r="32" spans="1:20" x14ac:dyDescent="0.3">
      <c r="A32" s="55">
        <f>'Raw Data'!A30</f>
        <v>0.483333333333333</v>
      </c>
      <c r="B32" s="60">
        <f>'Raw Data'!B30/'Raw Data'!$K30</f>
        <v>1.5264801614570615E-2</v>
      </c>
      <c r="C32" s="49">
        <f>'Raw Data'!C30/'Raw Data'!$K30</f>
        <v>3.8139304104010438E-2</v>
      </c>
      <c r="D32" s="49">
        <f>'Raw Data'!D30/'Raw Data'!$K30</f>
        <v>0.14018576096658691</v>
      </c>
      <c r="E32" s="49">
        <f>'Raw Data'!E30/'Raw Data'!$K30</f>
        <v>0.60823199025720298</v>
      </c>
      <c r="F32" s="49">
        <f>'Raw Data'!F30/'Raw Data'!$K30</f>
        <v>2.8948665301533856</v>
      </c>
      <c r="G32" s="49">
        <f>'Raw Data'!G30</f>
        <v>1.0398182656974599</v>
      </c>
      <c r="H32" s="49">
        <f>'Raw Data'!H30</f>
        <v>0.10276728563333699</v>
      </c>
      <c r="I32" s="49">
        <f>'Raw Data'!I30</f>
        <v>0.15076501125959199</v>
      </c>
      <c r="J32" s="49">
        <f>'Raw Data'!J30</f>
        <v>0.86184316745496903</v>
      </c>
      <c r="K32" s="57">
        <f>'Raw Data'!K30</f>
        <v>1.01376097392606</v>
      </c>
      <c r="L32" s="55">
        <f t="shared" si="0"/>
        <v>0.14499169348450144</v>
      </c>
      <c r="M32" s="55">
        <f>'Non-Dimensional Groups'!$C$20+'Non-Dimensional Groups'!$C$21*L32</f>
        <v>1.1696402813768667</v>
      </c>
      <c r="N32" s="49">
        <f>'Non-Dimensional Groups'!$C$20+'Non-Dimensional Groups'!$C$21</f>
        <v>2.17</v>
      </c>
      <c r="O32" s="49">
        <f>'Non-Dimensional Groups'!$C$22+'Non-Dimensional Groups'!$C$23*'Results (ND)-Batch'!L32</f>
        <v>0.89888737164896615</v>
      </c>
      <c r="P32" s="49">
        <f>'Non-Dimensional Groups'!$C$22+'Non-Dimensional Groups'!$C$23</f>
        <v>0.30263157894736847</v>
      </c>
      <c r="Q32" s="49">
        <f t="shared" si="1"/>
        <v>0.89238030202481933</v>
      </c>
      <c r="R32" s="49">
        <f t="shared" si="2"/>
        <v>4.3387572750856931</v>
      </c>
      <c r="S32" s="69">
        <f>('Non-Dimensional Groups'!$C$24*EXP('Non-Dimensional Groups'!$C$25*'Results (ND)-Batch'!Q32))/(1+'Non-Dimensional Groups'!$C$24*EXP('Non-Dimensional Groups'!$C$25*'Results (ND)-Batch'!Q32))</f>
        <v>0.41639343469220874</v>
      </c>
      <c r="T32" s="69">
        <f t="shared" si="3"/>
        <v>0.40534198953255002</v>
      </c>
    </row>
    <row r="33" spans="1:20" x14ac:dyDescent="0.3">
      <c r="A33" s="55">
        <f>'Raw Data'!A31</f>
        <v>0.5</v>
      </c>
      <c r="B33" s="60">
        <f>'Raw Data'!B31/'Raw Data'!$K31</f>
        <v>1.5387245510171711E-2</v>
      </c>
      <c r="C33" s="49">
        <f>'Raw Data'!C31/'Raw Data'!$K31</f>
        <v>3.8613908176909288E-2</v>
      </c>
      <c r="D33" s="49">
        <f>'Raw Data'!D31/'Raw Data'!$K31</f>
        <v>0.14258308422149868</v>
      </c>
      <c r="E33" s="49">
        <f>'Raw Data'!E31/'Raw Data'!$K31</f>
        <v>0.62155385770843896</v>
      </c>
      <c r="F33" s="49">
        <f>'Raw Data'!F31/'Raw Data'!$K31</f>
        <v>2.9724303808275208</v>
      </c>
      <c r="G33" s="49">
        <f>'Raw Data'!G31</f>
        <v>1.0375135503434101</v>
      </c>
      <c r="H33" s="49">
        <f>'Raw Data'!H31</f>
        <v>0.10507200098738501</v>
      </c>
      <c r="I33" s="49">
        <f>'Raw Data'!I31</f>
        <v>0.14846029590554299</v>
      </c>
      <c r="J33" s="49">
        <f>'Raw Data'!J31</f>
        <v>0.86147041427636695</v>
      </c>
      <c r="K33" s="57">
        <f>'Raw Data'!K31</f>
        <v>1.01411704277763</v>
      </c>
      <c r="L33" s="55">
        <f t="shared" si="0"/>
        <v>0.1430923922452903</v>
      </c>
      <c r="M33" s="55">
        <f>'Non-Dimensional Groups'!$C$20+'Non-Dimensional Groups'!$C$21*L33</f>
        <v>1.1674180989269896</v>
      </c>
      <c r="N33" s="49">
        <f>'Non-Dimensional Groups'!$C$20+'Non-Dimensional Groups'!$C$21</f>
        <v>2.17</v>
      </c>
      <c r="O33" s="49">
        <f>'Non-Dimensional Groups'!$C$22+'Non-Dimensional Groups'!$C$23*'Results (ND)-Batch'!L33</f>
        <v>0.90021188435525812</v>
      </c>
      <c r="P33" s="49">
        <f>'Non-Dimensional Groups'!$C$22+'Non-Dimensional Groups'!$C$23</f>
        <v>0.30263157894736847</v>
      </c>
      <c r="Q33" s="49">
        <f t="shared" si="1"/>
        <v>0.89199434132261524</v>
      </c>
      <c r="R33" s="49">
        <f t="shared" si="2"/>
        <v>4.3592398151724163</v>
      </c>
      <c r="S33" s="69">
        <f>('Non-Dimensional Groups'!$C$24*EXP('Non-Dimensional Groups'!$C$25*'Results (ND)-Batch'!Q33))/(1+'Non-Dimensional Groups'!$C$24*EXP('Non-Dimensional Groups'!$C$25*'Results (ND)-Batch'!Q33))</f>
        <v>0.41623378899480168</v>
      </c>
      <c r="T33" s="69">
        <f t="shared" si="3"/>
        <v>0.41443241068319869</v>
      </c>
    </row>
    <row r="34" spans="1:20" x14ac:dyDescent="0.3">
      <c r="A34" s="55">
        <f>'Raw Data'!A32</f>
        <v>0.51666666666666705</v>
      </c>
      <c r="B34" s="60">
        <f>'Raw Data'!B32/'Raw Data'!$K32</f>
        <v>1.5498400135076418E-2</v>
      </c>
      <c r="C34" s="49">
        <f>'Raw Data'!C32/'Raw Data'!$K32</f>
        <v>3.9046792396647038E-2</v>
      </c>
      <c r="D34" s="49">
        <f>'Raw Data'!D32/'Raw Data'!$K32</f>
        <v>0.14477601340950189</v>
      </c>
      <c r="E34" s="49">
        <f>'Raw Data'!E32/'Raw Data'!$K32</f>
        <v>0.63377617579281453</v>
      </c>
      <c r="F34" s="49">
        <f>'Raw Data'!F32/'Raw Data'!$K32</f>
        <v>3.0438091143322246</v>
      </c>
      <c r="G34" s="49">
        <f>'Raw Data'!G32</f>
        <v>1.0353969591790699</v>
      </c>
      <c r="H34" s="49">
        <f>'Raw Data'!H32</f>
        <v>0.107188592151733</v>
      </c>
      <c r="I34" s="49">
        <f>'Raw Data'!I32</f>
        <v>0.14634370474119501</v>
      </c>
      <c r="J34" s="49">
        <f>'Raw Data'!J32</f>
        <v>0.861137478339697</v>
      </c>
      <c r="K34" s="57">
        <f>'Raw Data'!K32</f>
        <v>1.0144455486841499</v>
      </c>
      <c r="L34" s="55">
        <f t="shared" si="0"/>
        <v>0.14134067465025765</v>
      </c>
      <c r="M34" s="55">
        <f>'Non-Dimensional Groups'!$C$20+'Non-Dimensional Groups'!$C$21*L34</f>
        <v>1.1653685893408015</v>
      </c>
      <c r="N34" s="49">
        <f>'Non-Dimensional Groups'!$C$20+'Non-Dimensional Groups'!$C$21</f>
        <v>2.17</v>
      </c>
      <c r="O34" s="49">
        <f>'Non-Dimensional Groups'!$C$22+'Non-Dimensional Groups'!$C$23*'Results (ND)-Batch'!L34</f>
        <v>0.90143347688863606</v>
      </c>
      <c r="P34" s="49">
        <f>'Non-Dimensional Groups'!$C$22+'Non-Dimensional Groups'!$C$23</f>
        <v>0.30263157894736847</v>
      </c>
      <c r="Q34" s="49">
        <f t="shared" si="1"/>
        <v>0.89164960868105603</v>
      </c>
      <c r="R34" s="49">
        <f t="shared" si="2"/>
        <v>4.3776324604281358</v>
      </c>
      <c r="S34" s="69">
        <f>('Non-Dimensional Groups'!$C$24*EXP('Non-Dimensional Groups'!$C$25*'Results (ND)-Batch'!Q34))/(1+'Non-Dimensional Groups'!$C$24*EXP('Non-Dimensional Groups'!$C$25*'Results (ND)-Batch'!Q34))</f>
        <v>0.41609121139726435</v>
      </c>
      <c r="T34" s="69">
        <f t="shared" si="3"/>
        <v>0.42278081911197518</v>
      </c>
    </row>
    <row r="35" spans="1:20" x14ac:dyDescent="0.3">
      <c r="A35" s="55">
        <f>'Raw Data'!A33</f>
        <v>0.53333333333333299</v>
      </c>
      <c r="B35" s="60">
        <f>'Raw Data'!B33/'Raw Data'!$K33</f>
        <v>1.5598285511056707E-2</v>
      </c>
      <c r="C35" s="49">
        <f>'Raw Data'!C33/'Raw Data'!$K33</f>
        <v>3.943803255589412E-2</v>
      </c>
      <c r="D35" s="49">
        <f>'Raw Data'!D33/'Raw Data'!$K33</f>
        <v>0.14676492573292144</v>
      </c>
      <c r="E35" s="49">
        <f>'Raw Data'!E33/'Raw Data'!$K33</f>
        <v>0.64490100835055764</v>
      </c>
      <c r="F35" s="49">
        <f>'Raw Data'!F33/'Raw Data'!$K33</f>
        <v>3.1090145540805403</v>
      </c>
      <c r="G35" s="49">
        <f>'Raw Data'!G33</f>
        <v>1.0334684922044199</v>
      </c>
      <c r="H35" s="49">
        <f>'Raw Data'!H33</f>
        <v>0.10911705912638001</v>
      </c>
      <c r="I35" s="49">
        <f>'Raw Data'!I33</f>
        <v>0.14441523776654799</v>
      </c>
      <c r="J35" s="49">
        <f>'Raw Data'!J33</f>
        <v>0.86084435964495798</v>
      </c>
      <c r="K35" s="57">
        <f>'Raw Data'!K33</f>
        <v>1.0147464916456199</v>
      </c>
      <c r="L35" s="55">
        <f t="shared" si="0"/>
        <v>0.13973840407897281</v>
      </c>
      <c r="M35" s="55">
        <f>'Non-Dimensional Groups'!$C$20+'Non-Dimensional Groups'!$C$21*L35</f>
        <v>1.1634939327723981</v>
      </c>
      <c r="N35" s="49">
        <f>'Non-Dimensional Groups'!$C$20+'Non-Dimensional Groups'!$C$21</f>
        <v>2.17</v>
      </c>
      <c r="O35" s="49">
        <f>'Non-Dimensional Groups'!$C$22+'Non-Dimensional Groups'!$C$23*'Results (ND)-Batch'!L35</f>
        <v>0.90255084978703215</v>
      </c>
      <c r="P35" s="49">
        <f>'Non-Dimensional Groups'!$C$22+'Non-Dimensional Groups'!$C$23</f>
        <v>0.30263157894736847</v>
      </c>
      <c r="Q35" s="49">
        <f t="shared" si="1"/>
        <v>0.89134610410015835</v>
      </c>
      <c r="R35" s="49">
        <f t="shared" si="2"/>
        <v>4.3941085046718165</v>
      </c>
      <c r="S35" s="69">
        <f>('Non-Dimensional Groups'!$C$24*EXP('Non-Dimensional Groups'!$C$25*'Results (ND)-Batch'!Q35))/(1+'Non-Dimensional Groups'!$C$24*EXP('Non-Dimensional Groups'!$C$25*'Results (ND)-Batch'!Q35))</f>
        <v>0.41596569688932333</v>
      </c>
      <c r="T35" s="69">
        <f t="shared" si="3"/>
        <v>0.43038721481887571</v>
      </c>
    </row>
    <row r="36" spans="1:20" x14ac:dyDescent="0.3">
      <c r="A36" s="55">
        <f>'Raw Data'!A34</f>
        <v>0.55000000000000004</v>
      </c>
      <c r="B36" s="60">
        <f>'Raw Data'!B34/'Raw Data'!$K34</f>
        <v>1.5686422678409504E-2</v>
      </c>
      <c r="C36" s="49">
        <f>'Raw Data'!C34/'Raw Data'!$K34</f>
        <v>3.9786047387462144E-2</v>
      </c>
      <c r="D36" s="49">
        <f>'Raw Data'!D34/'Raw Data'!$K34</f>
        <v>0.14854312215232196</v>
      </c>
      <c r="E36" s="49">
        <f>'Raw Data'!E34/'Raw Data'!$K34</f>
        <v>0.65489853769876294</v>
      </c>
      <c r="F36" s="49">
        <f>'Raw Data'!F34/'Raw Data'!$K34</f>
        <v>3.1679173318832121</v>
      </c>
      <c r="G36" s="49">
        <f>'Raw Data'!G34</f>
        <v>1.0317335361167499</v>
      </c>
      <c r="H36" s="49">
        <f>'Raw Data'!H34</f>
        <v>0.110852015214048</v>
      </c>
      <c r="I36" s="49">
        <f>'Raw Data'!I34</f>
        <v>0.142680281678881</v>
      </c>
      <c r="J36" s="49">
        <f>'Raw Data'!J34</f>
        <v>0.86059156100449097</v>
      </c>
      <c r="K36" s="57">
        <f>'Raw Data'!K34</f>
        <v>1.0150192668653299</v>
      </c>
      <c r="L36" s="55">
        <f t="shared" si="0"/>
        <v>0.13829179403812211</v>
      </c>
      <c r="M36" s="55">
        <f>'Non-Dimensional Groups'!$C$20+'Non-Dimensional Groups'!$C$21*L36</f>
        <v>1.1618013990246028</v>
      </c>
      <c r="N36" s="49">
        <f>'Non-Dimensional Groups'!$C$20+'Non-Dimensional Groups'!$C$21</f>
        <v>2.17</v>
      </c>
      <c r="O36" s="49">
        <f>'Non-Dimensional Groups'!$C$22+'Non-Dimensional Groups'!$C$23*'Results (ND)-Batch'!L36</f>
        <v>0.90355966994709902</v>
      </c>
      <c r="P36" s="49">
        <f>'Non-Dimensional Groups'!$C$22+'Non-Dimensional Groups'!$C$23</f>
        <v>0.30263157894736847</v>
      </c>
      <c r="Q36" s="49">
        <f t="shared" si="1"/>
        <v>0.89108434820807936</v>
      </c>
      <c r="R36" s="49">
        <f t="shared" si="2"/>
        <v>4.4088109109973077</v>
      </c>
      <c r="S36" s="69">
        <f>('Non-Dimensional Groups'!$C$24*EXP('Non-Dimensional Groups'!$C$25*'Results (ND)-Batch'!Q36))/(1+'Non-Dimensional Groups'!$C$24*EXP('Non-Dimensional Groups'!$C$25*'Results (ND)-Batch'!Q36))</f>
        <v>0.41585745632937526</v>
      </c>
      <c r="T36" s="69">
        <f t="shared" si="3"/>
        <v>0.4372303512118722</v>
      </c>
    </row>
    <row r="37" spans="1:20" x14ac:dyDescent="0.3">
      <c r="A37" s="55">
        <f>'Raw Data'!A35</f>
        <v>0.56666666666666698</v>
      </c>
      <c r="B37" s="60">
        <f>'Raw Data'!B35/'Raw Data'!$K35</f>
        <v>1.5766540011673044E-2</v>
      </c>
      <c r="C37" s="49">
        <f>'Raw Data'!C35/'Raw Data'!$K35</f>
        <v>4.0104177381905901E-2</v>
      </c>
      <c r="D37" s="49">
        <f>'Raw Data'!D35/'Raw Data'!$K35</f>
        <v>0.15017370703730523</v>
      </c>
      <c r="E37" s="49">
        <f>'Raw Data'!E35/'Raw Data'!$K35</f>
        <v>0.66409498104924658</v>
      </c>
      <c r="F37" s="49">
        <f>'Raw Data'!F35/'Raw Data'!$K35</f>
        <v>3.2222723577091519</v>
      </c>
      <c r="G37" s="49">
        <f>'Raw Data'!G35</f>
        <v>1.0301362409105299</v>
      </c>
      <c r="H37" s="49">
        <f>'Raw Data'!H35</f>
        <v>0.112449310420267</v>
      </c>
      <c r="I37" s="49">
        <f>'Raw Data'!I35</f>
        <v>0.14108298647266199</v>
      </c>
      <c r="J37" s="49">
        <f>'Raw Data'!J35</f>
        <v>0.86036656218455099</v>
      </c>
      <c r="K37" s="57">
        <f>'Raw Data'!K35</f>
        <v>1.01527156416872</v>
      </c>
      <c r="L37" s="55">
        <f t="shared" si="0"/>
        <v>0.13695565777586832</v>
      </c>
      <c r="M37" s="55">
        <f>'Non-Dimensional Groups'!$C$20+'Non-Dimensional Groups'!$C$21*L37</f>
        <v>1.160238119597766</v>
      </c>
      <c r="N37" s="49">
        <f>'Non-Dimensional Groups'!$C$20+'Non-Dimensional Groups'!$C$21</f>
        <v>2.17</v>
      </c>
      <c r="O37" s="49">
        <f>'Non-Dimensional Groups'!$C$22+'Non-Dimensional Groups'!$C$23*'Results (ND)-Batch'!L37</f>
        <v>0.90449144918261815</v>
      </c>
      <c r="P37" s="49">
        <f>'Non-Dimensional Groups'!$C$22+'Non-Dimensional Groups'!$C$23</f>
        <v>0.30263157894736847</v>
      </c>
      <c r="Q37" s="49">
        <f t="shared" si="1"/>
        <v>0.89085137714968443</v>
      </c>
      <c r="R37" s="49">
        <f t="shared" si="2"/>
        <v>4.4221787831625958</v>
      </c>
      <c r="S37" s="69">
        <f>('Non-Dimensional Groups'!$C$24*EXP('Non-Dimensional Groups'!$C$25*'Results (ND)-Batch'!Q37))/(1+'Non-Dimensional Groups'!$C$24*EXP('Non-Dimensional Groups'!$C$25*'Results (ND)-Batch'!Q37))</f>
        <v>0.41576112561868039</v>
      </c>
      <c r="T37" s="69">
        <f t="shared" si="3"/>
        <v>0.44353051582913816</v>
      </c>
    </row>
    <row r="38" spans="1:20" x14ac:dyDescent="0.3">
      <c r="A38" s="55">
        <f>'Raw Data'!A36</f>
        <v>0.58333333333333304</v>
      </c>
      <c r="B38" s="60">
        <f>'Raw Data'!B36/'Raw Data'!$K36</f>
        <v>1.5840173346900584E-2</v>
      </c>
      <c r="C38" s="49">
        <f>'Raw Data'!C36/'Raw Data'!$K36</f>
        <v>4.0397814068329069E-2</v>
      </c>
      <c r="D38" s="49">
        <f>'Raw Data'!D36/'Raw Data'!$K36</f>
        <v>0.15168156500015983</v>
      </c>
      <c r="E38" s="49">
        <f>'Raw Data'!E36/'Raw Data'!$K36</f>
        <v>0.67261516287630452</v>
      </c>
      <c r="F38" s="49">
        <f>'Raw Data'!F36/'Raw Data'!$K36</f>
        <v>3.272726507957187</v>
      </c>
      <c r="G38" s="49">
        <f>'Raw Data'!G36</f>
        <v>1.0286553661007001</v>
      </c>
      <c r="H38" s="49">
        <f>'Raw Data'!H36</f>
        <v>0.113930185230102</v>
      </c>
      <c r="I38" s="49">
        <f>'Raw Data'!I36</f>
        <v>0.13960211166282699</v>
      </c>
      <c r="J38" s="49">
        <f>'Raw Data'!J36</f>
        <v>0.86016517977108498</v>
      </c>
      <c r="K38" s="57">
        <f>'Raw Data'!K36</f>
        <v>1.0155061957962901</v>
      </c>
      <c r="L38" s="55">
        <f t="shared" si="0"/>
        <v>0.13571320022566299</v>
      </c>
      <c r="M38" s="55">
        <f>'Non-Dimensional Groups'!$C$20+'Non-Dimensional Groups'!$C$21*L38</f>
        <v>1.1587844442640256</v>
      </c>
      <c r="N38" s="49">
        <f>'Non-Dimensional Groups'!$C$20+'Non-Dimensional Groups'!$C$21</f>
        <v>2.17</v>
      </c>
      <c r="O38" s="49">
        <f>'Non-Dimensional Groups'!$C$22+'Non-Dimensional Groups'!$C$23*'Results (ND)-Batch'!L38</f>
        <v>0.90535789984262971</v>
      </c>
      <c r="P38" s="49">
        <f>'Non-Dimensional Groups'!$C$22+'Non-Dimensional Groups'!$C$23</f>
        <v>0.30263157894736847</v>
      </c>
      <c r="Q38" s="49">
        <f t="shared" si="1"/>
        <v>0.89064285928269704</v>
      </c>
      <c r="R38" s="49">
        <f t="shared" si="2"/>
        <v>4.4343896562222032</v>
      </c>
      <c r="S38" s="69">
        <f>('Non-Dimensional Groups'!$C$24*EXP('Non-Dimensional Groups'!$C$25*'Results (ND)-Batch'!Q38))/(1+'Non-Dimensional Groups'!$C$24*EXP('Non-Dimensional Groups'!$C$25*'Results (ND)-Batch'!Q38))</f>
        <v>0.41567491146428287</v>
      </c>
      <c r="T38" s="69">
        <f t="shared" si="3"/>
        <v>0.44937148689271983</v>
      </c>
    </row>
    <row r="39" spans="1:20" x14ac:dyDescent="0.3">
      <c r="A39" s="55">
        <f>'Raw Data'!A37</f>
        <v>0.6</v>
      </c>
      <c r="B39" s="60">
        <f>'Raw Data'!B37/'Raw Data'!$K37</f>
        <v>1.5907331019435422E-2</v>
      </c>
      <c r="C39" s="49">
        <f>'Raw Data'!C37/'Raw Data'!$K37</f>
        <v>4.0666989741541669E-2</v>
      </c>
      <c r="D39" s="49">
        <f>'Raw Data'!D37/'Raw Data'!$K37</f>
        <v>0.15306685976546511</v>
      </c>
      <c r="E39" s="49">
        <f>'Raw Data'!E37/'Raw Data'!$K37</f>
        <v>0.68045999638285037</v>
      </c>
      <c r="F39" s="49">
        <f>'Raw Data'!F37/'Raw Data'!$K37</f>
        <v>3.3192851184575956</v>
      </c>
      <c r="G39" s="49">
        <f>'Raw Data'!G37</f>
        <v>1.02729091168725</v>
      </c>
      <c r="H39" s="49">
        <f>'Raw Data'!H37</f>
        <v>0.11529463964355301</v>
      </c>
      <c r="I39" s="49">
        <f>'Raw Data'!I37</f>
        <v>0.13823765724937601</v>
      </c>
      <c r="J39" s="49">
        <f>'Raw Data'!J37</f>
        <v>0.85998741376409404</v>
      </c>
      <c r="K39" s="57">
        <f>'Raw Data'!K37</f>
        <v>1.01572316174802</v>
      </c>
      <c r="L39" s="55">
        <f t="shared" si="0"/>
        <v>0.13456524892479657</v>
      </c>
      <c r="M39" s="55">
        <f>'Non-Dimensional Groups'!$C$20+'Non-Dimensional Groups'!$C$21*L39</f>
        <v>1.1574413412420119</v>
      </c>
      <c r="N39" s="49">
        <f>'Non-Dimensional Groups'!$C$20+'Non-Dimensional Groups'!$C$21</f>
        <v>2.17</v>
      </c>
      <c r="O39" s="49">
        <f>'Non-Dimensional Groups'!$C$22+'Non-Dimensional Groups'!$C$23*'Results (ND)-Batch'!L39</f>
        <v>0.90615844482876029</v>
      </c>
      <c r="P39" s="49">
        <f>'Non-Dimensional Groups'!$C$22+'Non-Dimensional Groups'!$C$23</f>
        <v>0.30263157894736847</v>
      </c>
      <c r="Q39" s="49">
        <f t="shared" si="1"/>
        <v>0.89045879460712785</v>
      </c>
      <c r="R39" s="49">
        <f t="shared" si="2"/>
        <v>4.4455083054913205</v>
      </c>
      <c r="S39" s="69">
        <f>('Non-Dimensional Groups'!$C$24*EXP('Non-Dimensional Groups'!$C$25*'Results (ND)-Batch'!Q39))/(1+'Non-Dimensional Groups'!$C$24*EXP('Non-Dimensional Groups'!$C$25*'Results (ND)-Batch'!Q39))</f>
        <v>0.41559881205651916</v>
      </c>
      <c r="T39" s="69">
        <f t="shared" si="3"/>
        <v>0.45475326440261726</v>
      </c>
    </row>
    <row r="40" spans="1:20" x14ac:dyDescent="0.3">
      <c r="A40" s="55">
        <f>'Raw Data'!A38</f>
        <v>0.61666666666666703</v>
      </c>
      <c r="B40" s="60">
        <f>'Raw Data'!B38/'Raw Data'!$K38</f>
        <v>1.596802068158578E-2</v>
      </c>
      <c r="C40" s="49">
        <f>'Raw Data'!C38/'Raw Data'!$K38</f>
        <v>4.0911734115554571E-2</v>
      </c>
      <c r="D40" s="49">
        <f>'Raw Data'!D38/'Raw Data'!$K38</f>
        <v>0.15432974212487138</v>
      </c>
      <c r="E40" s="49">
        <f>'Raw Data'!E38/'Raw Data'!$K38</f>
        <v>0.68763032349890685</v>
      </c>
      <c r="F40" s="49">
        <f>'Raw Data'!F38/'Raw Data'!$K38</f>
        <v>3.3619531138641681</v>
      </c>
      <c r="G40" s="49">
        <f>'Raw Data'!G38</f>
        <v>1.02604287767018</v>
      </c>
      <c r="H40" s="49">
        <f>'Raw Data'!H38</f>
        <v>0.116542673660619</v>
      </c>
      <c r="I40" s="49">
        <f>'Raw Data'!I38</f>
        <v>0.13698962323230901</v>
      </c>
      <c r="J40" s="49">
        <f>'Raw Data'!J38</f>
        <v>0.85983326416357597</v>
      </c>
      <c r="K40" s="57">
        <f>'Raw Data'!K38</f>
        <v>1.01592246202392</v>
      </c>
      <c r="L40" s="55">
        <f t="shared" si="0"/>
        <v>0.13351257166110764</v>
      </c>
      <c r="M40" s="55">
        <f>'Non-Dimensional Groups'!$C$20+'Non-Dimensional Groups'!$C$21*L40</f>
        <v>1.1562097088434959</v>
      </c>
      <c r="N40" s="49">
        <f>'Non-Dimensional Groups'!$C$20+'Non-Dimensional Groups'!$C$21</f>
        <v>2.17</v>
      </c>
      <c r="O40" s="49">
        <f>'Non-Dimensional Groups'!$C$22+'Non-Dimensional Groups'!$C$23*'Results (ND)-Batch'!L40</f>
        <v>0.90689254871001701</v>
      </c>
      <c r="P40" s="49">
        <f>'Non-Dimensional Groups'!$C$22+'Non-Dimensional Groups'!$C$23</f>
        <v>0.30263157894736847</v>
      </c>
      <c r="Q40" s="49">
        <f t="shared" si="1"/>
        <v>0.89029918312297496</v>
      </c>
      <c r="R40" s="49">
        <f t="shared" si="2"/>
        <v>4.4555917351467542</v>
      </c>
      <c r="S40" s="69">
        <f>('Non-Dimensional Groups'!$C$24*EXP('Non-Dimensional Groups'!$C$25*'Results (ND)-Batch'!Q40))/(1+'Non-Dimensional Groups'!$C$24*EXP('Non-Dimensional Groups'!$C$25*'Results (ND)-Batch'!Q40))</f>
        <v>0.41553282579552142</v>
      </c>
      <c r="T40" s="69">
        <f t="shared" si="3"/>
        <v>0.45967584835882647</v>
      </c>
    </row>
    <row r="41" spans="1:20" x14ac:dyDescent="0.3">
      <c r="A41" s="55">
        <f>'Raw Data'!A39</f>
        <v>0.63333333333333297</v>
      </c>
      <c r="B41" s="60">
        <f>'Raw Data'!B39/'Raw Data'!$K39</f>
        <v>1.6021968887321835E-2</v>
      </c>
      <c r="C41" s="49">
        <f>'Raw Data'!C39/'Raw Data'!$K39</f>
        <v>4.1131264782542837E-2</v>
      </c>
      <c r="D41" s="49">
        <f>'Raw Data'!D39/'Raw Data'!$K39</f>
        <v>0.15546735066413073</v>
      </c>
      <c r="E41" s="49">
        <f>'Raw Data'!E39/'Raw Data'!$K39</f>
        <v>0.69411655284100349</v>
      </c>
      <c r="F41" s="49">
        <f>'Raw Data'!F39/'Raw Data'!$K39</f>
        <v>3.4007134119093809</v>
      </c>
      <c r="G41" s="49">
        <f>'Raw Data'!G39</f>
        <v>1.0249129625192599</v>
      </c>
      <c r="H41" s="49">
        <f>'Raw Data'!H39</f>
        <v>0.117672588811535</v>
      </c>
      <c r="I41" s="49">
        <f>'Raw Data'!I39</f>
        <v>0.135859708081393</v>
      </c>
      <c r="J41" s="49">
        <f>'Raw Data'!J39</f>
        <v>0.85970148198902296</v>
      </c>
      <c r="K41" s="57">
        <f>'Raw Data'!K39</f>
        <v>1.01610404267736</v>
      </c>
      <c r="L41" s="55">
        <f t="shared" si="0"/>
        <v>0.13255731271799576</v>
      </c>
      <c r="M41" s="55">
        <f>'Non-Dimensional Groups'!$C$20+'Non-Dimensional Groups'!$C$21*L41</f>
        <v>1.155092055880055</v>
      </c>
      <c r="N41" s="49">
        <f>'Non-Dimensional Groups'!$C$20+'Non-Dimensional Groups'!$C$21</f>
        <v>2.17</v>
      </c>
      <c r="O41" s="49">
        <f>'Non-Dimensional Groups'!$C$22+'Non-Dimensional Groups'!$C$23*'Results (ND)-Batch'!L41</f>
        <v>0.90755871613087136</v>
      </c>
      <c r="P41" s="49">
        <f>'Non-Dimensional Groups'!$C$22+'Non-Dimensional Groups'!$C$23</f>
        <v>0.30263157894736847</v>
      </c>
      <c r="Q41" s="49">
        <f t="shared" si="1"/>
        <v>0.89016273159540382</v>
      </c>
      <c r="R41" s="49">
        <f t="shared" si="2"/>
        <v>4.4647094703540819</v>
      </c>
      <c r="S41" s="69">
        <f>('Non-Dimensional Groups'!$C$24*EXP('Non-Dimensional Groups'!$C$25*'Results (ND)-Batch'!Q41))/(1+'Non-Dimensional Groups'!$C$24*EXP('Non-Dimensional Groups'!$C$25*'Results (ND)-Batch'!Q41))</f>
        <v>0.4154764166787186</v>
      </c>
      <c r="T41" s="69">
        <f t="shared" si="3"/>
        <v>0.46413253953688643</v>
      </c>
    </row>
    <row r="42" spans="1:20" x14ac:dyDescent="0.3">
      <c r="A42" s="55">
        <f>'Raw Data'!A40</f>
        <v>0.65</v>
      </c>
      <c r="B42" s="60">
        <f>'Raw Data'!B40/'Raw Data'!$K40</f>
        <v>1.6072401605392164E-2</v>
      </c>
      <c r="C42" s="49">
        <f>'Raw Data'!C40/'Raw Data'!$K40</f>
        <v>4.1337173620611067E-2</v>
      </c>
      <c r="D42" s="49">
        <f>'Raw Data'!D40/'Raw Data'!$K40</f>
        <v>0.15653547581891619</v>
      </c>
      <c r="E42" s="49">
        <f>'Raw Data'!E40/'Raw Data'!$K40</f>
        <v>0.70021273475055346</v>
      </c>
      <c r="F42" s="49">
        <f>'Raw Data'!F40/'Raw Data'!$K40</f>
        <v>3.4371801598419154</v>
      </c>
      <c r="G42" s="49">
        <f>'Raw Data'!G40</f>
        <v>1.0238504896657299</v>
      </c>
      <c r="H42" s="49">
        <f>'Raw Data'!H40</f>
        <v>0.11873506166506601</v>
      </c>
      <c r="I42" s="49">
        <f>'Raw Data'!I40</f>
        <v>0.13479723522786199</v>
      </c>
      <c r="J42" s="49">
        <f>'Raw Data'!J40</f>
        <v>0.85958193291032303</v>
      </c>
      <c r="K42" s="57">
        <f>'Raw Data'!K40</f>
        <v>1.0162750847550299</v>
      </c>
      <c r="L42" s="55">
        <f t="shared" si="0"/>
        <v>0.1316571477851918</v>
      </c>
      <c r="M42" s="55">
        <f>'Non-Dimensional Groups'!$C$20+'Non-Dimensional Groups'!$C$21*L42</f>
        <v>1.1540388629086744</v>
      </c>
      <c r="N42" s="49">
        <f>'Non-Dimensional Groups'!$C$20+'Non-Dimensional Groups'!$C$21</f>
        <v>2.17</v>
      </c>
      <c r="O42" s="49">
        <f>'Non-Dimensional Groups'!$C$22+'Non-Dimensional Groups'!$C$23*'Results (ND)-Batch'!L42</f>
        <v>0.90818646272874781</v>
      </c>
      <c r="P42" s="49">
        <f>'Non-Dimensional Groups'!$C$22+'Non-Dimensional Groups'!$C$23</f>
        <v>0.30263157894736847</v>
      </c>
      <c r="Q42" s="49">
        <f t="shared" si="1"/>
        <v>0.89003894661109761</v>
      </c>
      <c r="R42" s="49">
        <f t="shared" si="2"/>
        <v>4.4731887841231304</v>
      </c>
      <c r="S42" s="69">
        <f>('Non-Dimensional Groups'!$C$24*EXP('Non-Dimensional Groups'!$C$25*'Results (ND)-Batch'!Q42))/(1+'Non-Dimensional Groups'!$C$24*EXP('Non-Dimensional Groups'!$C$25*'Results (ND)-Batch'!Q42))</f>
        <v>0.41542524583197565</v>
      </c>
      <c r="T42" s="69">
        <f t="shared" si="3"/>
        <v>0.46832322004012705</v>
      </c>
    </row>
    <row r="43" spans="1:20" x14ac:dyDescent="0.3">
      <c r="A43" s="55">
        <f>'Raw Data'!A41</f>
        <v>0.66666666666666696</v>
      </c>
      <c r="B43" s="60">
        <f>'Raw Data'!B41/'Raw Data'!$K41</f>
        <v>1.6119331479162322E-2</v>
      </c>
      <c r="C43" s="49">
        <f>'Raw Data'!C41/'Raw Data'!$K41</f>
        <v>4.1529506791838401E-2</v>
      </c>
      <c r="D43" s="49">
        <f>'Raw Data'!D41/'Raw Data'!$K41</f>
        <v>0.15753434171631431</v>
      </c>
      <c r="E43" s="49">
        <f>'Raw Data'!E41/'Raw Data'!$K41</f>
        <v>0.70592006233322779</v>
      </c>
      <c r="F43" s="49">
        <f>'Raw Data'!F41/'Raw Data'!$K41</f>
        <v>3.4713599820154033</v>
      </c>
      <c r="G43" s="49">
        <f>'Raw Data'!G41</f>
        <v>1.0228553199727399</v>
      </c>
      <c r="H43" s="49">
        <f>'Raw Data'!H41</f>
        <v>0.11973023135805499</v>
      </c>
      <c r="I43" s="49">
        <f>'Raw Data'!I41</f>
        <v>0.133802065534873</v>
      </c>
      <c r="J43" s="49">
        <f>'Raw Data'!J41</f>
        <v>0.85947459336659104</v>
      </c>
      <c r="K43" s="57">
        <f>'Raw Data'!K41</f>
        <v>1.0164356074719201</v>
      </c>
      <c r="L43" s="55">
        <f t="shared" si="0"/>
        <v>0.13081230837068819</v>
      </c>
      <c r="M43" s="55">
        <f>'Non-Dimensional Groups'!$C$20+'Non-Dimensional Groups'!$C$21*L43</f>
        <v>1.1530504007937052</v>
      </c>
      <c r="N43" s="49">
        <f>'Non-Dimensional Groups'!$C$20+'Non-Dimensional Groups'!$C$21</f>
        <v>2.17</v>
      </c>
      <c r="O43" s="49">
        <f>'Non-Dimensional Groups'!$C$22+'Non-Dimensional Groups'!$C$23*'Results (ND)-Batch'!L43</f>
        <v>0.90877562705728321</v>
      </c>
      <c r="P43" s="49">
        <f>'Non-Dimensional Groups'!$C$22+'Non-Dimensional Groups'!$C$23</f>
        <v>0.30263157894736847</v>
      </c>
      <c r="Q43" s="49">
        <f t="shared" si="1"/>
        <v>0.88992780377435987</v>
      </c>
      <c r="R43" s="49">
        <f t="shared" si="2"/>
        <v>4.4810550807038574</v>
      </c>
      <c r="S43" s="69">
        <f>('Non-Dimensional Groups'!$C$24*EXP('Non-Dimensional Groups'!$C$25*'Results (ND)-Batch'!Q43))/(1+'Non-Dimensional Groups'!$C$24*EXP('Non-Dimensional Groups'!$C$25*'Results (ND)-Batch'!Q43))</f>
        <v>0.41537930261233685</v>
      </c>
      <c r="T43" s="69">
        <f t="shared" si="3"/>
        <v>0.47224843866191574</v>
      </c>
    </row>
    <row r="44" spans="1:20" x14ac:dyDescent="0.3">
      <c r="A44" s="55">
        <f>'Raw Data'!A42</f>
        <v>0.68333333333333302</v>
      </c>
      <c r="B44" s="60">
        <f>'Raw Data'!B42/'Raw Data'!$K42</f>
        <v>1.6162761624823815E-2</v>
      </c>
      <c r="C44" s="49">
        <f>'Raw Data'!C42/'Raw Data'!$K42</f>
        <v>4.170827669781231E-2</v>
      </c>
      <c r="D44" s="49">
        <f>'Raw Data'!D42/'Raw Data'!$K42</f>
        <v>0.1584640121732292</v>
      </c>
      <c r="E44" s="49">
        <f>'Raw Data'!E42/'Raw Data'!$K42</f>
        <v>0.7112388969675244</v>
      </c>
      <c r="F44" s="49">
        <f>'Raw Data'!F42/'Raw Data'!$K42</f>
        <v>3.5032550228240242</v>
      </c>
      <c r="G44" s="49">
        <f>'Raw Data'!G42</f>
        <v>1.0219274534403</v>
      </c>
      <c r="H44" s="49">
        <f>'Raw Data'!H42</f>
        <v>0.120658097890503</v>
      </c>
      <c r="I44" s="49">
        <f>'Raw Data'!I42</f>
        <v>0.132874199002426</v>
      </c>
      <c r="J44" s="49">
        <f>'Raw Data'!J42</f>
        <v>0.859379463357825</v>
      </c>
      <c r="K44" s="57">
        <f>'Raw Data'!K42</f>
        <v>1.01658561082802</v>
      </c>
      <c r="L44" s="55">
        <f t="shared" si="0"/>
        <v>0.13002312302610861</v>
      </c>
      <c r="M44" s="55">
        <f>'Non-Dimensional Groups'!$C$20+'Non-Dimensional Groups'!$C$21*L44</f>
        <v>1.152127053940547</v>
      </c>
      <c r="N44" s="49">
        <f>'Non-Dimensional Groups'!$C$20+'Non-Dimensional Groups'!$C$21</f>
        <v>2.17</v>
      </c>
      <c r="O44" s="49">
        <f>'Non-Dimensional Groups'!$C$22+'Non-Dimensional Groups'!$C$23*'Results (ND)-Batch'!L44</f>
        <v>0.90932597999495057</v>
      </c>
      <c r="P44" s="49">
        <f>'Non-Dimensional Groups'!$C$22+'Non-Dimensional Groups'!$C$23</f>
        <v>0.30263157894736847</v>
      </c>
      <c r="Q44" s="49">
        <f t="shared" si="1"/>
        <v>0.88982930308517905</v>
      </c>
      <c r="R44" s="49">
        <f t="shared" si="2"/>
        <v>4.4883307396635548</v>
      </c>
      <c r="S44" s="69">
        <f>('Non-Dimensional Groups'!$C$24*EXP('Non-Dimensional Groups'!$C$25*'Results (ND)-Batch'!Q44))/(1+'Non-Dimensional Groups'!$C$24*EXP('Non-Dimensional Groups'!$C$25*'Results (ND)-Batch'!Q44))</f>
        <v>0.41533858651872235</v>
      </c>
      <c r="T44" s="69">
        <f t="shared" si="3"/>
        <v>0.47590819540225665</v>
      </c>
    </row>
    <row r="45" spans="1:20" x14ac:dyDescent="0.3">
      <c r="A45" s="55">
        <f>'Raw Data'!A43</f>
        <v>0.7</v>
      </c>
      <c r="B45" s="60">
        <f>'Raw Data'!B43/'Raw Data'!$K43</f>
        <v>1.620269493940809E-2</v>
      </c>
      <c r="C45" s="49">
        <f>'Raw Data'!C43/'Raw Data'!$K43</f>
        <v>4.1873494890564446E-2</v>
      </c>
      <c r="D45" s="49">
        <f>'Raw Data'!D43/'Raw Data'!$K43</f>
        <v>0.15932454667206941</v>
      </c>
      <c r="E45" s="49">
        <f>'Raw Data'!E43/'Raw Data'!$K43</f>
        <v>0.71616957569434581</v>
      </c>
      <c r="F45" s="49">
        <f>'Raw Data'!F43/'Raw Data'!$K43</f>
        <v>3.5328672835175778</v>
      </c>
      <c r="G45" s="49">
        <f>'Raw Data'!G43</f>
        <v>1.0210668900683899</v>
      </c>
      <c r="H45" s="49">
        <f>'Raw Data'!H43</f>
        <v>0.121518661262409</v>
      </c>
      <c r="I45" s="49">
        <f>'Raw Data'!I43</f>
        <v>0.13201363563051999</v>
      </c>
      <c r="J45" s="49">
        <f>'Raw Data'!J43</f>
        <v>0.85929654288402701</v>
      </c>
      <c r="K45" s="57">
        <f>'Raw Data'!K43</f>
        <v>1.0167250948233499</v>
      </c>
      <c r="L45" s="55">
        <f t="shared" si="0"/>
        <v>0.12928989953016484</v>
      </c>
      <c r="M45" s="55">
        <f>'Non-Dimensional Groups'!$C$20+'Non-Dimensional Groups'!$C$21*L45</f>
        <v>1.1512691824502927</v>
      </c>
      <c r="N45" s="49">
        <f>'Non-Dimensional Groups'!$C$20+'Non-Dimensional Groups'!$C$21</f>
        <v>2.17</v>
      </c>
      <c r="O45" s="49">
        <f>'Non-Dimensional Groups'!$C$22+'Non-Dimensional Groups'!$C$23*'Results (ND)-Batch'!L45</f>
        <v>0.90983730690659559</v>
      </c>
      <c r="P45" s="49">
        <f>'Non-Dimensional Groups'!$C$22+'Non-Dimensional Groups'!$C$23</f>
        <v>0.30263157894736847</v>
      </c>
      <c r="Q45" s="49">
        <f t="shared" si="1"/>
        <v>0.88974344454357546</v>
      </c>
      <c r="R45" s="49">
        <f t="shared" si="2"/>
        <v>4.4950360170702739</v>
      </c>
      <c r="S45" s="69">
        <f>('Non-Dimensional Groups'!$C$24*EXP('Non-Dimensional Groups'!$C$25*'Results (ND)-Batch'!Q45))/(1+'Non-Dimensional Groups'!$C$24*EXP('Non-Dimensional Groups'!$C$25*'Results (ND)-Batch'!Q45))</f>
        <v>0.41530309710670421</v>
      </c>
      <c r="T45" s="69">
        <f t="shared" si="3"/>
        <v>0.47930249026114569</v>
      </c>
    </row>
    <row r="46" spans="1:20" x14ac:dyDescent="0.3">
      <c r="A46" s="55">
        <f>'Raw Data'!A44</f>
        <v>0.71666666666666701</v>
      </c>
      <c r="B46" s="60">
        <f>'Raw Data'!B44/'Raw Data'!$K44</f>
        <v>1.6238883071624657E-2</v>
      </c>
      <c r="C46" s="49">
        <f>'Raw Data'!C44/'Raw Data'!$K44</f>
        <v>4.2024274950394319E-2</v>
      </c>
      <c r="D46" s="49">
        <f>'Raw Data'!D44/'Raw Data'!$K44</f>
        <v>0.16011163442802331</v>
      </c>
      <c r="E46" s="49">
        <f>'Raw Data'!E44/'Raw Data'!$K44</f>
        <v>0.72068909843055484</v>
      </c>
      <c r="F46" s="49">
        <f>'Raw Data'!F44/'Raw Data'!$K44</f>
        <v>3.5600689181976928</v>
      </c>
      <c r="G46" s="49">
        <f>'Raw Data'!G44</f>
        <v>1.0202776663962601</v>
      </c>
      <c r="H46" s="49">
        <f>'Raw Data'!H44</f>
        <v>0.12230788493454001</v>
      </c>
      <c r="I46" s="49">
        <f>'Raw Data'!I44</f>
        <v>0.13122441195838899</v>
      </c>
      <c r="J46" s="49">
        <f>'Raw Data'!J44</f>
        <v>0.85922635939498204</v>
      </c>
      <c r="K46" s="57">
        <f>'Raw Data'!K44</f>
        <v>1.01685347695684</v>
      </c>
      <c r="L46" s="55">
        <f t="shared" si="0"/>
        <v>0.12861637207240745</v>
      </c>
      <c r="M46" s="55">
        <f>'Non-Dimensional Groups'!$C$20+'Non-Dimensional Groups'!$C$21*L46</f>
        <v>1.1504811553247167</v>
      </c>
      <c r="N46" s="49">
        <f>'Non-Dimensional Groups'!$C$20+'Non-Dimensional Groups'!$C$21</f>
        <v>2.17</v>
      </c>
      <c r="O46" s="49">
        <f>'Non-Dimensional Groups'!$C$22+'Non-Dimensional Groups'!$C$23*'Results (ND)-Batch'!L46</f>
        <v>0.91030700368634743</v>
      </c>
      <c r="P46" s="49">
        <f>'Non-Dimensional Groups'!$C$22+'Non-Dimensional Groups'!$C$23</f>
        <v>0.30263157894736847</v>
      </c>
      <c r="Q46" s="49">
        <f t="shared" si="1"/>
        <v>0.88967077428810781</v>
      </c>
      <c r="R46" s="49">
        <f t="shared" si="2"/>
        <v>4.5011663331344849</v>
      </c>
      <c r="S46" s="69">
        <f>('Non-Dimensional Groups'!$C$24*EXP('Non-Dimensional Groups'!$C$25*'Results (ND)-Batch'!Q46))/(1+'Non-Dimensional Groups'!$C$24*EXP('Non-Dimensional Groups'!$C$25*'Results (ND)-Batch'!Q46))</f>
        <v>0.41527305972606909</v>
      </c>
      <c r="T46" s="69">
        <f t="shared" si="3"/>
        <v>0.48241540203531824</v>
      </c>
    </row>
    <row r="47" spans="1:20" x14ac:dyDescent="0.3">
      <c r="A47" s="55">
        <f>'Raw Data'!A45</f>
        <v>0.73333333333333295</v>
      </c>
      <c r="B47" s="60">
        <f>'Raw Data'!B45/'Raw Data'!$K45</f>
        <v>1.627174015199212E-2</v>
      </c>
      <c r="C47" s="49">
        <f>'Raw Data'!C45/'Raw Data'!$K45</f>
        <v>4.2162279644680938E-2</v>
      </c>
      <c r="D47" s="49">
        <f>'Raw Data'!D45/'Raw Data'!$K45</f>
        <v>0.16083397237010799</v>
      </c>
      <c r="E47" s="49">
        <f>'Raw Data'!E45/'Raw Data'!$K45</f>
        <v>0.72484750095847095</v>
      </c>
      <c r="F47" s="49">
        <f>'Raw Data'!F45/'Raw Data'!$K45</f>
        <v>3.5851617352544065</v>
      </c>
      <c r="G47" s="49">
        <f>'Raw Data'!G45</f>
        <v>1.01955110103536</v>
      </c>
      <c r="H47" s="49">
        <f>'Raw Data'!H45</f>
        <v>0.123034450295436</v>
      </c>
      <c r="I47" s="49">
        <f>'Raw Data'!I45</f>
        <v>0.130497846597493</v>
      </c>
      <c r="J47" s="49">
        <f>'Raw Data'!J45</f>
        <v>0.85916598938299205</v>
      </c>
      <c r="K47" s="57">
        <f>'Raw Data'!K45</f>
        <v>1.01697215167235</v>
      </c>
      <c r="L47" s="55">
        <f t="shared" si="0"/>
        <v>0.12799539568440629</v>
      </c>
      <c r="M47" s="55">
        <f>'Non-Dimensional Groups'!$C$20+'Non-Dimensional Groups'!$C$21*L47</f>
        <v>1.1497546129507554</v>
      </c>
      <c r="N47" s="49">
        <f>'Non-Dimensional Groups'!$C$20+'Non-Dimensional Groups'!$C$21</f>
        <v>2.17</v>
      </c>
      <c r="O47" s="49">
        <f>'Non-Dimensional Groups'!$C$22+'Non-Dimensional Groups'!$C$23*'Results (ND)-Batch'!L47</f>
        <v>0.91074005300955874</v>
      </c>
      <c r="P47" s="49">
        <f>'Non-Dimensional Groups'!$C$22+'Non-Dimensional Groups'!$C$23</f>
        <v>0.30263157894736847</v>
      </c>
      <c r="Q47" s="49">
        <f t="shared" si="1"/>
        <v>0.88960826522431991</v>
      </c>
      <c r="R47" s="49">
        <f t="shared" si="2"/>
        <v>4.5068059333289741</v>
      </c>
      <c r="S47" s="69">
        <f>('Non-Dimensional Groups'!$C$24*EXP('Non-Dimensional Groups'!$C$25*'Results (ND)-Batch'!Q47))/(1+'Non-Dimensional Groups'!$C$24*EXP('Non-Dimensional Groups'!$C$25*'Results (ND)-Batch'!Q47))</f>
        <v>0.41524722285615401</v>
      </c>
      <c r="T47" s="69">
        <f t="shared" si="3"/>
        <v>0.48528117247088065</v>
      </c>
    </row>
    <row r="48" spans="1:20" x14ac:dyDescent="0.3">
      <c r="A48" s="55">
        <f>'Raw Data'!A46</f>
        <v>0.75</v>
      </c>
      <c r="B48" s="60">
        <f>'Raw Data'!B46/'Raw Data'!$K46</f>
        <v>1.6302826722723776E-2</v>
      </c>
      <c r="C48" s="49">
        <f>'Raw Data'!C46/'Raw Data'!$K46</f>
        <v>4.2293202822914544E-2</v>
      </c>
      <c r="D48" s="49">
        <f>'Raw Data'!D46/'Raw Data'!$K46</f>
        <v>0.16151965679196686</v>
      </c>
      <c r="E48" s="49">
        <f>'Raw Data'!E46/'Raw Data'!$K46</f>
        <v>0.72879710797743036</v>
      </c>
      <c r="F48" s="49">
        <f>'Raw Data'!F46/'Raw Data'!$K46</f>
        <v>3.6090081879511802</v>
      </c>
      <c r="G48" s="49">
        <f>'Raw Data'!G46</f>
        <v>1.0188608069664</v>
      </c>
      <c r="H48" s="49">
        <f>'Raw Data'!H46</f>
        <v>0.12372474436440301</v>
      </c>
      <c r="I48" s="49">
        <f>'Raw Data'!I46</f>
        <v>0.12980755252852499</v>
      </c>
      <c r="J48" s="49">
        <f>'Raw Data'!J46</f>
        <v>0.859110841674666</v>
      </c>
      <c r="K48" s="57">
        <f>'Raw Data'!K46</f>
        <v>1.01708501731956</v>
      </c>
      <c r="L48" s="55">
        <f t="shared" si="0"/>
        <v>0.12740459898052175</v>
      </c>
      <c r="M48" s="55">
        <f>'Non-Dimensional Groups'!$C$20+'Non-Dimensional Groups'!$C$21*L48</f>
        <v>1.1490633808072104</v>
      </c>
      <c r="N48" s="49">
        <f>'Non-Dimensional Groups'!$C$20+'Non-Dimensional Groups'!$C$21</f>
        <v>2.17</v>
      </c>
      <c r="O48" s="49">
        <f>'Non-Dimensional Groups'!$C$22+'Non-Dimensional Groups'!$C$23*'Results (ND)-Batch'!L48</f>
        <v>0.91115205597410986</v>
      </c>
      <c r="P48" s="49">
        <f>'Non-Dimensional Groups'!$C$22+'Non-Dimensional Groups'!$C$23</f>
        <v>0.30263157894736847</v>
      </c>
      <c r="Q48" s="49">
        <f t="shared" si="1"/>
        <v>0.88955116350271146</v>
      </c>
      <c r="R48" s="49">
        <f t="shared" si="2"/>
        <v>4.5121264027702965</v>
      </c>
      <c r="S48" s="69">
        <f>('Non-Dimensional Groups'!$C$24*EXP('Non-Dimensional Groups'!$C$25*'Results (ND)-Batch'!Q48))/(1+'Non-Dimensional Groups'!$C$24*EXP('Non-Dimensional Groups'!$C$25*'Results (ND)-Batch'!Q48))</f>
        <v>0.4152236214101237</v>
      </c>
      <c r="T48" s="69">
        <f t="shared" si="3"/>
        <v>0.48800387911388687</v>
      </c>
    </row>
    <row r="49" spans="1:20" x14ac:dyDescent="0.3">
      <c r="A49" s="55">
        <f>'Raw Data'!A47</f>
        <v>0.76666666666666705</v>
      </c>
      <c r="B49" s="60">
        <f>'Raw Data'!B47/'Raw Data'!$K47</f>
        <v>1.6332143905771958E-2</v>
      </c>
      <c r="C49" s="49">
        <f>'Raw Data'!C47/'Raw Data'!$K47</f>
        <v>4.2417049085410267E-2</v>
      </c>
      <c r="D49" s="49">
        <f>'Raw Data'!D47/'Raw Data'!$K47</f>
        <v>0.16216871164220589</v>
      </c>
      <c r="E49" s="49">
        <f>'Raw Data'!E47/'Raw Data'!$K47</f>
        <v>0.7325380566573243</v>
      </c>
      <c r="F49" s="49">
        <f>'Raw Data'!F47/'Raw Data'!$K47</f>
        <v>3.6316090997235695</v>
      </c>
      <c r="G49" s="49">
        <f>'Raw Data'!G47</f>
        <v>1.0182067841893601</v>
      </c>
      <c r="H49" s="49">
        <f>'Raw Data'!H47</f>
        <v>0.124378767141443</v>
      </c>
      <c r="I49" s="49">
        <f>'Raw Data'!I47</f>
        <v>0.129153529751486</v>
      </c>
      <c r="J49" s="49">
        <f>'Raw Data'!J47</f>
        <v>0.85906091627000603</v>
      </c>
      <c r="K49" s="57">
        <f>'Raw Data'!K47</f>
        <v>1.0171920738984801</v>
      </c>
      <c r="L49" s="55">
        <f t="shared" si="0"/>
        <v>0.1268441064791283</v>
      </c>
      <c r="M49" s="55">
        <f>'Non-Dimensional Groups'!$C$20+'Non-Dimensional Groups'!$C$21*L49</f>
        <v>1.14840760458058</v>
      </c>
      <c r="N49" s="49">
        <f>'Non-Dimensional Groups'!$C$20+'Non-Dimensional Groups'!$C$21</f>
        <v>2.17</v>
      </c>
      <c r="O49" s="49">
        <f>'Non-Dimensional Groups'!$C$22+'Non-Dimensional Groups'!$C$23*'Results (ND)-Batch'!L49</f>
        <v>0.91154292574481843</v>
      </c>
      <c r="P49" s="49">
        <f>'Non-Dimensional Groups'!$C$22+'Non-Dimensional Groups'!$C$23</f>
        <v>0.30263157894736847</v>
      </c>
      <c r="Q49" s="49">
        <f t="shared" si="1"/>
        <v>0.88949946912330347</v>
      </c>
      <c r="R49" s="49">
        <f t="shared" si="2"/>
        <v>4.5171355759027598</v>
      </c>
      <c r="S49" s="69">
        <f>('Non-Dimensional Groups'!$C$24*EXP('Non-Dimensional Groups'!$C$25*'Results (ND)-Batch'!Q49))/(1+'Non-Dimensional Groups'!$C$24*EXP('Non-Dimensional Groups'!$C$25*'Results (ND)-Batch'!Q49))</f>
        <v>0.41520225527760568</v>
      </c>
      <c r="T49" s="69">
        <f t="shared" si="3"/>
        <v>0.49058352196434468</v>
      </c>
    </row>
    <row r="50" spans="1:20" x14ac:dyDescent="0.3">
      <c r="A50" s="55">
        <f>'Raw Data'!A48</f>
        <v>0.78333333333333299</v>
      </c>
      <c r="B50" s="60">
        <f>'Raw Data'!B48/'Raw Data'!$K48</f>
        <v>1.6359692761981466E-2</v>
      </c>
      <c r="C50" s="49">
        <f>'Raw Data'!C48/'Raw Data'!$K48</f>
        <v>4.2533822788026532E-2</v>
      </c>
      <c r="D50" s="49">
        <f>'Raw Data'!D48/'Raw Data'!$K48</f>
        <v>0.16278115960407705</v>
      </c>
      <c r="E50" s="49">
        <f>'Raw Data'!E48/'Raw Data'!$K48</f>
        <v>0.73607047695970695</v>
      </c>
      <c r="F50" s="49">
        <f>'Raw Data'!F48/'Raw Data'!$K48</f>
        <v>3.6529652509765622</v>
      </c>
      <c r="G50" s="49">
        <f>'Raw Data'!G48</f>
        <v>1.0175890327042401</v>
      </c>
      <c r="H50" s="49">
        <f>'Raw Data'!H48</f>
        <v>0.124996518626555</v>
      </c>
      <c r="I50" s="49">
        <f>'Raw Data'!I48</f>
        <v>0.128535778266374</v>
      </c>
      <c r="J50" s="49">
        <f>'Raw Data'!J48</f>
        <v>0.85901621316901</v>
      </c>
      <c r="K50" s="57">
        <f>'Raw Data'!K48</f>
        <v>1.01729332140911</v>
      </c>
      <c r="L50" s="55">
        <f t="shared" si="0"/>
        <v>0.12631403654655213</v>
      </c>
      <c r="M50" s="55">
        <f>'Non-Dimensional Groups'!$C$20+'Non-Dimensional Groups'!$C$21*L50</f>
        <v>1.147787422759466</v>
      </c>
      <c r="N50" s="49">
        <f>'Non-Dimensional Groups'!$C$20+'Non-Dimensional Groups'!$C$21</f>
        <v>2.17</v>
      </c>
      <c r="O50" s="49">
        <f>'Non-Dimensional Groups'!$C$22+'Non-Dimensional Groups'!$C$23*'Results (ND)-Batch'!L50</f>
        <v>0.91191257977674656</v>
      </c>
      <c r="P50" s="49">
        <f>'Non-Dimensional Groups'!$C$22+'Non-Dimensional Groups'!$C$23</f>
        <v>0.30263157894736847</v>
      </c>
      <c r="Q50" s="49">
        <f t="shared" si="1"/>
        <v>0.88945318208609259</v>
      </c>
      <c r="R50" s="49">
        <f t="shared" si="2"/>
        <v>4.5218407262241369</v>
      </c>
      <c r="S50" s="69">
        <f>('Non-Dimensional Groups'!$C$24*EXP('Non-Dimensional Groups'!$C$25*'Results (ND)-Batch'!Q50))/(1+'Non-Dimensional Groups'!$C$24*EXP('Non-Dimensional Groups'!$C$25*'Results (ND)-Batch'!Q50))</f>
        <v>0.41518312435862814</v>
      </c>
      <c r="T50" s="69">
        <f t="shared" si="3"/>
        <v>0.49302010102225025</v>
      </c>
    </row>
    <row r="51" spans="1:20" x14ac:dyDescent="0.3">
      <c r="A51" s="55">
        <f>'Raw Data'!A49</f>
        <v>0.8</v>
      </c>
      <c r="B51" s="60">
        <f>'Raw Data'!B49/'Raw Data'!$K49</f>
        <v>1.6385474291182128E-2</v>
      </c>
      <c r="C51" s="49">
        <f>'Raw Data'!C49/'Raw Data'!$K49</f>
        <v>4.2643528042540783E-2</v>
      </c>
      <c r="D51" s="49">
        <f>'Raw Data'!D49/'Raw Data'!$K49</f>
        <v>0.16335702209744157</v>
      </c>
      <c r="E51" s="49">
        <f>'Raw Data'!E49/'Raw Data'!$K49</f>
        <v>0.7393944916490085</v>
      </c>
      <c r="F51" s="49">
        <f>'Raw Data'!F49/'Raw Data'!$K49</f>
        <v>3.6730773791516982</v>
      </c>
      <c r="G51" s="49">
        <f>'Raw Data'!G49</f>
        <v>1.01700755251106</v>
      </c>
      <c r="H51" s="49">
        <f>'Raw Data'!H49</f>
        <v>0.125577998819739</v>
      </c>
      <c r="I51" s="49">
        <f>'Raw Data'!I49</f>
        <v>0.12795429807319</v>
      </c>
      <c r="J51" s="49">
        <f>'Raw Data'!J49</f>
        <v>0.85897673237167904</v>
      </c>
      <c r="K51" s="57">
        <f>'Raw Data'!K49</f>
        <v>1.0173887598514499</v>
      </c>
      <c r="L51" s="55">
        <f t="shared" si="0"/>
        <v>0.12581450133508079</v>
      </c>
      <c r="M51" s="55">
        <f>'Non-Dimensional Groups'!$C$20+'Non-Dimensional Groups'!$C$21*L51</f>
        <v>1.1472029665620445</v>
      </c>
      <c r="N51" s="49">
        <f>'Non-Dimensional Groups'!$C$20+'Non-Dimensional Groups'!$C$21</f>
        <v>2.17</v>
      </c>
      <c r="O51" s="49">
        <f>'Non-Dimensional Groups'!$C$22+'Non-Dimensional Groups'!$C$23*'Results (ND)-Batch'!L51</f>
        <v>0.91226093985843049</v>
      </c>
      <c r="P51" s="49">
        <f>'Non-Dimensional Groups'!$C$22+'Non-Dimensional Groups'!$C$23</f>
        <v>0.30263157894736847</v>
      </c>
      <c r="Q51" s="49">
        <f t="shared" si="1"/>
        <v>0.88941230239106239</v>
      </c>
      <c r="R51" s="49">
        <f t="shared" si="2"/>
        <v>4.5262485943699664</v>
      </c>
      <c r="S51" s="69">
        <f>('Non-Dimensional Groups'!$C$24*EXP('Non-Dimensional Groups'!$C$25*'Results (ND)-Batch'!Q51))/(1+'Non-Dimensional Groups'!$C$24*EXP('Non-Dimensional Groups'!$C$25*'Results (ND)-Batch'!Q51))</f>
        <v>0.41516622856363755</v>
      </c>
      <c r="T51" s="69">
        <f t="shared" si="3"/>
        <v>0.49531361628760345</v>
      </c>
    </row>
    <row r="52" spans="1:20" x14ac:dyDescent="0.3">
      <c r="A52" s="55">
        <f>'Raw Data'!A50</f>
        <v>0.81666666666666698</v>
      </c>
      <c r="B52" s="60">
        <f>'Raw Data'!B50/'Raw Data'!$K50</f>
        <v>1.6409489432276152E-2</v>
      </c>
      <c r="C52" s="49">
        <f>'Raw Data'!C50/'Raw Data'!$K50</f>
        <v>4.2746168717006768E-2</v>
      </c>
      <c r="D52" s="49">
        <f>'Raw Data'!D50/'Raw Data'!$K50</f>
        <v>0.16389631928061854</v>
      </c>
      <c r="E52" s="49">
        <f>'Raw Data'!E50/'Raw Data'!$K50</f>
        <v>0.74251021630311886</v>
      </c>
      <c r="F52" s="49">
        <f>'Raw Data'!F50/'Raw Data'!$K50</f>
        <v>3.6919461787905612</v>
      </c>
      <c r="G52" s="49">
        <f>'Raw Data'!G50</f>
        <v>1.0164623436097999</v>
      </c>
      <c r="H52" s="49">
        <f>'Raw Data'!H50</f>
        <v>0.126123207720995</v>
      </c>
      <c r="I52" s="49">
        <f>'Raw Data'!I50</f>
        <v>0.127409089171934</v>
      </c>
      <c r="J52" s="49">
        <f>'Raw Data'!J50</f>
        <v>0.85894247387801304</v>
      </c>
      <c r="K52" s="57">
        <f>'Raw Data'!K50</f>
        <v>1.0174783892254999</v>
      </c>
      <c r="L52" s="55">
        <f t="shared" si="0"/>
        <v>0.12534560672406361</v>
      </c>
      <c r="M52" s="55">
        <f>'Non-Dimensional Groups'!$C$20+'Non-Dimensional Groups'!$C$21*L52</f>
        <v>1.1466543598671544</v>
      </c>
      <c r="N52" s="49">
        <f>'Non-Dimensional Groups'!$C$20+'Non-Dimensional Groups'!$C$21</f>
        <v>2.17</v>
      </c>
      <c r="O52" s="49">
        <f>'Non-Dimensional Groups'!$C$22+'Non-Dimensional Groups'!$C$23*'Results (ND)-Batch'!L52</f>
        <v>0.91258793215295564</v>
      </c>
      <c r="P52" s="49">
        <f>'Non-Dimensional Groups'!$C$22+'Non-Dimensional Groups'!$C$23</f>
        <v>0.30263157894736847</v>
      </c>
      <c r="Q52" s="49">
        <f t="shared" si="1"/>
        <v>0.88937683003823065</v>
      </c>
      <c r="R52" s="49">
        <f t="shared" si="2"/>
        <v>4.5303654137089824</v>
      </c>
      <c r="S52" s="69">
        <f>('Non-Dimensional Groups'!$C$24*EXP('Non-Dimensional Groups'!$C$25*'Results (ND)-Batch'!Q52))/(1+'Non-Dimensional Groups'!$C$24*EXP('Non-Dimensional Groups'!$C$25*'Results (ND)-Batch'!Q52))</f>
        <v>0.41515156781352924</v>
      </c>
      <c r="T52" s="69">
        <f t="shared" si="3"/>
        <v>0.49746406776040442</v>
      </c>
    </row>
    <row r="53" spans="1:20" x14ac:dyDescent="0.3">
      <c r="A53" s="55">
        <f>'Raw Data'!A51</f>
        <v>0.83333333333333304</v>
      </c>
      <c r="B53" s="60">
        <f>'Raw Data'!B51/'Raw Data'!$K51</f>
        <v>1.6431739063320735E-2</v>
      </c>
      <c r="C53" s="49">
        <f>'Raw Data'!C51/'Raw Data'!$K51</f>
        <v>4.2841748436089587E-2</v>
      </c>
      <c r="D53" s="49">
        <f>'Raw Data'!D51/'Raw Data'!$K51</f>
        <v>0.16439907005212984</v>
      </c>
      <c r="E53" s="49">
        <f>'Raw Data'!E51/'Raw Data'!$K51</f>
        <v>0.74541775932336718</v>
      </c>
      <c r="F53" s="49">
        <f>'Raw Data'!F51/'Raw Data'!$K51</f>
        <v>3.7095723015945752</v>
      </c>
      <c r="G53" s="49">
        <f>'Raw Data'!G51</f>
        <v>1.01595340600048</v>
      </c>
      <c r="H53" s="49">
        <f>'Raw Data'!H51</f>
        <v>0.12663214533032299</v>
      </c>
      <c r="I53" s="49">
        <f>'Raw Data'!I51</f>
        <v>0.12690015156260601</v>
      </c>
      <c r="J53" s="49">
        <f>'Raw Data'!J51</f>
        <v>0.85891343768801098</v>
      </c>
      <c r="K53" s="57">
        <f>'Raw Data'!K51</f>
        <v>1.01756220953125</v>
      </c>
      <c r="L53" s="55">
        <f t="shared" si="0"/>
        <v>0.12490745226415044</v>
      </c>
      <c r="M53" s="55">
        <f>'Non-Dimensional Groups'!$C$20+'Non-Dimensional Groups'!$C$21*L53</f>
        <v>1.1461417191490559</v>
      </c>
      <c r="N53" s="49">
        <f>'Non-Dimensional Groups'!$C$20+'Non-Dimensional Groups'!$C$21</f>
        <v>2.17</v>
      </c>
      <c r="O53" s="49">
        <f>'Non-Dimensional Groups'!$C$22+'Non-Dimensional Groups'!$C$23*'Results (ND)-Batch'!L53</f>
        <v>0.91289348723684249</v>
      </c>
      <c r="P53" s="49">
        <f>'Non-Dimensional Groups'!$C$22+'Non-Dimensional Groups'!$C$23</f>
        <v>0.30263157894736847</v>
      </c>
      <c r="Q53" s="49">
        <f t="shared" si="1"/>
        <v>0.88934676502757859</v>
      </c>
      <c r="R53" s="49">
        <f t="shared" si="2"/>
        <v>4.5341969336383734</v>
      </c>
      <c r="S53" s="69">
        <f>('Non-Dimensional Groups'!$C$24*EXP('Non-Dimensional Groups'!$C$25*'Results (ND)-Batch'!Q53))/(1+'Non-Dimensional Groups'!$C$24*EXP('Non-Dimensional Groups'!$C$25*'Results (ND)-Batch'!Q53))</f>
        <v>0.41513914203962787</v>
      </c>
      <c r="T53" s="69">
        <f t="shared" si="3"/>
        <v>0.49947145544065302</v>
      </c>
    </row>
    <row r="54" spans="1:20" x14ac:dyDescent="0.3">
      <c r="A54" s="55">
        <f>'Raw Data'!A52</f>
        <v>0.85</v>
      </c>
      <c r="B54" s="60">
        <f>'Raw Data'!B52/'Raw Data'!$K52</f>
        <v>1.6451767680353526E-2</v>
      </c>
      <c r="C54" s="49">
        <f>'Raw Data'!C52/'Raw Data'!$K52</f>
        <v>4.2928635306442531E-2</v>
      </c>
      <c r="D54" s="49">
        <f>'Raw Data'!D52/'Raw Data'!$K52</f>
        <v>0.16485720958236397</v>
      </c>
      <c r="E54" s="49">
        <f>'Raw Data'!E52/'Raw Data'!$K52</f>
        <v>0.74807327738084184</v>
      </c>
      <c r="F54" s="49">
        <f>'Raw Data'!F52/'Raw Data'!$K52</f>
        <v>3.7257069995713916</v>
      </c>
      <c r="G54" s="49">
        <f>'Raw Data'!G52</f>
        <v>1.01548837352273</v>
      </c>
      <c r="H54" s="49">
        <f>'Raw Data'!H52</f>
        <v>0.12709717780806901</v>
      </c>
      <c r="I54" s="49">
        <f>'Raw Data'!I52</f>
        <v>0.12643511908485999</v>
      </c>
      <c r="J54" s="49">
        <f>'Raw Data'!J52</f>
        <v>0.85888998470829003</v>
      </c>
      <c r="K54" s="57">
        <f>'Raw Data'!K52</f>
        <v>1.0176390899958501</v>
      </c>
      <c r="L54" s="55">
        <f t="shared" si="0"/>
        <v>0.12450671261381011</v>
      </c>
      <c r="M54" s="55">
        <f>'Non-Dimensional Groups'!$C$20+'Non-Dimensional Groups'!$C$21*L54</f>
        <v>1.1456728537581577</v>
      </c>
      <c r="N54" s="49">
        <f>'Non-Dimensional Groups'!$C$20+'Non-Dimensional Groups'!$C$21</f>
        <v>2.17</v>
      </c>
      <c r="O54" s="49">
        <f>'Non-Dimensional Groups'!$C$22+'Non-Dimensional Groups'!$C$23*'Results (ND)-Batch'!L54</f>
        <v>0.91317295041405344</v>
      </c>
      <c r="P54" s="49">
        <f>'Non-Dimensional Groups'!$C$22+'Non-Dimensional Groups'!$C$23</f>
        <v>0.30263157894736847</v>
      </c>
      <c r="Q54" s="49">
        <f t="shared" si="1"/>
        <v>0.88932248105351697</v>
      </c>
      <c r="R54" s="49">
        <f t="shared" si="2"/>
        <v>4.5377043520022609</v>
      </c>
      <c r="S54" s="69">
        <f>('Non-Dimensional Groups'!$C$24*EXP('Non-Dimensional Groups'!$C$25*'Results (ND)-Batch'!Q54))/(1+'Non-Dimensional Groups'!$C$24*EXP('Non-Dimensional Groups'!$C$25*'Results (ND)-Batch'!Q54))</f>
        <v>0.41512910562867539</v>
      </c>
      <c r="T54" s="69">
        <f t="shared" si="3"/>
        <v>0.5013056693985789</v>
      </c>
    </row>
    <row r="55" spans="1:20" x14ac:dyDescent="0.3">
      <c r="A55" s="55">
        <f>'Raw Data'!A53</f>
        <v>0.86666666666666703</v>
      </c>
      <c r="B55" s="60">
        <f>'Raw Data'!B53/'Raw Data'!$K53</f>
        <v>1.6470695694040333E-2</v>
      </c>
      <c r="C55" s="49">
        <f>'Raw Data'!C53/'Raw Data'!$K53</f>
        <v>4.3011072443417883E-2</v>
      </c>
      <c r="D55" s="49">
        <f>'Raw Data'!D53/'Raw Data'!$K53</f>
        <v>0.16529226570393871</v>
      </c>
      <c r="E55" s="49">
        <f>'Raw Data'!E53/'Raw Data'!$K53</f>
        <v>0.75059700875228186</v>
      </c>
      <c r="F55" s="49">
        <f>'Raw Data'!F53/'Raw Data'!$K53</f>
        <v>3.7410532464225432</v>
      </c>
      <c r="G55" s="49">
        <f>'Raw Data'!G53</f>
        <v>1.0150463077740699</v>
      </c>
      <c r="H55" s="49">
        <f>'Raw Data'!H53</f>
        <v>0.12753924355672999</v>
      </c>
      <c r="I55" s="49">
        <f>'Raw Data'!I53</f>
        <v>0.12599305333619901</v>
      </c>
      <c r="J55" s="49">
        <f>'Raw Data'!J53</f>
        <v>0.85886879899148205</v>
      </c>
      <c r="K55" s="57">
        <f>'Raw Data'!K53</f>
        <v>1.01771227311379</v>
      </c>
      <c r="L55" s="55">
        <f t="shared" si="0"/>
        <v>0.12412542400404719</v>
      </c>
      <c r="M55" s="55">
        <f>'Non-Dimensional Groups'!$C$20+'Non-Dimensional Groups'!$C$21*L55</f>
        <v>1.1452267460847352</v>
      </c>
      <c r="N55" s="49">
        <f>'Non-Dimensional Groups'!$C$20+'Non-Dimensional Groups'!$C$21</f>
        <v>2.17</v>
      </c>
      <c r="O55" s="49">
        <f>'Non-Dimensional Groups'!$C$22+'Non-Dimensional Groups'!$C$23*'Results (ND)-Batch'!L55</f>
        <v>0.91343884904980921</v>
      </c>
      <c r="P55" s="49">
        <f>'Non-Dimensional Groups'!$C$22+'Non-Dimensional Groups'!$C$23</f>
        <v>0.30263157894736847</v>
      </c>
      <c r="Q55" s="49">
        <f t="shared" si="1"/>
        <v>0.88930054467683228</v>
      </c>
      <c r="R55" s="49">
        <f t="shared" si="2"/>
        <v>4.5410292221216499</v>
      </c>
      <c r="S55" s="69">
        <f>('Non-Dimensional Groups'!$C$24*EXP('Non-Dimensional Groups'!$C$25*'Results (ND)-Batch'!Q55))/(1+'Non-Dimensional Groups'!$C$24*EXP('Non-Dimensional Groups'!$C$25*'Results (ND)-Batch'!Q55))</f>
        <v>0.41512003952522125</v>
      </c>
      <c r="T55" s="69">
        <f t="shared" si="3"/>
        <v>0.50304929636081819</v>
      </c>
    </row>
    <row r="56" spans="1:20" x14ac:dyDescent="0.3">
      <c r="A56" s="55">
        <f>'Raw Data'!A54</f>
        <v>0.88333333333333297</v>
      </c>
      <c r="B56" s="60">
        <f>'Raw Data'!B54/'Raw Data'!$K54</f>
        <v>1.6488793972192731E-2</v>
      </c>
      <c r="C56" s="49">
        <f>'Raw Data'!C54/'Raw Data'!$K54</f>
        <v>4.3090063478869109E-2</v>
      </c>
      <c r="D56" s="49">
        <f>'Raw Data'!D54/'Raw Data'!$K54</f>
        <v>0.16570927919550527</v>
      </c>
      <c r="E56" s="49">
        <f>'Raw Data'!E54/'Raw Data'!$K54</f>
        <v>0.75301682091724642</v>
      </c>
      <c r="F56" s="49">
        <f>'Raw Data'!F54/'Raw Data'!$K54</f>
        <v>3.7557721602145469</v>
      </c>
      <c r="G56" s="49">
        <f>'Raw Data'!G54</f>
        <v>1.0146223664373599</v>
      </c>
      <c r="H56" s="49">
        <f>'Raw Data'!H54</f>
        <v>0.127963184893437</v>
      </c>
      <c r="I56" s="49">
        <f>'Raw Data'!I54</f>
        <v>0.125569111999492</v>
      </c>
      <c r="J56" s="49">
        <f>'Raw Data'!J54</f>
        <v>0.85884931734733305</v>
      </c>
      <c r="K56" s="57">
        <f>'Raw Data'!K54</f>
        <v>1.0177824964169999</v>
      </c>
      <c r="L56" s="55">
        <f t="shared" si="0"/>
        <v>0.12375945588544672</v>
      </c>
      <c r="M56" s="55">
        <f>'Non-Dimensional Groups'!$C$20+'Non-Dimensional Groups'!$C$21*L56</f>
        <v>1.1447985633859727</v>
      </c>
      <c r="N56" s="49">
        <f>'Non-Dimensional Groups'!$C$20+'Non-Dimensional Groups'!$C$21</f>
        <v>2.17</v>
      </c>
      <c r="O56" s="49">
        <f>'Non-Dimensional Groups'!$C$22+'Non-Dimensional Groups'!$C$23*'Results (ND)-Batch'!L56</f>
        <v>0.91369406365883321</v>
      </c>
      <c r="P56" s="49">
        <f>'Non-Dimensional Groups'!$C$22+'Non-Dimensional Groups'!$C$23</f>
        <v>0.30263157894736847</v>
      </c>
      <c r="Q56" s="49">
        <f t="shared" si="1"/>
        <v>0.88928037275212057</v>
      </c>
      <c r="R56" s="49">
        <f t="shared" si="2"/>
        <v>4.5442043111468164</v>
      </c>
      <c r="S56" s="69">
        <f>('Non-Dimensional Groups'!$C$24*EXP('Non-Dimensional Groups'!$C$25*'Results (ND)-Batch'!Q56))/(1+'Non-Dimensional Groups'!$C$24*EXP('Non-Dimensional Groups'!$C$25*'Results (ND)-Batch'!Q56))</f>
        <v>0.41511170270431874</v>
      </c>
      <c r="T56" s="69">
        <f t="shared" si="3"/>
        <v>0.50472143573675754</v>
      </c>
    </row>
    <row r="57" spans="1:20" x14ac:dyDescent="0.3">
      <c r="A57" s="55">
        <f>'Raw Data'!A55</f>
        <v>0.9</v>
      </c>
      <c r="B57" s="60">
        <f>'Raw Data'!B55/'Raw Data'!$K55</f>
        <v>1.6506062844430059E-2</v>
      </c>
      <c r="C57" s="49">
        <f>'Raw Data'!C55/'Raw Data'!$K55</f>
        <v>4.3165609815151024E-2</v>
      </c>
      <c r="D57" s="49">
        <f>'Raw Data'!D55/'Raw Data'!$K55</f>
        <v>0.16610825742935631</v>
      </c>
      <c r="E57" s="49">
        <f>'Raw Data'!E55/'Raw Data'!$K55</f>
        <v>0.75533275649424436</v>
      </c>
      <c r="F57" s="49">
        <f>'Raw Data'!F55/'Raw Data'!$K55</f>
        <v>3.7698639991937388</v>
      </c>
      <c r="G57" s="49">
        <f>'Raw Data'!G55</f>
        <v>1.0142165495126101</v>
      </c>
      <c r="H57" s="49">
        <f>'Raw Data'!H55</f>
        <v>0.128369001818191</v>
      </c>
      <c r="I57" s="49">
        <f>'Raw Data'!I55</f>
        <v>0.125163295074738</v>
      </c>
      <c r="J57" s="49">
        <f>'Raw Data'!J55</f>
        <v>0.85883153977584403</v>
      </c>
      <c r="K57" s="57">
        <f>'Raw Data'!K55</f>
        <v>1.0178497599054801</v>
      </c>
      <c r="L57" s="55">
        <f t="shared" si="0"/>
        <v>0.12340884708979184</v>
      </c>
      <c r="M57" s="55">
        <f>'Non-Dimensional Groups'!$C$20+'Non-Dimensional Groups'!$C$21*L57</f>
        <v>1.1443883510950565</v>
      </c>
      <c r="N57" s="49">
        <f>'Non-Dimensional Groups'!$C$20+'Non-Dimensional Groups'!$C$21</f>
        <v>2.17</v>
      </c>
      <c r="O57" s="49">
        <f>'Non-Dimensional Groups'!$C$22+'Non-Dimensional Groups'!$C$23*'Results (ND)-Batch'!L57</f>
        <v>0.91393856716106625</v>
      </c>
      <c r="P57" s="49">
        <f>'Non-Dimensional Groups'!$C$22+'Non-Dimensional Groups'!$C$23</f>
        <v>0.30263157894736847</v>
      </c>
      <c r="Q57" s="49">
        <f t="shared" si="1"/>
        <v>0.88926196527937251</v>
      </c>
      <c r="R57" s="49">
        <f t="shared" si="2"/>
        <v>4.5472318365357456</v>
      </c>
      <c r="S57" s="69">
        <f>('Non-Dimensional Groups'!$C$24*EXP('Non-Dimensional Groups'!$C$25*'Results (ND)-Batch'!Q57))/(1+'Non-Dimensional Groups'!$C$24*EXP('Non-Dimensional Groups'!$C$25*'Results (ND)-Batch'!Q57))</f>
        <v>0.41510409515321578</v>
      </c>
      <c r="T57" s="69">
        <f t="shared" si="3"/>
        <v>0.50632208752640062</v>
      </c>
    </row>
    <row r="58" spans="1:20" x14ac:dyDescent="0.3">
      <c r="A58" s="55">
        <f>'Raw Data'!A56</f>
        <v>0.91666666666666696</v>
      </c>
      <c r="B58" s="60">
        <f>'Raw Data'!B56/'Raw Data'!$K56</f>
        <v>1.6522502625812435E-2</v>
      </c>
      <c r="C58" s="49">
        <f>'Raw Data'!C56/'Raw Data'!$K56</f>
        <v>4.3237712794141625E-2</v>
      </c>
      <c r="D58" s="49">
        <f>'Raw Data'!D56/'Raw Data'!$K56</f>
        <v>0.16648920746114279</v>
      </c>
      <c r="E58" s="49">
        <f>'Raw Data'!E56/'Raw Data'!$K56</f>
        <v>0.75754485627799173</v>
      </c>
      <c r="F58" s="49">
        <f>'Raw Data'!F56/'Raw Data'!$K56</f>
        <v>3.7833290105965109</v>
      </c>
      <c r="G58" s="49">
        <f>'Raw Data'!G56</f>
        <v>1.01382885699981</v>
      </c>
      <c r="H58" s="49">
        <f>'Raw Data'!H56</f>
        <v>0.12875669433098999</v>
      </c>
      <c r="I58" s="49">
        <f>'Raw Data'!I56</f>
        <v>0.124775602561938</v>
      </c>
      <c r="J58" s="49">
        <f>'Raw Data'!J56</f>
        <v>0.85881546627701399</v>
      </c>
      <c r="K58" s="57">
        <f>'Raw Data'!K56</f>
        <v>1.0179140635792401</v>
      </c>
      <c r="L58" s="55">
        <f t="shared" si="0"/>
        <v>0.12307363486494387</v>
      </c>
      <c r="M58" s="55">
        <f>'Non-Dimensional Groups'!$C$20+'Non-Dimensional Groups'!$C$21*L58</f>
        <v>1.1439961527919844</v>
      </c>
      <c r="N58" s="49">
        <f>'Non-Dimensional Groups'!$C$20+'Non-Dimensional Groups'!$C$21</f>
        <v>2.17</v>
      </c>
      <c r="O58" s="49">
        <f>'Non-Dimensional Groups'!$C$22+'Non-Dimensional Groups'!$C$23*'Results (ND)-Batch'!L58</f>
        <v>0.91417233358102601</v>
      </c>
      <c r="P58" s="49">
        <f>'Non-Dimensional Groups'!$C$22+'Non-Dimensional Groups'!$C$23</f>
        <v>0.30263157894736847</v>
      </c>
      <c r="Q58" s="49">
        <f t="shared" si="1"/>
        <v>0.8892453222585982</v>
      </c>
      <c r="R58" s="49">
        <f t="shared" si="2"/>
        <v>4.5501138952493152</v>
      </c>
      <c r="S58" s="69">
        <f>('Non-Dimensional Groups'!$C$24*EXP('Non-Dimensional Groups'!$C$25*'Results (ND)-Batch'!Q58))/(1+'Non-Dimensional Groups'!$C$24*EXP('Non-Dimensional Groups'!$C$25*'Results (ND)-Batch'!Q58))</f>
        <v>0.41509721686028173</v>
      </c>
      <c r="T58" s="69">
        <f t="shared" si="3"/>
        <v>0.50785125172973966</v>
      </c>
    </row>
    <row r="59" spans="1:20" x14ac:dyDescent="0.3">
      <c r="A59" s="55">
        <f>'Raw Data'!A57</f>
        <v>0.93333333333333302</v>
      </c>
      <c r="B59" s="60">
        <f>'Raw Data'!B57/'Raw Data'!$K57</f>
        <v>1.6538113616854928E-2</v>
      </c>
      <c r="C59" s="49">
        <f>'Raw Data'!C57/'Raw Data'!$K57</f>
        <v>4.3306373697302412E-2</v>
      </c>
      <c r="D59" s="49">
        <f>'Raw Data'!D57/'Raw Data'!$K57</f>
        <v>0.1668521360301887</v>
      </c>
      <c r="E59" s="49">
        <f>'Raw Data'!E57/'Raw Data'!$K57</f>
        <v>0.75965315924123378</v>
      </c>
      <c r="F59" s="49">
        <f>'Raw Data'!F57/'Raw Data'!$K57</f>
        <v>3.7961674306601725</v>
      </c>
      <c r="G59" s="49">
        <f>'Raw Data'!G57</f>
        <v>1.01345928889896</v>
      </c>
      <c r="H59" s="49">
        <f>'Raw Data'!H57</f>
        <v>0.129126262431836</v>
      </c>
      <c r="I59" s="49">
        <f>'Raw Data'!I57</f>
        <v>0.124406034461092</v>
      </c>
      <c r="J59" s="49">
        <f>'Raw Data'!J57</f>
        <v>0.85880109685084305</v>
      </c>
      <c r="K59" s="57">
        <f>'Raw Data'!K57</f>
        <v>1.0179754074382701</v>
      </c>
      <c r="L59" s="55">
        <f t="shared" si="0"/>
        <v>0.12275385486500291</v>
      </c>
      <c r="M59" s="55">
        <f>'Non-Dimensional Groups'!$C$20+'Non-Dimensional Groups'!$C$21*L59</f>
        <v>1.1436220101920533</v>
      </c>
      <c r="N59" s="49">
        <f>'Non-Dimensional Groups'!$C$20+'Non-Dimensional Groups'!$C$21</f>
        <v>2.17</v>
      </c>
      <c r="O59" s="49">
        <f>'Non-Dimensional Groups'!$C$22+'Non-Dimensional Groups'!$C$23*'Results (ND)-Batch'!L59</f>
        <v>0.91439533805466899</v>
      </c>
      <c r="P59" s="49">
        <f>'Non-Dimensional Groups'!$C$22+'Non-Dimensional Groups'!$C$23</f>
        <v>0.30263157894736847</v>
      </c>
      <c r="Q59" s="49">
        <f t="shared" si="1"/>
        <v>0.88923044368979653</v>
      </c>
      <c r="R59" s="49">
        <f t="shared" si="2"/>
        <v>4.5528524675512045</v>
      </c>
      <c r="S59" s="69">
        <f>('Non-Dimensional Groups'!$C$24*EXP('Non-Dimensional Groups'!$C$25*'Results (ND)-Batch'!Q59))/(1+'Non-Dimensional Groups'!$C$24*EXP('Non-Dimensional Groups'!$C$25*'Results (ND)-Batch'!Q59))</f>
        <v>0.41509106781499527</v>
      </c>
      <c r="T59" s="69">
        <f t="shared" si="3"/>
        <v>0.50930892834678265</v>
      </c>
    </row>
    <row r="60" spans="1:20" x14ac:dyDescent="0.3">
      <c r="A60" s="55">
        <f>'Raw Data'!A58</f>
        <v>0.95</v>
      </c>
      <c r="B60" s="60">
        <f>'Raw Data'!B58/'Raw Data'!$K58</f>
        <v>1.6552896103540635E-2</v>
      </c>
      <c r="C60" s="49">
        <f>'Raw Data'!C58/'Raw Data'!$K58</f>
        <v>4.3371593745733274E-2</v>
      </c>
      <c r="D60" s="49">
        <f>'Raw Data'!D58/'Raw Data'!$K58</f>
        <v>0.16719704955977735</v>
      </c>
      <c r="E60" s="49">
        <f>'Raw Data'!E58/'Raw Data'!$K58</f>
        <v>0.7616577025364123</v>
      </c>
      <c r="F60" s="49">
        <f>'Raw Data'!F58/'Raw Data'!$K58</f>
        <v>3.8083794846332482</v>
      </c>
      <c r="G60" s="49">
        <f>'Raw Data'!G58</f>
        <v>1.0131078452100699</v>
      </c>
      <c r="H60" s="49">
        <f>'Raw Data'!H58</f>
        <v>0.12947770612072901</v>
      </c>
      <c r="I60" s="49">
        <f>'Raw Data'!I58</f>
        <v>0.1240545907722</v>
      </c>
      <c r="J60" s="49">
        <f>'Raw Data'!J58</f>
        <v>0.85878843149733197</v>
      </c>
      <c r="K60" s="57">
        <f>'Raw Data'!K58</f>
        <v>1.0180337914825801</v>
      </c>
      <c r="L60" s="55">
        <f t="shared" si="0"/>
        <v>0.12244954114088125</v>
      </c>
      <c r="M60" s="55">
        <f>'Non-Dimensional Groups'!$C$20+'Non-Dimensional Groups'!$C$21*L60</f>
        <v>1.143265963134831</v>
      </c>
      <c r="N60" s="49">
        <f>'Non-Dimensional Groups'!$C$20+'Non-Dimensional Groups'!$C$21</f>
        <v>2.17</v>
      </c>
      <c r="O60" s="49">
        <f>'Non-Dimensional Groups'!$C$22+'Non-Dimensional Groups'!$C$23*'Results (ND)-Batch'!L60</f>
        <v>0.9146075568359644</v>
      </c>
      <c r="P60" s="49">
        <f>'Non-Dimensional Groups'!$C$22+'Non-Dimensional Groups'!$C$23</f>
        <v>0.30263157894736847</v>
      </c>
      <c r="Q60" s="49">
        <f t="shared" si="1"/>
        <v>0.88921732957295951</v>
      </c>
      <c r="R60" s="49">
        <f t="shared" si="2"/>
        <v>4.5554494205598983</v>
      </c>
      <c r="S60" s="69">
        <f>('Non-Dimensional Groups'!$C$24*EXP('Non-Dimensional Groups'!$C$25*'Results (ND)-Batch'!Q60))/(1+'Non-Dimensional Groups'!$C$24*EXP('Non-Dimensional Groups'!$C$25*'Results (ND)-Batch'!Q60))</f>
        <v>0.41508564800794634</v>
      </c>
      <c r="T60" s="69">
        <f t="shared" si="3"/>
        <v>0.51069511737752937</v>
      </c>
    </row>
    <row r="61" spans="1:20" x14ac:dyDescent="0.3">
      <c r="A61" s="55">
        <f>'Raw Data'!A59</f>
        <v>0.96666666666666701</v>
      </c>
      <c r="B61" s="60">
        <f>'Raw Data'!B59/'Raw Data'!$K59</f>
        <v>1.6566850357333619E-2</v>
      </c>
      <c r="C61" s="49">
        <f>'Raw Data'!C59/'Raw Data'!$K59</f>
        <v>4.3433374100227545E-2</v>
      </c>
      <c r="D61" s="49">
        <f>'Raw Data'!D59/'Raw Data'!$K59</f>
        <v>0.16752395415744303</v>
      </c>
      <c r="E61" s="49">
        <f>'Raw Data'!E59/'Raw Data'!$K59</f>
        <v>0.76355852149733283</v>
      </c>
      <c r="F61" s="49">
        <f>'Raw Data'!F59/'Raw Data'!$K59</f>
        <v>3.8199653867854142</v>
      </c>
      <c r="G61" s="49">
        <f>'Raw Data'!G59</f>
        <v>1.01277452593313</v>
      </c>
      <c r="H61" s="49">
        <f>'Raw Data'!H59</f>
        <v>0.12981102539766701</v>
      </c>
      <c r="I61" s="49">
        <f>'Raw Data'!I59</f>
        <v>0.12372127149526101</v>
      </c>
      <c r="J61" s="49">
        <f>'Raw Data'!J59</f>
        <v>0.85877747021648099</v>
      </c>
      <c r="K61" s="57">
        <f>'Raw Data'!K59</f>
        <v>1.0180892157121599</v>
      </c>
      <c r="L61" s="55">
        <f t="shared" si="0"/>
        <v>0.1221607261312869</v>
      </c>
      <c r="M61" s="55">
        <f>'Non-Dimensional Groups'!$C$20+'Non-Dimensional Groups'!$C$21*L61</f>
        <v>1.1429280495736056</v>
      </c>
      <c r="N61" s="49">
        <f>'Non-Dimensional Groups'!$C$20+'Non-Dimensional Groups'!$C$21</f>
        <v>2.17</v>
      </c>
      <c r="O61" s="49">
        <f>'Non-Dimensional Groups'!$C$22+'Non-Dimensional Groups'!$C$23*'Results (ND)-Batch'!L61</f>
        <v>0.91480896730318151</v>
      </c>
      <c r="P61" s="49">
        <f>'Non-Dimensional Groups'!$C$22+'Non-Dimensional Groups'!$C$23</f>
        <v>0.30263157894736847</v>
      </c>
      <c r="Q61" s="49">
        <f t="shared" si="1"/>
        <v>0.88920597990809613</v>
      </c>
      <c r="R61" s="49">
        <f t="shared" si="2"/>
        <v>4.5579065115650401</v>
      </c>
      <c r="S61" s="69">
        <f>('Non-Dimensional Groups'!$C$24*EXP('Non-Dimensional Groups'!$C$25*'Results (ND)-Batch'!Q61))/(1+'Non-Dimensional Groups'!$C$24*EXP('Non-Dimensional Groups'!$C$25*'Results (ND)-Batch'!Q61))</f>
        <v>0.41508095743084683</v>
      </c>
      <c r="T61" s="69">
        <f t="shared" si="3"/>
        <v>0.51200981882197205</v>
      </c>
    </row>
    <row r="62" spans="1:20" x14ac:dyDescent="0.3">
      <c r="A62" s="55">
        <f>'Raw Data'!A60</f>
        <v>0.98333333333333295</v>
      </c>
      <c r="B62" s="60">
        <f>'Raw Data'!B60/'Raw Data'!$K60</f>
        <v>1.6579976635190705E-2</v>
      </c>
      <c r="C62" s="49">
        <f>'Raw Data'!C60/'Raw Data'!$K60</f>
        <v>4.349171586132166E-2</v>
      </c>
      <c r="D62" s="49">
        <f>'Raw Data'!D60/'Raw Data'!$K60</f>
        <v>0.16783285561523115</v>
      </c>
      <c r="E62" s="49">
        <f>'Raw Data'!E60/'Raw Data'!$K60</f>
        <v>0.76535564964067726</v>
      </c>
      <c r="F62" s="49">
        <f>'Raw Data'!F60/'Raw Data'!$K60</f>
        <v>3.8309253404167345</v>
      </c>
      <c r="G62" s="49">
        <f>'Raw Data'!G60</f>
        <v>1.01245933106815</v>
      </c>
      <c r="H62" s="49">
        <f>'Raw Data'!H60</f>
        <v>0.130126220262652</v>
      </c>
      <c r="I62" s="49">
        <f>'Raw Data'!I60</f>
        <v>0.123406076630276</v>
      </c>
      <c r="J62" s="49">
        <f>'Raw Data'!J60</f>
        <v>0.85876821300828898</v>
      </c>
      <c r="K62" s="57">
        <f>'Raw Data'!K60</f>
        <v>1.01814168012702</v>
      </c>
      <c r="L62" s="55">
        <f t="shared" si="0"/>
        <v>0.12188744065411687</v>
      </c>
      <c r="M62" s="55">
        <f>'Non-Dimensional Groups'!$C$20+'Non-Dimensional Groups'!$C$21*L62</f>
        <v>1.1426083055653167</v>
      </c>
      <c r="N62" s="49">
        <f>'Non-Dimensional Groups'!$C$20+'Non-Dimensional Groups'!$C$21</f>
        <v>2.17</v>
      </c>
      <c r="O62" s="49">
        <f>'Non-Dimensional Groups'!$C$22+'Non-Dimensional Groups'!$C$23*'Results (ND)-Batch'!L62</f>
        <v>0.91499954796489225</v>
      </c>
      <c r="P62" s="49">
        <f>'Non-Dimensional Groups'!$C$22+'Non-Dimensional Groups'!$C$23</f>
        <v>0.30263157894736847</v>
      </c>
      <c r="Q62" s="49">
        <f t="shared" si="1"/>
        <v>0.88919639469519629</v>
      </c>
      <c r="R62" s="49">
        <f t="shared" si="2"/>
        <v>4.5602253911195429</v>
      </c>
      <c r="S62" s="69">
        <f>('Non-Dimensional Groups'!$C$24*EXP('Non-Dimensional Groups'!$C$25*'Results (ND)-Batch'!Q62))/(1+'Non-Dimensional Groups'!$C$24*EXP('Non-Dimensional Groups'!$C$25*'Results (ND)-Batch'!Q62))</f>
        <v>0.41507699607651533</v>
      </c>
      <c r="T62" s="69">
        <f t="shared" si="3"/>
        <v>0.51325303268011857</v>
      </c>
    </row>
    <row r="63" spans="1:20" x14ac:dyDescent="0.3">
      <c r="A63" s="55">
        <f>'Raw Data'!A61</f>
        <v>1</v>
      </c>
      <c r="B63" s="60">
        <f>'Raw Data'!B61/'Raw Data'!$K61</f>
        <v>1.6592275179573176E-2</v>
      </c>
      <c r="C63" s="49">
        <f>'Raw Data'!C61/'Raw Data'!$K61</f>
        <v>4.3546620069345024E-2</v>
      </c>
      <c r="D63" s="49">
        <f>'Raw Data'!D61/'Raw Data'!$K61</f>
        <v>0.16812375940996047</v>
      </c>
      <c r="E63" s="49">
        <f>'Raw Data'!E61/'Raw Data'!$K61</f>
        <v>0.76704911866750769</v>
      </c>
      <c r="F63" s="49">
        <f>'Raw Data'!F61/'Raw Data'!$K61</f>
        <v>3.8412595378667387</v>
      </c>
      <c r="G63" s="49">
        <f>'Raw Data'!G61</f>
        <v>1.0121622606151199</v>
      </c>
      <c r="H63" s="49">
        <f>'Raw Data'!H61</f>
        <v>0.13042329071568301</v>
      </c>
      <c r="I63" s="49">
        <f>'Raw Data'!I61</f>
        <v>0.123109006177245</v>
      </c>
      <c r="J63" s="49">
        <f>'Raw Data'!J61</f>
        <v>0.85876065987275596</v>
      </c>
      <c r="K63" s="57">
        <f>'Raw Data'!K61</f>
        <v>1.0181911847271501</v>
      </c>
      <c r="L63" s="55">
        <f t="shared" si="0"/>
        <v>0.12162971389827175</v>
      </c>
      <c r="M63" s="55">
        <f>'Non-Dimensional Groups'!$C$20+'Non-Dimensional Groups'!$C$21*L63</f>
        <v>1.142306765260978</v>
      </c>
      <c r="N63" s="49">
        <f>'Non-Dimensional Groups'!$C$20+'Non-Dimensional Groups'!$C$21</f>
        <v>2.17</v>
      </c>
      <c r="O63" s="49">
        <f>'Non-Dimensional Groups'!$C$22+'Non-Dimensional Groups'!$C$23*'Results (ND)-Batch'!L63</f>
        <v>0.91517927846567892</v>
      </c>
      <c r="P63" s="49">
        <f>'Non-Dimensional Groups'!$C$22+'Non-Dimensional Groups'!$C$23</f>
        <v>0.30263157894736847</v>
      </c>
      <c r="Q63" s="49">
        <f t="shared" si="1"/>
        <v>0.88918857393426975</v>
      </c>
      <c r="R63" s="49">
        <f t="shared" si="2"/>
        <v>4.5624076059178584</v>
      </c>
      <c r="S63" s="69">
        <f>('Non-Dimensional Groups'!$C$24*EXP('Non-Dimensional Groups'!$C$25*'Results (ND)-Batch'!Q63))/(1+'Non-Dimensional Groups'!$C$24*EXP('Non-Dimensional Groups'!$C$25*'Results (ND)-Batch'!Q63))</f>
        <v>0.41507376393889434</v>
      </c>
      <c r="T63" s="69">
        <f t="shared" si="3"/>
        <v>0.51442475895196493</v>
      </c>
    </row>
    <row r="64" spans="1:20" x14ac:dyDescent="0.3">
      <c r="A64" s="55">
        <f>'Raw Data'!A62</f>
        <v>1.0166666666666699</v>
      </c>
      <c r="B64" s="60">
        <f>'Raw Data'!B62/'Raw Data'!$K62</f>
        <v>1.6603350140143469E-2</v>
      </c>
      <c r="C64" s="49">
        <f>'Raw Data'!C62/'Raw Data'!$K62</f>
        <v>4.3596618464713112E-2</v>
      </c>
      <c r="D64" s="49">
        <f>'Raw Data'!D62/'Raw Data'!$K62</f>
        <v>0.16838923590486743</v>
      </c>
      <c r="E64" s="49">
        <f>'Raw Data'!E62/'Raw Data'!$K62</f>
        <v>0.76859749801169874</v>
      </c>
      <c r="F64" s="49">
        <f>'Raw Data'!F62/'Raw Data'!$K62</f>
        <v>3.8507262907275024</v>
      </c>
      <c r="G64" s="49">
        <f>'Raw Data'!G62</f>
        <v>1.01189054652176</v>
      </c>
      <c r="H64" s="49">
        <f>'Raw Data'!H62</f>
        <v>0.13069500480903901</v>
      </c>
      <c r="I64" s="49">
        <f>'Raw Data'!I62</f>
        <v>0.12283729208388899</v>
      </c>
      <c r="J64" s="49">
        <f>'Raw Data'!J62</f>
        <v>0.85875491802806603</v>
      </c>
      <c r="K64" s="57">
        <f>'Raw Data'!K62</f>
        <v>1.01823661320054</v>
      </c>
      <c r="L64" s="55">
        <f t="shared" si="0"/>
        <v>0.12139385282936573</v>
      </c>
      <c r="M64" s="55">
        <f>'Non-Dimensional Groups'!$C$20+'Non-Dimensional Groups'!$C$21*L64</f>
        <v>1.1420308078103578</v>
      </c>
      <c r="N64" s="49">
        <f>'Non-Dimensional Groups'!$C$20+'Non-Dimensional Groups'!$C$21</f>
        <v>2.17</v>
      </c>
      <c r="O64" s="49">
        <f>'Non-Dimensional Groups'!$C$22+'Non-Dimensional Groups'!$C$23*'Results (ND)-Batch'!L64</f>
        <v>0.9153437605268897</v>
      </c>
      <c r="P64" s="49">
        <f>'Non-Dimensional Groups'!$C$22+'Non-Dimensional Groups'!$C$23</f>
        <v>0.30263157894736847</v>
      </c>
      <c r="Q64" s="49">
        <f t="shared" si="1"/>
        <v>0.88918262864249398</v>
      </c>
      <c r="R64" s="49">
        <f t="shared" si="2"/>
        <v>4.5644099154052986</v>
      </c>
      <c r="S64" s="69">
        <f>('Non-Dimensional Groups'!$C$24*EXP('Non-Dimensional Groups'!$C$25*'Results (ND)-Batch'!Q64))/(1+'Non-Dimensional Groups'!$C$24*EXP('Non-Dimensional Groups'!$C$25*'Results (ND)-Batch'!Q64))</f>
        <v>0.41507130689370964</v>
      </c>
      <c r="T64" s="69">
        <f t="shared" si="3"/>
        <v>0.51549647287830047</v>
      </c>
    </row>
    <row r="65" spans="1:20" x14ac:dyDescent="0.3">
      <c r="A65" s="55">
        <f>'Raw Data'!A63</f>
        <v>1.0333333333333301</v>
      </c>
      <c r="B65" s="60">
        <f>'Raw Data'!B63/'Raw Data'!$K63</f>
        <v>1.6613988166632898E-2</v>
      </c>
      <c r="C65" s="49">
        <f>'Raw Data'!C63/'Raw Data'!$K63</f>
        <v>4.3644764100481195E-2</v>
      </c>
      <c r="D65" s="49">
        <f>'Raw Data'!D63/'Raw Data'!$K63</f>
        <v>0.16864497574233853</v>
      </c>
      <c r="E65" s="49">
        <f>'Raw Data'!E63/'Raw Data'!$K63</f>
        <v>0.77008960337646637</v>
      </c>
      <c r="F65" s="49">
        <f>'Raw Data'!F63/'Raw Data'!$K63</f>
        <v>3.8598521390958092</v>
      </c>
      <c r="G65" s="49">
        <f>'Raw Data'!G63</f>
        <v>1.0116286719549801</v>
      </c>
      <c r="H65" s="49">
        <f>'Raw Data'!H63</f>
        <v>0.13095687937581699</v>
      </c>
      <c r="I65" s="49">
        <f>'Raw Data'!I63</f>
        <v>0.122575417517111</v>
      </c>
      <c r="J65" s="49">
        <f>'Raw Data'!J63</f>
        <v>0.85874963479932398</v>
      </c>
      <c r="K65" s="57">
        <f>'Raw Data'!K63</f>
        <v>1.01828042362281</v>
      </c>
      <c r="L65" s="55">
        <f t="shared" si="0"/>
        <v>0.12116641304781632</v>
      </c>
      <c r="M65" s="55">
        <f>'Non-Dimensional Groups'!$C$20+'Non-Dimensional Groups'!$C$21*L65</f>
        <v>1.141764703265945</v>
      </c>
      <c r="N65" s="49">
        <f>'Non-Dimensional Groups'!$C$20+'Non-Dimensional Groups'!$C$21</f>
        <v>2.17</v>
      </c>
      <c r="O65" s="49">
        <f>'Non-Dimensional Groups'!$C$22+'Non-Dimensional Groups'!$C$23*'Results (ND)-Batch'!L65</f>
        <v>0.91550236984823341</v>
      </c>
      <c r="P65" s="49">
        <f>'Non-Dimensional Groups'!$C$22+'Non-Dimensional Groups'!$C$23</f>
        <v>0.30263157894736847</v>
      </c>
      <c r="Q65" s="49">
        <f t="shared" si="1"/>
        <v>0.88917715821650811</v>
      </c>
      <c r="R65" s="49">
        <f t="shared" si="2"/>
        <v>4.5663358779987329</v>
      </c>
      <c r="S65" s="69">
        <f>('Non-Dimensional Groups'!$C$24*EXP('Non-Dimensional Groups'!$C$25*'Results (ND)-Batch'!Q65))/(1+'Non-Dimensional Groups'!$C$24*EXP('Non-Dimensional Groups'!$C$25*'Results (ND)-Batch'!Q65))</f>
        <v>0.41506904610279266</v>
      </c>
      <c r="T65" s="69">
        <f t="shared" si="3"/>
        <v>0.51652937704864599</v>
      </c>
    </row>
    <row r="66" spans="1:20" x14ac:dyDescent="0.3">
      <c r="A66" s="55">
        <f>'Raw Data'!A64</f>
        <v>1.05</v>
      </c>
      <c r="B66" s="60">
        <f>'Raw Data'!B64/'Raw Data'!$K64</f>
        <v>1.6624267176194061E-2</v>
      </c>
      <c r="C66" s="49">
        <f>'Raw Data'!C64/'Raw Data'!$K64</f>
        <v>4.3691354244741451E-2</v>
      </c>
      <c r="D66" s="49">
        <f>'Raw Data'!D64/'Raw Data'!$K64</f>
        <v>0.16889249789056709</v>
      </c>
      <c r="E66" s="49">
        <f>'Raw Data'!E64/'Raw Data'!$K64</f>
        <v>0.77153398555156882</v>
      </c>
      <c r="F66" s="49">
        <f>'Raw Data'!F64/'Raw Data'!$K64</f>
        <v>3.8686874786804117</v>
      </c>
      <c r="G66" s="49">
        <f>'Raw Data'!G64</f>
        <v>1.01137514584276</v>
      </c>
      <c r="H66" s="49">
        <f>'Raw Data'!H64</f>
        <v>0.131210405488037</v>
      </c>
      <c r="I66" s="49">
        <f>'Raw Data'!I64</f>
        <v>0.122321891404891</v>
      </c>
      <c r="J66" s="49">
        <f>'Raw Data'!J64</f>
        <v>0.85874472007410196</v>
      </c>
      <c r="K66" s="57">
        <f>'Raw Data'!K64</f>
        <v>1.01832284996513</v>
      </c>
      <c r="L66" s="55">
        <f t="shared" si="0"/>
        <v>0.12094611174468051</v>
      </c>
      <c r="M66" s="55">
        <f>'Non-Dimensional Groups'!$C$20+'Non-Dimensional Groups'!$C$21*L66</f>
        <v>1.1415069507412761</v>
      </c>
      <c r="N66" s="49">
        <f>'Non-Dimensional Groups'!$C$20+'Non-Dimensional Groups'!$C$21</f>
        <v>2.17</v>
      </c>
      <c r="O66" s="49">
        <f>'Non-Dimensional Groups'!$C$22+'Non-Dimensional Groups'!$C$23*'Results (ND)-Batch'!L66</f>
        <v>0.91565600102015698</v>
      </c>
      <c r="P66" s="49">
        <f>'Non-Dimensional Groups'!$C$22+'Non-Dimensional Groups'!$C$23</f>
        <v>0.30263157894736847</v>
      </c>
      <c r="Q66" s="49">
        <f t="shared" si="1"/>
        <v>0.8891720693509888</v>
      </c>
      <c r="R66" s="49">
        <f t="shared" si="2"/>
        <v>4.5681957173223866</v>
      </c>
      <c r="S66" s="69">
        <f>('Non-Dimensional Groups'!$C$24*EXP('Non-Dimensional Groups'!$C$25*'Results (ND)-Batch'!Q66))/(1+'Non-Dimensional Groups'!$C$24*EXP('Non-Dimensional Groups'!$C$25*'Results (ND)-Batch'!Q66))</f>
        <v>0.41506694300453112</v>
      </c>
      <c r="T66" s="69">
        <f t="shared" si="3"/>
        <v>0.51752935265462208</v>
      </c>
    </row>
    <row r="67" spans="1:20" x14ac:dyDescent="0.3">
      <c r="A67" s="55">
        <f>'Raw Data'!A65</f>
        <v>1.06666666666667</v>
      </c>
      <c r="B67" s="60">
        <f>'Raw Data'!B65/'Raw Data'!$K65</f>
        <v>1.6634187255609729E-2</v>
      </c>
      <c r="C67" s="49">
        <f>'Raw Data'!C65/'Raw Data'!$K65</f>
        <v>4.3736389281870049E-2</v>
      </c>
      <c r="D67" s="49">
        <f>'Raw Data'!D65/'Raw Data'!$K65</f>
        <v>0.16913180438587125</v>
      </c>
      <c r="E67" s="49">
        <f>'Raw Data'!E65/'Raw Data'!$K65</f>
        <v>0.77293065639090264</v>
      </c>
      <c r="F67" s="49">
        <f>'Raw Data'!F65/'Raw Data'!$K65</f>
        <v>3.8772323818151042</v>
      </c>
      <c r="G67" s="49">
        <f>'Raw Data'!G65</f>
        <v>1.0111299681851</v>
      </c>
      <c r="H67" s="49">
        <f>'Raw Data'!H65</f>
        <v>0.13145558314569999</v>
      </c>
      <c r="I67" s="49">
        <f>'Raw Data'!I65</f>
        <v>0.122076713747229</v>
      </c>
      <c r="J67" s="49">
        <f>'Raw Data'!J65</f>
        <v>0.85874017385240098</v>
      </c>
      <c r="K67" s="57">
        <f>'Raw Data'!K65</f>
        <v>1.0183638922275</v>
      </c>
      <c r="L67" s="55">
        <f t="shared" si="0"/>
        <v>0.12073295974635906</v>
      </c>
      <c r="M67" s="55">
        <f>'Non-Dimensional Groups'!$C$20+'Non-Dimensional Groups'!$C$21*L67</f>
        <v>1.14125756290324</v>
      </c>
      <c r="N67" s="49">
        <f>'Non-Dimensional Groups'!$C$20+'Non-Dimensional Groups'!$C$21</f>
        <v>2.17</v>
      </c>
      <c r="O67" s="49">
        <f>'Non-Dimensional Groups'!$C$22+'Non-Dimensional Groups'!$C$23*'Results (ND)-Batch'!L67</f>
        <v>0.91580464649267068</v>
      </c>
      <c r="P67" s="49">
        <f>'Non-Dimensional Groups'!$C$22+'Non-Dimensional Groups'!$C$23</f>
        <v>0.30263157894736847</v>
      </c>
      <c r="Q67" s="49">
        <f t="shared" si="1"/>
        <v>0.88916736204593649</v>
      </c>
      <c r="R67" s="49">
        <f t="shared" si="2"/>
        <v>4.5699900098474373</v>
      </c>
      <c r="S67" s="69">
        <f>('Non-Dimensional Groups'!$C$24*EXP('Non-Dimensional Groups'!$C$25*'Results (ND)-Batch'!Q67))/(1+'Non-Dimensional Groups'!$C$24*EXP('Non-Dimensional Groups'!$C$25*'Results (ND)-Batch'!Q67))</f>
        <v>0.41506499759822924</v>
      </c>
      <c r="T67" s="69">
        <f t="shared" si="3"/>
        <v>0.51849639969623251</v>
      </c>
    </row>
    <row r="68" spans="1:20" x14ac:dyDescent="0.3">
      <c r="A68" s="55">
        <f>'Raw Data'!A66</f>
        <v>1.0833333333333299</v>
      </c>
      <c r="B68" s="60">
        <f>'Raw Data'!B66/'Raw Data'!$K66</f>
        <v>1.6643748488721188E-2</v>
      </c>
      <c r="C68" s="49">
        <f>'Raw Data'!C66/'Raw Data'!$K66</f>
        <v>4.3779869583499345E-2</v>
      </c>
      <c r="D68" s="49">
        <f>'Raw Data'!D66/'Raw Data'!$K66</f>
        <v>0.16936289719723754</v>
      </c>
      <c r="E68" s="49">
        <f>'Raw Data'!E66/'Raw Data'!$K66</f>
        <v>0.77427962735736566</v>
      </c>
      <c r="F68" s="49">
        <f>'Raw Data'!F66/'Raw Data'!$K66</f>
        <v>3.8854869184534766</v>
      </c>
      <c r="G68" s="49">
        <f>'Raw Data'!G66</f>
        <v>1.01089313898199</v>
      </c>
      <c r="H68" s="49">
        <f>'Raw Data'!H66</f>
        <v>0.13169241234880499</v>
      </c>
      <c r="I68" s="49">
        <f>'Raw Data'!I66</f>
        <v>0.12183988454412301</v>
      </c>
      <c r="J68" s="49">
        <f>'Raw Data'!J66</f>
        <v>0.85873599613422003</v>
      </c>
      <c r="K68" s="57">
        <f>'Raw Data'!K66</f>
        <v>1.01840355040992</v>
      </c>
      <c r="L68" s="55">
        <f t="shared" ref="L68:L131" si="4">I68/G68</f>
        <v>0.12052696753567906</v>
      </c>
      <c r="M68" s="55">
        <f>'Non-Dimensional Groups'!$C$20+'Non-Dimensional Groups'!$C$21*L68</f>
        <v>1.1410165520167446</v>
      </c>
      <c r="N68" s="49">
        <f>'Non-Dimensional Groups'!$C$20+'Non-Dimensional Groups'!$C$21</f>
        <v>2.17</v>
      </c>
      <c r="O68" s="49">
        <f>'Non-Dimensional Groups'!$C$22+'Non-Dimensional Groups'!$C$23*'Results (ND)-Batch'!L68</f>
        <v>0.91594829895538177</v>
      </c>
      <c r="P68" s="49">
        <f>'Non-Dimensional Groups'!$C$22+'Non-Dimensional Groups'!$C$23</f>
        <v>0.30263157894736847</v>
      </c>
      <c r="Q68" s="49">
        <f t="shared" ref="Q68:Q131" si="5">J68/(G68*O68+H68*P68)</f>
        <v>0.88916303630135851</v>
      </c>
      <c r="R68" s="49">
        <f t="shared" ref="R68:R131" si="6">E68/D68</f>
        <v>4.5717193090742363</v>
      </c>
      <c r="S68" s="69">
        <f>('Non-Dimensional Groups'!$C$24*EXP('Non-Dimensional Groups'!$C$25*'Results (ND)-Batch'!Q68))/(1+'Non-Dimensional Groups'!$C$24*EXP('Non-Dimensional Groups'!$C$25*'Results (ND)-Batch'!Q68))</f>
        <v>0.41506320988324608</v>
      </c>
      <c r="T68" s="69">
        <f t="shared" ref="T68:T131" si="7">H68/$I$3</f>
        <v>0.5194305181734733</v>
      </c>
    </row>
    <row r="69" spans="1:20" x14ac:dyDescent="0.3">
      <c r="A69" s="55">
        <f>'Raw Data'!A67</f>
        <v>1.1000000000000001</v>
      </c>
      <c r="B69" s="60">
        <f>'Raw Data'!B67/'Raw Data'!$K67</f>
        <v>1.6652950956430601E-2</v>
      </c>
      <c r="C69" s="49">
        <f>'Raw Data'!C67/'Raw Data'!$K67</f>
        <v>4.3821795508524802E-2</v>
      </c>
      <c r="D69" s="49">
        <f>'Raw Data'!D67/'Raw Data'!$K67</f>
        <v>0.16958577822636753</v>
      </c>
      <c r="E69" s="49">
        <f>'Raw Data'!E67/'Raw Data'!$K67</f>
        <v>0.77558090952308367</v>
      </c>
      <c r="F69" s="49">
        <f>'Raw Data'!F67/'Raw Data'!$K67</f>
        <v>3.8934511561703355</v>
      </c>
      <c r="G69" s="49">
        <f>'Raw Data'!G67</f>
        <v>1.01066465823345</v>
      </c>
      <c r="H69" s="49">
        <f>'Raw Data'!H67</f>
        <v>0.131920893097353</v>
      </c>
      <c r="I69" s="49">
        <f>'Raw Data'!I67</f>
        <v>0.121611403795575</v>
      </c>
      <c r="J69" s="49">
        <f>'Raw Data'!J67</f>
        <v>0.85873218691955899</v>
      </c>
      <c r="K69" s="57">
        <f>'Raw Data'!K67</f>
        <v>1.0184418245124001</v>
      </c>
      <c r="L69" s="55">
        <f t="shared" si="4"/>
        <v>0.12032814525061229</v>
      </c>
      <c r="M69" s="55">
        <f>'Non-Dimensional Groups'!$C$20+'Non-Dimensional Groups'!$C$21*L69</f>
        <v>1.1407839299432163</v>
      </c>
      <c r="N69" s="49">
        <f>'Non-Dimensional Groups'!$C$20+'Non-Dimensional Groups'!$C$21</f>
        <v>2.17</v>
      </c>
      <c r="O69" s="49">
        <f>'Non-Dimensional Groups'!$C$22+'Non-Dimensional Groups'!$C$23*'Results (ND)-Batch'!L69</f>
        <v>0.9160869513383888</v>
      </c>
      <c r="P69" s="49">
        <f>'Non-Dimensional Groups'!$C$22+'Non-Dimensional Groups'!$C$23</f>
        <v>0.30263157894736847</v>
      </c>
      <c r="Q69" s="49">
        <f t="shared" si="5"/>
        <v>0.88915909211723732</v>
      </c>
      <c r="R69" s="49">
        <f t="shared" si="6"/>
        <v>4.5733841459737148</v>
      </c>
      <c r="S69" s="69">
        <f>('Non-Dimensional Groups'!$C$24*EXP('Non-Dimensional Groups'!$C$25*'Results (ND)-Batch'!Q69))/(1+'Non-Dimensional Groups'!$C$24*EXP('Non-Dimensional Groups'!$C$25*'Results (ND)-Batch'!Q69))</f>
        <v>0.41506157985898279</v>
      </c>
      <c r="T69" s="69">
        <f t="shared" si="7"/>
        <v>0.52033170808634865</v>
      </c>
    </row>
    <row r="70" spans="1:20" x14ac:dyDescent="0.3">
      <c r="A70" s="55">
        <f>'Raw Data'!A68</f>
        <v>1.11666666666667</v>
      </c>
      <c r="B70" s="60">
        <f>'Raw Data'!B68/'Raw Data'!$K68</f>
        <v>1.6661794736702373E-2</v>
      </c>
      <c r="C70" s="49">
        <f>'Raw Data'!C68/'Raw Data'!$K68</f>
        <v>4.386216740311364E-2</v>
      </c>
      <c r="D70" s="49">
        <f>'Raw Data'!D68/'Raw Data'!$K68</f>
        <v>0.1698004493077139</v>
      </c>
      <c r="E70" s="49">
        <f>'Raw Data'!E68/'Raw Data'!$K68</f>
        <v>0.77683451356965305</v>
      </c>
      <c r="F70" s="49">
        <f>'Raw Data'!F68/'Raw Data'!$K68</f>
        <v>3.9011251601631711</v>
      </c>
      <c r="G70" s="49">
        <f>'Raw Data'!G68</f>
        <v>1.0104445259394499</v>
      </c>
      <c r="H70" s="49">
        <f>'Raw Data'!H68</f>
        <v>0.13214102539134301</v>
      </c>
      <c r="I70" s="49">
        <f>'Raw Data'!I68</f>
        <v>0.121391271501585</v>
      </c>
      <c r="J70" s="49">
        <f>'Raw Data'!J68</f>
        <v>0.85872874620841899</v>
      </c>
      <c r="K70" s="57">
        <f>'Raw Data'!K68</f>
        <v>1.0184787145349301</v>
      </c>
      <c r="L70" s="55">
        <f t="shared" si="4"/>
        <v>0.12013650268303723</v>
      </c>
      <c r="M70" s="55">
        <f>'Non-Dimensional Groups'!$C$20+'Non-Dimensional Groups'!$C$21*L70</f>
        <v>1.1405597081391536</v>
      </c>
      <c r="N70" s="49">
        <f>'Non-Dimensional Groups'!$C$20+'Non-Dimensional Groups'!$C$21</f>
        <v>2.17</v>
      </c>
      <c r="O70" s="49">
        <f>'Non-Dimensional Groups'!$C$22+'Non-Dimensional Groups'!$C$23*'Results (ND)-Batch'!L70</f>
        <v>0.91622059681314505</v>
      </c>
      <c r="P70" s="49">
        <f>'Non-Dimensional Groups'!$C$22+'Non-Dimensional Groups'!$C$23</f>
        <v>0.30263157894736847</v>
      </c>
      <c r="Q70" s="49">
        <f t="shared" si="5"/>
        <v>0.8891555294936021</v>
      </c>
      <c r="R70" s="49">
        <f t="shared" si="6"/>
        <v>4.5749850294086478</v>
      </c>
      <c r="S70" s="69">
        <f>('Non-Dimensional Groups'!$C$24*EXP('Non-Dimensional Groups'!$C$25*'Results (ND)-Batch'!Q70))/(1+'Non-Dimensional Groups'!$C$24*EXP('Non-Dimensional Groups'!$C$25*'Results (ND)-Batch'!Q70))</f>
        <v>0.41506010752491185</v>
      </c>
      <c r="T70" s="69">
        <f t="shared" si="7"/>
        <v>0.52119996943485436</v>
      </c>
    </row>
    <row r="71" spans="1:20" x14ac:dyDescent="0.3">
      <c r="A71" s="55">
        <f>'Raw Data'!A69</f>
        <v>1.13333333333333</v>
      </c>
      <c r="B71" s="60">
        <f>'Raw Data'!B69/'Raw Data'!$K69</f>
        <v>1.6670279904565079E-2</v>
      </c>
      <c r="C71" s="49">
        <f>'Raw Data'!C69/'Raw Data'!$K69</f>
        <v>4.3900985600710943E-2</v>
      </c>
      <c r="D71" s="49">
        <f>'Raw Data'!D69/'Raw Data'!$K69</f>
        <v>0.17000691220851977</v>
      </c>
      <c r="E71" s="49">
        <f>'Raw Data'!E69/'Raw Data'!$K69</f>
        <v>0.77804044978834752</v>
      </c>
      <c r="F71" s="49">
        <f>'Raw Data'!F69/'Raw Data'!$K69</f>
        <v>3.9085089932533763</v>
      </c>
      <c r="G71" s="49">
        <f>'Raw Data'!G69</f>
        <v>1.0102327421000199</v>
      </c>
      <c r="H71" s="49">
        <f>'Raw Data'!H69</f>
        <v>0.132352809230776</v>
      </c>
      <c r="I71" s="49">
        <f>'Raw Data'!I69</f>
        <v>0.121179487662152</v>
      </c>
      <c r="J71" s="49">
        <f>'Raw Data'!J69</f>
        <v>0.85872567400079902</v>
      </c>
      <c r="K71" s="57">
        <f>'Raw Data'!K69</f>
        <v>1.0185142204775099</v>
      </c>
      <c r="L71" s="55">
        <f t="shared" si="4"/>
        <v>0.1199520492775262</v>
      </c>
      <c r="M71" s="55">
        <f>'Non-Dimensional Groups'!$C$20+'Non-Dimensional Groups'!$C$21*L71</f>
        <v>1.1403438976547056</v>
      </c>
      <c r="N71" s="49">
        <f>'Non-Dimensional Groups'!$C$20+'Non-Dimensional Groups'!$C$21</f>
        <v>2.17</v>
      </c>
      <c r="O71" s="49">
        <f>'Non-Dimensional Groups'!$C$22+'Non-Dimensional Groups'!$C$23*'Results (ND)-Batch'!L71</f>
        <v>0.91634922879330416</v>
      </c>
      <c r="P71" s="49">
        <f>'Non-Dimensional Groups'!$C$22+'Non-Dimensional Groups'!$C$23</f>
        <v>0.30263157894736847</v>
      </c>
      <c r="Q71" s="49">
        <f t="shared" si="5"/>
        <v>0.8891523484304229</v>
      </c>
      <c r="R71" s="49">
        <f t="shared" si="6"/>
        <v>4.5765224465347156</v>
      </c>
      <c r="S71" s="69">
        <f>('Non-Dimensional Groups'!$C$24*EXP('Non-Dimensional Groups'!$C$25*'Results (ND)-Batch'!Q71))/(1+'Non-Dimensional Groups'!$C$24*EXP('Non-Dimensional Groups'!$C$25*'Results (ND)-Batch'!Q71))</f>
        <v>0.4150587928805336</v>
      </c>
      <c r="T71" s="69">
        <f t="shared" si="7"/>
        <v>0.52203530221899441</v>
      </c>
    </row>
    <row r="72" spans="1:20" x14ac:dyDescent="0.3">
      <c r="A72" s="55">
        <f>'Raw Data'!A70</f>
        <v>1.1499999999999999</v>
      </c>
      <c r="B72" s="60">
        <f>'Raw Data'!B70/'Raw Data'!$K70</f>
        <v>1.6678406532112451E-2</v>
      </c>
      <c r="C72" s="49">
        <f>'Raw Data'!C70/'Raw Data'!$K70</f>
        <v>4.3938250422046576E-2</v>
      </c>
      <c r="D72" s="49">
        <f>'Raw Data'!D70/'Raw Data'!$K70</f>
        <v>0.17020516862885279</v>
      </c>
      <c r="E72" s="49">
        <f>'Raw Data'!E70/'Raw Data'!$K70</f>
        <v>0.77919872808032442</v>
      </c>
      <c r="F72" s="49">
        <f>'Raw Data'!F70/'Raw Data'!$K70</f>
        <v>3.915602715887585</v>
      </c>
      <c r="G72" s="49">
        <f>'Raw Data'!G70</f>
        <v>1.01002930671515</v>
      </c>
      <c r="H72" s="49">
        <f>'Raw Data'!H70</f>
        <v>0.13255624461565199</v>
      </c>
      <c r="I72" s="49">
        <f>'Raw Data'!I70</f>
        <v>0.12097605227727699</v>
      </c>
      <c r="J72" s="49">
        <f>'Raw Data'!J70</f>
        <v>0.85872297029669897</v>
      </c>
      <c r="K72" s="57">
        <f>'Raw Data'!K70</f>
        <v>1.01854834234014</v>
      </c>
      <c r="L72" s="55">
        <f t="shared" si="4"/>
        <v>0.11977479413020126</v>
      </c>
      <c r="M72" s="55">
        <f>'Non-Dimensional Groups'!$C$20+'Non-Dimensional Groups'!$C$21*L72</f>
        <v>1.1401365091323354</v>
      </c>
      <c r="N72" s="49">
        <f>'Non-Dimensional Groups'!$C$20+'Non-Dimensional Groups'!$C$21</f>
        <v>2.17</v>
      </c>
      <c r="O72" s="49">
        <f>'Non-Dimensional Groups'!$C$22+'Non-Dimensional Groups'!$C$23*'Results (ND)-Batch'!L72</f>
        <v>0.91647284093551751</v>
      </c>
      <c r="P72" s="49">
        <f>'Non-Dimensional Groups'!$C$22+'Non-Dimensional Groups'!$C$23</f>
        <v>0.30263157894736847</v>
      </c>
      <c r="Q72" s="49">
        <f t="shared" si="5"/>
        <v>0.88914954892770981</v>
      </c>
      <c r="R72" s="49">
        <f t="shared" si="6"/>
        <v>4.5779968631824284</v>
      </c>
      <c r="S72" s="69">
        <f>('Non-Dimensional Groups'!$C$24*EXP('Non-Dimensional Groups'!$C$25*'Results (ND)-Batch'!Q72))/(1+'Non-Dimensional Groups'!$C$24*EXP('Non-Dimensional Groups'!$C$25*'Results (ND)-Batch'!Q72))</f>
        <v>0.41505763592541711</v>
      </c>
      <c r="T72" s="69">
        <f t="shared" si="7"/>
        <v>0.52283770643876881</v>
      </c>
    </row>
    <row r="73" spans="1:20" x14ac:dyDescent="0.3">
      <c r="A73" s="55">
        <f>'Raw Data'!A71</f>
        <v>1.1666666666666701</v>
      </c>
      <c r="B73" s="60">
        <f>'Raw Data'!B71/'Raw Data'!$K71</f>
        <v>1.6686174688505147E-2</v>
      </c>
      <c r="C73" s="49">
        <f>'Raw Data'!C71/'Raw Data'!$K71</f>
        <v>4.3973962175141393E-2</v>
      </c>
      <c r="D73" s="49">
        <f>'Raw Data'!D71/'Raw Data'!$K71</f>
        <v>0.17039522020163905</v>
      </c>
      <c r="E73" s="49">
        <f>'Raw Data'!E71/'Raw Data'!$K71</f>
        <v>0.78030935795682899</v>
      </c>
      <c r="F73" s="49">
        <f>'Raw Data'!F71/'Raw Data'!$K71</f>
        <v>3.9224063861388831</v>
      </c>
      <c r="G73" s="49">
        <f>'Raw Data'!G71</f>
        <v>1.00983421978483</v>
      </c>
      <c r="H73" s="49">
        <f>'Raw Data'!H71</f>
        <v>0.13275133154596999</v>
      </c>
      <c r="I73" s="49">
        <f>'Raw Data'!I71</f>
        <v>0.12078096534695899</v>
      </c>
      <c r="J73" s="49">
        <f>'Raw Data'!J71</f>
        <v>0.85872063509611996</v>
      </c>
      <c r="K73" s="57">
        <f>'Raw Data'!K71</f>
        <v>1.0185810801228301</v>
      </c>
      <c r="L73" s="55">
        <f t="shared" si="4"/>
        <v>0.11960474598760809</v>
      </c>
      <c r="M73" s="55">
        <f>'Non-Dimensional Groups'!$C$20+'Non-Dimensional Groups'!$C$21*L73</f>
        <v>1.1399375528055016</v>
      </c>
      <c r="N73" s="49">
        <f>'Non-Dimensional Groups'!$C$20+'Non-Dimensional Groups'!$C$21</f>
        <v>2.17</v>
      </c>
      <c r="O73" s="49">
        <f>'Non-Dimensional Groups'!$C$22+'Non-Dimensional Groups'!$C$23*'Results (ND)-Batch'!L73</f>
        <v>0.91659142714022068</v>
      </c>
      <c r="P73" s="49">
        <f>'Non-Dimensional Groups'!$C$22+'Non-Dimensional Groups'!$C$23</f>
        <v>0.30263157894736847</v>
      </c>
      <c r="Q73" s="49">
        <f t="shared" si="5"/>
        <v>0.88914713098547249</v>
      </c>
      <c r="R73" s="49">
        <f t="shared" si="6"/>
        <v>4.5794087242203236</v>
      </c>
      <c r="S73" s="69">
        <f>('Non-Dimensional Groups'!$C$24*EXP('Non-Dimensional Groups'!$C$25*'Results (ND)-Batch'!Q73))/(1+'Non-Dimensional Groups'!$C$24*EXP('Non-Dimensional Groups'!$C$25*'Results (ND)-Batch'!Q73))</f>
        <v>0.41505663665918335</v>
      </c>
      <c r="T73" s="69">
        <f t="shared" si="7"/>
        <v>0.52360718209417378</v>
      </c>
    </row>
    <row r="74" spans="1:20" x14ac:dyDescent="0.3">
      <c r="A74" s="55">
        <f>'Raw Data'!A72</f>
        <v>1.18333333333333</v>
      </c>
      <c r="B74" s="60">
        <f>'Raw Data'!B72/'Raw Data'!$K72</f>
        <v>1.6693584439972448E-2</v>
      </c>
      <c r="C74" s="49">
        <f>'Raw Data'!C72/'Raw Data'!$K72</f>
        <v>4.4008121155315126E-2</v>
      </c>
      <c r="D74" s="49">
        <f>'Raw Data'!D72/'Raw Data'!$K72</f>
        <v>0.17057706849270088</v>
      </c>
      <c r="E74" s="49">
        <f>'Raw Data'!E72/'Raw Data'!$K72</f>
        <v>0.78137234853940707</v>
      </c>
      <c r="F74" s="49">
        <f>'Raw Data'!F72/'Raw Data'!$K72</f>
        <v>3.9289200597080494</v>
      </c>
      <c r="G74" s="49">
        <f>'Raw Data'!G72</f>
        <v>1.0096474813090699</v>
      </c>
      <c r="H74" s="49">
        <f>'Raw Data'!H72</f>
        <v>0.13293807002173</v>
      </c>
      <c r="I74" s="49">
        <f>'Raw Data'!I72</f>
        <v>0.120594226871199</v>
      </c>
      <c r="J74" s="49">
        <f>'Raw Data'!J72</f>
        <v>0.85871866839906097</v>
      </c>
      <c r="K74" s="57">
        <f>'Raw Data'!K72</f>
        <v>1.01861243382557</v>
      </c>
      <c r="L74" s="55">
        <f t="shared" si="4"/>
        <v>0.11944191324564211</v>
      </c>
      <c r="M74" s="55">
        <f>'Non-Dimensional Groups'!$C$20+'Non-Dimensional Groups'!$C$21*L74</f>
        <v>1.1397470384974013</v>
      </c>
      <c r="N74" s="49">
        <f>'Non-Dimensional Groups'!$C$20+'Non-Dimensional Groups'!$C$21</f>
        <v>2.17</v>
      </c>
      <c r="O74" s="49">
        <f>'Non-Dimensional Groups'!$C$22+'Non-Dimensional Groups'!$C$23*'Results (ND)-Batch'!L74</f>
        <v>0.91670498155238112</v>
      </c>
      <c r="P74" s="49">
        <f>'Non-Dimensional Groups'!$C$22+'Non-Dimensional Groups'!$C$23</f>
        <v>0.30263157894736847</v>
      </c>
      <c r="Q74" s="49">
        <f t="shared" si="5"/>
        <v>0.88914509460370195</v>
      </c>
      <c r="R74" s="49">
        <f t="shared" si="6"/>
        <v>4.5807584538999304</v>
      </c>
      <c r="S74" s="69">
        <f>('Non-Dimensional Groups'!$C$24*EXP('Non-Dimensional Groups'!$C$25*'Results (ND)-Batch'!Q74))/(1+'Non-Dimensional Groups'!$C$24*EXP('Non-Dimensional Groups'!$C$25*'Results (ND)-Batch'!Q74))</f>
        <v>0.41505579508149781</v>
      </c>
      <c r="T74" s="69">
        <f t="shared" si="7"/>
        <v>0.52434372918520911</v>
      </c>
    </row>
    <row r="75" spans="1:20" x14ac:dyDescent="0.3">
      <c r="A75" s="55">
        <f>'Raw Data'!A73</f>
        <v>1.2</v>
      </c>
      <c r="B75" s="60">
        <f>'Raw Data'!B73/'Raw Data'!$K73</f>
        <v>1.670063584981353E-2</v>
      </c>
      <c r="C75" s="49">
        <f>'Raw Data'!C73/'Raw Data'!$K73</f>
        <v>4.4040727645190708E-2</v>
      </c>
      <c r="D75" s="49">
        <f>'Raw Data'!D73/'Raw Data'!$K73</f>
        <v>0.17075071500078737</v>
      </c>
      <c r="E75" s="49">
        <f>'Raw Data'!E73/'Raw Data'!$K73</f>
        <v>0.78238770856006823</v>
      </c>
      <c r="F75" s="49">
        <f>'Raw Data'!F73/'Raw Data'!$K73</f>
        <v>3.9351437899246462</v>
      </c>
      <c r="G75" s="49">
        <f>'Raw Data'!G73</f>
        <v>1.0094690912878701</v>
      </c>
      <c r="H75" s="49">
        <f>'Raw Data'!H73</f>
        <v>0.13311646004293301</v>
      </c>
      <c r="I75" s="49">
        <f>'Raw Data'!I73</f>
        <v>0.120415836849996</v>
      </c>
      <c r="J75" s="49">
        <f>'Raw Data'!J73</f>
        <v>0.85871707020552202</v>
      </c>
      <c r="K75" s="57">
        <f>'Raw Data'!K73</f>
        <v>1.0186424034483601</v>
      </c>
      <c r="L75" s="55">
        <f t="shared" si="4"/>
        <v>0.1192863039485149</v>
      </c>
      <c r="M75" s="55">
        <f>'Non-Dimensional Groups'!$C$20+'Non-Dimensional Groups'!$C$21*L75</f>
        <v>1.1395649756197623</v>
      </c>
      <c r="N75" s="49">
        <f>'Non-Dimensional Groups'!$C$20+'Non-Dimensional Groups'!$C$21</f>
        <v>2.17</v>
      </c>
      <c r="O75" s="49">
        <f>'Non-Dimensional Groups'!$C$22+'Non-Dimensional Groups'!$C$23*'Results (ND)-Batch'!L75</f>
        <v>0.91681349856221983</v>
      </c>
      <c r="P75" s="49">
        <f>'Non-Dimensional Groups'!$C$22+'Non-Dimensional Groups'!$C$23</f>
        <v>0.30263157894736847</v>
      </c>
      <c r="Q75" s="49">
        <f t="shared" si="5"/>
        <v>0.88914343978239629</v>
      </c>
      <c r="R75" s="49">
        <f t="shared" si="6"/>
        <v>4.582046456182983</v>
      </c>
      <c r="S75" s="69">
        <f>('Non-Dimensional Groups'!$C$24*EXP('Non-Dimensional Groups'!$C$25*'Results (ND)-Batch'!Q75))/(1+'Non-Dimensional Groups'!$C$24*EXP('Non-Dimensional Groups'!$C$25*'Results (ND)-Batch'!Q75))</f>
        <v>0.41505511119208122</v>
      </c>
      <c r="T75" s="69">
        <f t="shared" si="7"/>
        <v>0.52504734771187889</v>
      </c>
    </row>
    <row r="76" spans="1:20" x14ac:dyDescent="0.3">
      <c r="A76" s="55">
        <f>'Raw Data'!A74</f>
        <v>1.2166666666666699</v>
      </c>
      <c r="B76" s="60">
        <f>'Raw Data'!B74/'Raw Data'!$K74</f>
        <v>1.6707328978398366E-2</v>
      </c>
      <c r="C76" s="49">
        <f>'Raw Data'!C74/'Raw Data'!$K74</f>
        <v>4.4071781914700951E-2</v>
      </c>
      <c r="D76" s="49">
        <f>'Raw Data'!D74/'Raw Data'!$K74</f>
        <v>0.17091616115760028</v>
      </c>
      <c r="E76" s="49">
        <f>'Raw Data'!E74/'Raw Data'!$K74</f>
        <v>0.78335544636147625</v>
      </c>
      <c r="F76" s="49">
        <f>'Raw Data'!F74/'Raw Data'!$K74</f>
        <v>3.9410776277481006</v>
      </c>
      <c r="G76" s="49">
        <f>'Raw Data'!G74</f>
        <v>1.00929904972122</v>
      </c>
      <c r="H76" s="49">
        <f>'Raw Data'!H74</f>
        <v>0.133286501609578</v>
      </c>
      <c r="I76" s="49">
        <f>'Raw Data'!I74</f>
        <v>0.12024579528335</v>
      </c>
      <c r="J76" s="49">
        <f>'Raw Data'!J74</f>
        <v>0.85871584051550398</v>
      </c>
      <c r="K76" s="57">
        <f>'Raw Data'!K74</f>
        <v>1.0186709889912</v>
      </c>
      <c r="L76" s="55">
        <f t="shared" si="4"/>
        <v>0.11913792578776654</v>
      </c>
      <c r="M76" s="55">
        <f>'Non-Dimensional Groups'!$C$20+'Non-Dimensional Groups'!$C$21*L76</f>
        <v>1.1393913731716869</v>
      </c>
      <c r="N76" s="49">
        <f>'Non-Dimensional Groups'!$C$20+'Non-Dimensional Groups'!$C$21</f>
        <v>2.17</v>
      </c>
      <c r="O76" s="49">
        <f>'Non-Dimensional Groups'!$C$22+'Non-Dimensional Groups'!$C$23*'Results (ND)-Batch'!L76</f>
        <v>0.91691697280589968</v>
      </c>
      <c r="P76" s="49">
        <f>'Non-Dimensional Groups'!$C$22+'Non-Dimensional Groups'!$C$23</f>
        <v>0.30263157894736847</v>
      </c>
      <c r="Q76" s="49">
        <f t="shared" si="5"/>
        <v>0.88914216652156697</v>
      </c>
      <c r="R76" s="49">
        <f t="shared" si="6"/>
        <v>4.5832731150517194</v>
      </c>
      <c r="S76" s="69">
        <f>('Non-Dimensional Groups'!$C$24*EXP('Non-Dimensional Groups'!$C$25*'Results (ND)-Batch'!Q76))/(1+'Non-Dimensional Groups'!$C$24*EXP('Non-Dimensional Groups'!$C$25*'Results (ND)-Batch'!Q76))</f>
        <v>0.41505458499071179</v>
      </c>
      <c r="T76" s="69">
        <f t="shared" si="7"/>
        <v>0.52571803767417902</v>
      </c>
    </row>
    <row r="77" spans="1:20" x14ac:dyDescent="0.3">
      <c r="A77" s="55">
        <f>'Raw Data'!A75</f>
        <v>1.2333333333333301</v>
      </c>
      <c r="B77" s="60">
        <f>'Raw Data'!B75/'Raw Data'!$K75</f>
        <v>1.6713467772115933E-2</v>
      </c>
      <c r="C77" s="49">
        <f>'Raw Data'!C75/'Raw Data'!$K75</f>
        <v>4.4100514628592394E-2</v>
      </c>
      <c r="D77" s="49">
        <f>'Raw Data'!D75/'Raw Data'!$K75</f>
        <v>0.17106943039540659</v>
      </c>
      <c r="E77" s="49">
        <f>'Raw Data'!E75/'Raw Data'!$K75</f>
        <v>0.78425291377289597</v>
      </c>
      <c r="F77" s="49">
        <f>'Raw Data'!F75/'Raw Data'!$K75</f>
        <v>3.9465864570561582</v>
      </c>
      <c r="G77" s="49">
        <f>'Raw Data'!G75</f>
        <v>1.00914132279431</v>
      </c>
      <c r="H77" s="49">
        <f>'Raw Data'!H75</f>
        <v>0.13344422853648699</v>
      </c>
      <c r="I77" s="49">
        <f>'Raw Data'!I75</f>
        <v>0.12008806835644199</v>
      </c>
      <c r="J77" s="49">
        <f>'Raw Data'!J75</f>
        <v>0.85871501022452901</v>
      </c>
      <c r="K77" s="57">
        <f>'Raw Data'!K75</f>
        <v>1.0186975555391999</v>
      </c>
      <c r="L77" s="55">
        <f t="shared" si="4"/>
        <v>0.11900024867073961</v>
      </c>
      <c r="M77" s="55">
        <f>'Non-Dimensional Groups'!$C$20+'Non-Dimensional Groups'!$C$21*L77</f>
        <v>1.1392302909447654</v>
      </c>
      <c r="N77" s="49">
        <f>'Non-Dimensional Groups'!$C$20+'Non-Dimensional Groups'!$C$21</f>
        <v>2.17</v>
      </c>
      <c r="O77" s="49">
        <f>'Non-Dimensional Groups'!$C$22+'Non-Dimensional Groups'!$C$23*'Results (ND)-Batch'!L77</f>
        <v>0.91701298447961577</v>
      </c>
      <c r="P77" s="49">
        <f>'Non-Dimensional Groups'!$C$22+'Non-Dimensional Groups'!$C$23</f>
        <v>0.30263157894736847</v>
      </c>
      <c r="Q77" s="49">
        <f t="shared" si="5"/>
        <v>0.88914130681142745</v>
      </c>
      <c r="R77" s="49">
        <f t="shared" si="6"/>
        <v>4.5844129600489634</v>
      </c>
      <c r="S77" s="69">
        <f>('Non-Dimensional Groups'!$C$24*EXP('Non-Dimensional Groups'!$C$25*'Results (ND)-Batch'!Q77))/(1+'Non-Dimensional Groups'!$C$24*EXP('Non-Dimensional Groups'!$C$25*'Results (ND)-Batch'!Q77))</f>
        <v>0.41505422969782702</v>
      </c>
      <c r="T77" s="69">
        <f t="shared" si="7"/>
        <v>0.52634015536427992</v>
      </c>
    </row>
    <row r="78" spans="1:20" x14ac:dyDescent="0.3">
      <c r="A78" s="55">
        <f>'Raw Data'!A76</f>
        <v>1.25</v>
      </c>
      <c r="B78" s="60">
        <f>'Raw Data'!B76/'Raw Data'!$K76</f>
        <v>1.6719244875864743E-2</v>
      </c>
      <c r="C78" s="49">
        <f>'Raw Data'!C76/'Raw Data'!$K76</f>
        <v>4.4127727478169544E-2</v>
      </c>
      <c r="D78" s="49">
        <f>'Raw Data'!D76/'Raw Data'!$K76</f>
        <v>0.17121472734174634</v>
      </c>
      <c r="E78" s="49">
        <f>'Raw Data'!E76/'Raw Data'!$K76</f>
        <v>0.78510437235998165</v>
      </c>
      <c r="F78" s="49">
        <f>'Raw Data'!F76/'Raw Data'!$K76</f>
        <v>3.9518170023260493</v>
      </c>
      <c r="G78" s="49">
        <f>'Raw Data'!G76</f>
        <v>1.0089916573675899</v>
      </c>
      <c r="H78" s="49">
        <f>'Raw Data'!H76</f>
        <v>0.13359389396320701</v>
      </c>
      <c r="I78" s="49">
        <f>'Raw Data'!I76</f>
        <v>0.11993840292972099</v>
      </c>
      <c r="J78" s="49">
        <f>'Raw Data'!J76</f>
        <v>0.85871432155288097</v>
      </c>
      <c r="K78" s="57">
        <f>'Raw Data'!K76</f>
        <v>1.0187227998874899</v>
      </c>
      <c r="L78" s="55">
        <f t="shared" si="4"/>
        <v>0.11886956849835056</v>
      </c>
      <c r="M78" s="55">
        <f>'Non-Dimensional Groups'!$C$20+'Non-Dimensional Groups'!$C$21*L78</f>
        <v>1.1390773951430702</v>
      </c>
      <c r="N78" s="49">
        <f>'Non-Dimensional Groups'!$C$20+'Non-Dimensional Groups'!$C$21</f>
        <v>2.17</v>
      </c>
      <c r="O78" s="49">
        <f>'Non-Dimensional Groups'!$C$22+'Non-Dimensional Groups'!$C$23*'Results (ND)-Batch'!L78</f>
        <v>0.91710411670509762</v>
      </c>
      <c r="P78" s="49">
        <f>'Non-Dimensional Groups'!$C$22+'Non-Dimensional Groups'!$C$23</f>
        <v>0.30263157894736847</v>
      </c>
      <c r="Q78" s="49">
        <f t="shared" si="5"/>
        <v>0.88914059373851939</v>
      </c>
      <c r="R78" s="49">
        <f t="shared" si="6"/>
        <v>4.5854955619145157</v>
      </c>
      <c r="S78" s="69">
        <f>('Non-Dimensional Groups'!$C$24*EXP('Non-Dimensional Groups'!$C$25*'Results (ND)-Batch'!Q78))/(1+'Non-Dimensional Groups'!$C$24*EXP('Non-Dimensional Groups'!$C$25*'Results (ND)-Batch'!Q78))</f>
        <v>0.41505393500585902</v>
      </c>
      <c r="T78" s="69">
        <f t="shared" si="7"/>
        <v>0.52693047631570966</v>
      </c>
    </row>
    <row r="79" spans="1:20" x14ac:dyDescent="0.3">
      <c r="A79" s="55">
        <f>'Raw Data'!A77</f>
        <v>1.2666666666666699</v>
      </c>
      <c r="B79" s="60">
        <f>'Raw Data'!B77/'Raw Data'!$K77</f>
        <v>1.6724879013586866E-2</v>
      </c>
      <c r="C79" s="49">
        <f>'Raw Data'!C77/'Raw Data'!$K77</f>
        <v>4.4154292559403709E-2</v>
      </c>
      <c r="D79" s="49">
        <f>'Raw Data'!D77/'Raw Data'!$K77</f>
        <v>0.17135657806130142</v>
      </c>
      <c r="E79" s="49">
        <f>'Raw Data'!E77/'Raw Data'!$K77</f>
        <v>0.78593569476267267</v>
      </c>
      <c r="F79" s="49">
        <f>'Raw Data'!F77/'Raw Data'!$K77</f>
        <v>3.9569242145847467</v>
      </c>
      <c r="G79" s="49">
        <f>'Raw Data'!G77</f>
        <v>1.0088455226364501</v>
      </c>
      <c r="H79" s="49">
        <f>'Raw Data'!H77</f>
        <v>0.13374002869435</v>
      </c>
      <c r="I79" s="49">
        <f>'Raw Data'!I77</f>
        <v>0.11979226819857899</v>
      </c>
      <c r="J79" s="49">
        <f>'Raw Data'!J77</f>
        <v>0.85871367158317202</v>
      </c>
      <c r="K79" s="57">
        <f>'Raw Data'!K77</f>
        <v>1.0187474521358399</v>
      </c>
      <c r="L79" s="55">
        <f t="shared" si="4"/>
        <v>0.11874193373582291</v>
      </c>
      <c r="M79" s="55">
        <f>'Non-Dimensional Groups'!$C$20+'Non-Dimensional Groups'!$C$21*L79</f>
        <v>1.1389280624709128</v>
      </c>
      <c r="N79" s="49">
        <f>'Non-Dimensional Groups'!$C$20+'Non-Dimensional Groups'!$C$21</f>
        <v>2.17</v>
      </c>
      <c r="O79" s="49">
        <f>'Non-Dimensional Groups'!$C$22+'Non-Dimensional Groups'!$C$23*'Results (ND)-Batch'!L79</f>
        <v>0.91719312515791296</v>
      </c>
      <c r="P79" s="49">
        <f>'Non-Dimensional Groups'!$C$22+'Non-Dimensional Groups'!$C$23</f>
        <v>0.30263157894736847</v>
      </c>
      <c r="Q79" s="49">
        <f t="shared" si="5"/>
        <v>0.88913992073884962</v>
      </c>
      <c r="R79" s="49">
        <f t="shared" si="6"/>
        <v>4.5865510601029307</v>
      </c>
      <c r="S79" s="69">
        <f>('Non-Dimensional Groups'!$C$24*EXP('Non-Dimensional Groups'!$C$25*'Results (ND)-Batch'!Q79))/(1+'Non-Dimensional Groups'!$C$24*EXP('Non-Dimensional Groups'!$C$25*'Results (ND)-Batch'!Q79))</f>
        <v>0.41505365687503232</v>
      </c>
      <c r="T79" s="69">
        <f t="shared" si="7"/>
        <v>0.52750687124816564</v>
      </c>
    </row>
    <row r="80" spans="1:20" x14ac:dyDescent="0.3">
      <c r="A80" s="55">
        <f>'Raw Data'!A78</f>
        <v>1.2833333333333301</v>
      </c>
      <c r="B80" s="60">
        <f>'Raw Data'!B78/'Raw Data'!$K78</f>
        <v>1.6730370205484103E-2</v>
      </c>
      <c r="C80" s="49">
        <f>'Raw Data'!C78/'Raw Data'!$K78</f>
        <v>4.4180209965637297E-2</v>
      </c>
      <c r="D80" s="49">
        <f>'Raw Data'!D78/'Raw Data'!$K78</f>
        <v>0.17149498305157315</v>
      </c>
      <c r="E80" s="49">
        <f>'Raw Data'!E78/'Raw Data'!$K78</f>
        <v>0.78674688389220704</v>
      </c>
      <c r="F80" s="49">
        <f>'Raw Data'!F78/'Raw Data'!$K78</f>
        <v>3.9619081116902857</v>
      </c>
      <c r="G80" s="49">
        <f>'Raw Data'!G78</f>
        <v>1.00870291860088</v>
      </c>
      <c r="H80" s="49">
        <f>'Raw Data'!H78</f>
        <v>0.13388263272991399</v>
      </c>
      <c r="I80" s="49">
        <f>'Raw Data'!I78</f>
        <v>0.11964966416301399</v>
      </c>
      <c r="J80" s="49">
        <f>'Raw Data'!J78</f>
        <v>0.85871306031540096</v>
      </c>
      <c r="K80" s="57">
        <f>'Raw Data'!K78</f>
        <v>1.01877151228425</v>
      </c>
      <c r="L80" s="55">
        <f t="shared" si="4"/>
        <v>0.11861734704701152</v>
      </c>
      <c r="M80" s="55">
        <f>'Non-Dimensional Groups'!$C$20+'Non-Dimensional Groups'!$C$21*L80</f>
        <v>1.1387822960450036</v>
      </c>
      <c r="N80" s="49">
        <f>'Non-Dimensional Groups'!$C$20+'Non-Dimensional Groups'!$C$21</f>
        <v>2.17</v>
      </c>
      <c r="O80" s="49">
        <f>'Non-Dimensional Groups'!$C$22+'Non-Dimensional Groups'!$C$23*'Results (ND)-Batch'!L80</f>
        <v>0.91728000798037357</v>
      </c>
      <c r="P80" s="49">
        <f>'Non-Dimensional Groups'!$C$22+'Non-Dimensional Groups'!$C$23</f>
        <v>0.30263157894736847</v>
      </c>
      <c r="Q80" s="49">
        <f t="shared" si="5"/>
        <v>0.88913928781242557</v>
      </c>
      <c r="R80" s="49">
        <f t="shared" si="6"/>
        <v>4.5875795891685716</v>
      </c>
      <c r="S80" s="69">
        <f>('Non-Dimensional Groups'!$C$24*EXP('Non-Dimensional Groups'!$C$25*'Results (ND)-Batch'!Q80))/(1+'Non-Dimensional Groups'!$C$24*EXP('Non-Dimensional Groups'!$C$25*'Results (ND)-Batch'!Q80))</f>
        <v>0.4150533953053403</v>
      </c>
      <c r="T80" s="69">
        <f t="shared" si="7"/>
        <v>0.52806934016163987</v>
      </c>
    </row>
    <row r="81" spans="1:20" x14ac:dyDescent="0.3">
      <c r="A81" s="55">
        <f>'Raw Data'!A79</f>
        <v>1.3</v>
      </c>
      <c r="B81" s="60">
        <f>'Raw Data'!B79/'Raw Data'!$K79</f>
        <v>1.6735718471258262E-2</v>
      </c>
      <c r="C81" s="49">
        <f>'Raw Data'!C79/'Raw Data'!$K79</f>
        <v>4.4205479787944917E-2</v>
      </c>
      <c r="D81" s="49">
        <f>'Raw Data'!D79/'Raw Data'!$K79</f>
        <v>0.1716299427980007</v>
      </c>
      <c r="E81" s="49">
        <f>'Raw Data'!E79/'Raw Data'!$K79</f>
        <v>0.78753794258933452</v>
      </c>
      <c r="F81" s="49">
        <f>'Raw Data'!F79/'Raw Data'!$K79</f>
        <v>3.9667687110689789</v>
      </c>
      <c r="G81" s="49">
        <f>'Raw Data'!G79</f>
        <v>1.0085638452609</v>
      </c>
      <c r="H81" s="49">
        <f>'Raw Data'!H79</f>
        <v>0.13402170606990099</v>
      </c>
      <c r="I81" s="49">
        <f>'Raw Data'!I79</f>
        <v>0.11951059082302801</v>
      </c>
      <c r="J81" s="49">
        <f>'Raw Data'!J79</f>
        <v>0.85871248774956799</v>
      </c>
      <c r="K81" s="57">
        <f>'Raw Data'!K79</f>
        <v>1.0187949803327201</v>
      </c>
      <c r="L81" s="55">
        <f t="shared" si="4"/>
        <v>0.1184958110332742</v>
      </c>
      <c r="M81" s="55">
        <f>'Non-Dimensional Groups'!$C$20+'Non-Dimensional Groups'!$C$21*L81</f>
        <v>1.1386400989089309</v>
      </c>
      <c r="N81" s="49">
        <f>'Non-Dimensional Groups'!$C$20+'Non-Dimensional Groups'!$C$21</f>
        <v>2.17</v>
      </c>
      <c r="O81" s="49">
        <f>'Non-Dimensional Groups'!$C$22+'Non-Dimensional Groups'!$C$23*'Results (ND)-Batch'!L81</f>
        <v>0.91736476335837458</v>
      </c>
      <c r="P81" s="49">
        <f>'Non-Dimensional Groups'!$C$22+'Non-Dimensional Groups'!$C$23</f>
        <v>0.30263157894736847</v>
      </c>
      <c r="Q81" s="49">
        <f t="shared" si="5"/>
        <v>0.88913869495923004</v>
      </c>
      <c r="R81" s="49">
        <f t="shared" si="6"/>
        <v>4.5885812798773973</v>
      </c>
      <c r="S81" s="69">
        <f>('Non-Dimensional Groups'!$C$24*EXP('Non-Dimensional Groups'!$C$25*'Results (ND)-Batch'!Q81))/(1+'Non-Dimensional Groups'!$C$24*EXP('Non-Dimensional Groups'!$C$25*'Results (ND)-Batch'!Q81))</f>
        <v>0.41505315029676682</v>
      </c>
      <c r="T81" s="69">
        <f t="shared" si="7"/>
        <v>0.52861788305614033</v>
      </c>
    </row>
    <row r="82" spans="1:20" x14ac:dyDescent="0.3">
      <c r="A82" s="55">
        <f>'Raw Data'!A80</f>
        <v>1.31666666666667</v>
      </c>
      <c r="B82" s="60">
        <f>'Raw Data'!B80/'Raw Data'!$K80</f>
        <v>1.6740923830110693E-2</v>
      </c>
      <c r="C82" s="49">
        <f>'Raw Data'!C80/'Raw Data'!$K80</f>
        <v>4.4230102115135408E-2</v>
      </c>
      <c r="D82" s="49">
        <f>'Raw Data'!D80/'Raw Data'!$K80</f>
        <v>0.1717614577739672</v>
      </c>
      <c r="E82" s="49">
        <f>'Raw Data'!E80/'Raw Data'!$K80</f>
        <v>0.78830887362435575</v>
      </c>
      <c r="F82" s="49">
        <f>'Raw Data'!F80/'Raw Data'!$K80</f>
        <v>3.971506029715604</v>
      </c>
      <c r="G82" s="49">
        <f>'Raw Data'!G80</f>
        <v>1.00842830261649</v>
      </c>
      <c r="H82" s="49">
        <f>'Raw Data'!H80</f>
        <v>0.13415724871430901</v>
      </c>
      <c r="I82" s="49">
        <f>'Raw Data'!I80</f>
        <v>0.11937504817861901</v>
      </c>
      <c r="J82" s="49">
        <f>'Raw Data'!J80</f>
        <v>0.85871195388567401</v>
      </c>
      <c r="K82" s="57">
        <f>'Raw Data'!K80</f>
        <v>1.01881785628124</v>
      </c>
      <c r="L82" s="55">
        <f t="shared" si="4"/>
        <v>0.11837732823333688</v>
      </c>
      <c r="M82" s="55">
        <f>'Non-Dimensional Groups'!$C$20+'Non-Dimensional Groups'!$C$21*L82</f>
        <v>1.1385014740330042</v>
      </c>
      <c r="N82" s="49">
        <f>'Non-Dimensional Groups'!$C$20+'Non-Dimensional Groups'!$C$21</f>
        <v>2.17</v>
      </c>
      <c r="O82" s="49">
        <f>'Non-Dimensional Groups'!$C$22+'Non-Dimensional Groups'!$C$23*'Results (ND)-Batch'!L82</f>
        <v>0.91744738952148874</v>
      </c>
      <c r="P82" s="49">
        <f>'Non-Dimensional Groups'!$C$22+'Non-Dimensional Groups'!$C$23</f>
        <v>0.30263157894736847</v>
      </c>
      <c r="Q82" s="49">
        <f t="shared" si="5"/>
        <v>0.88913814217928144</v>
      </c>
      <c r="R82" s="49">
        <f t="shared" si="6"/>
        <v>4.589556259249651</v>
      </c>
      <c r="S82" s="69">
        <f>('Non-Dimensional Groups'!$C$24*EXP('Non-Dimensional Groups'!$C$25*'Results (ND)-Batch'!Q82))/(1+'Non-Dimensional Groups'!$C$24*EXP('Non-Dimensional Groups'!$C$25*'Results (ND)-Batch'!Q82))</f>
        <v>0.41505292184931097</v>
      </c>
      <c r="T82" s="69">
        <f t="shared" si="7"/>
        <v>0.52915249993165914</v>
      </c>
    </row>
    <row r="83" spans="1:20" x14ac:dyDescent="0.3">
      <c r="A83" s="55">
        <f>'Raw Data'!A81</f>
        <v>1.3333333333333299</v>
      </c>
      <c r="B83" s="60">
        <f>'Raw Data'!B81/'Raw Data'!$K81</f>
        <v>1.6745986300742598E-2</v>
      </c>
      <c r="C83" s="49">
        <f>'Raw Data'!C81/'Raw Data'!$K81</f>
        <v>4.4254077033750158E-2</v>
      </c>
      <c r="D83" s="49">
        <f>'Raw Data'!D81/'Raw Data'!$K81</f>
        <v>0.17188952844079405</v>
      </c>
      <c r="E83" s="49">
        <f>'Raw Data'!E81/'Raw Data'!$K81</f>
        <v>0.78905967969711266</v>
      </c>
      <c r="F83" s="49">
        <f>'Raw Data'!F81/'Raw Data'!$K81</f>
        <v>3.9761200841934143</v>
      </c>
      <c r="G83" s="49">
        <f>'Raw Data'!G81</f>
        <v>1.00829629066766</v>
      </c>
      <c r="H83" s="49">
        <f>'Raw Data'!H81</f>
        <v>0.13428926066314001</v>
      </c>
      <c r="I83" s="49">
        <f>'Raw Data'!I81</f>
        <v>0.119243036229788</v>
      </c>
      <c r="J83" s="49">
        <f>'Raw Data'!J81</f>
        <v>0.85871145872371801</v>
      </c>
      <c r="K83" s="57">
        <f>'Raw Data'!K81</f>
        <v>1.0188401401298299</v>
      </c>
      <c r="L83" s="55">
        <f t="shared" si="4"/>
        <v>0.11826190112316019</v>
      </c>
      <c r="M83" s="55">
        <f>'Non-Dimensional Groups'!$C$20+'Non-Dimensional Groups'!$C$21*L83</f>
        <v>1.1383664243140974</v>
      </c>
      <c r="N83" s="49">
        <f>'Non-Dimensional Groups'!$C$20+'Non-Dimensional Groups'!$C$21</f>
        <v>2.17</v>
      </c>
      <c r="O83" s="49">
        <f>'Non-Dimensional Groups'!$C$22+'Non-Dimensional Groups'!$C$23*'Results (ND)-Batch'!L83</f>
        <v>0.91752788474305935</v>
      </c>
      <c r="P83" s="49">
        <f>'Non-Dimensional Groups'!$C$22+'Non-Dimensional Groups'!$C$23</f>
        <v>0.30263157894736847</v>
      </c>
      <c r="Q83" s="49">
        <f t="shared" si="5"/>
        <v>0.88913762947256925</v>
      </c>
      <c r="R83" s="49">
        <f t="shared" si="6"/>
        <v>4.5905046506012015</v>
      </c>
      <c r="S83" s="69">
        <f>('Non-Dimensional Groups'!$C$24*EXP('Non-Dimensional Groups'!$C$25*'Results (ND)-Batch'!Q83))/(1+'Non-Dimensional Groups'!$C$24*EXP('Non-Dimensional Groups'!$C$25*'Results (ND)-Batch'!Q83))</f>
        <v>0.41505270996296045</v>
      </c>
      <c r="T83" s="69">
        <f t="shared" si="7"/>
        <v>0.52967319078820418</v>
      </c>
    </row>
    <row r="84" spans="1:20" x14ac:dyDescent="0.3">
      <c r="A84" s="55">
        <f>'Raw Data'!A82</f>
        <v>1.35</v>
      </c>
      <c r="B84" s="60">
        <f>'Raw Data'!B82/'Raw Data'!$K82</f>
        <v>1.675090590135566E-2</v>
      </c>
      <c r="C84" s="49">
        <f>'Raw Data'!C82/'Raw Data'!$K82</f>
        <v>4.4277404628067209E-2</v>
      </c>
      <c r="D84" s="49">
        <f>'Raw Data'!D82/'Raw Data'!$K82</f>
        <v>0.17201415524776073</v>
      </c>
      <c r="E84" s="49">
        <f>'Raw Data'!E82/'Raw Data'!$K82</f>
        <v>0.78979036343706643</v>
      </c>
      <c r="F84" s="49">
        <f>'Raw Data'!F82/'Raw Data'!$K82</f>
        <v>3.9806108906345741</v>
      </c>
      <c r="G84" s="49">
        <f>'Raw Data'!G82</f>
        <v>1.00816780941441</v>
      </c>
      <c r="H84" s="49">
        <f>'Raw Data'!H82</f>
        <v>0.134417741916393</v>
      </c>
      <c r="I84" s="49">
        <f>'Raw Data'!I82</f>
        <v>0.119114554976535</v>
      </c>
      <c r="J84" s="49">
        <f>'Raw Data'!J82</f>
        <v>0.85871100226370001</v>
      </c>
      <c r="K84" s="57">
        <f>'Raw Data'!K82</f>
        <v>1.0188618318784699</v>
      </c>
      <c r="L84" s="55">
        <f t="shared" si="4"/>
        <v>0.11814953211581135</v>
      </c>
      <c r="M84" s="55">
        <f>'Non-Dimensional Groups'!$C$20+'Non-Dimensional Groups'!$C$21*L84</f>
        <v>1.1382349525754993</v>
      </c>
      <c r="N84" s="49">
        <f>'Non-Dimensional Groups'!$C$20+'Non-Dimensional Groups'!$C$21</f>
        <v>2.17</v>
      </c>
      <c r="O84" s="49">
        <f>'Non-Dimensional Groups'!$C$22+'Non-Dimensional Groups'!$C$23*'Results (ND)-Batch'!L84</f>
        <v>0.9176062473402895</v>
      </c>
      <c r="P84" s="49">
        <f>'Non-Dimensional Groups'!$C$22+'Non-Dimensional Groups'!$C$23</f>
        <v>0.30263157894736847</v>
      </c>
      <c r="Q84" s="49">
        <f t="shared" si="5"/>
        <v>0.88913715683909433</v>
      </c>
      <c r="R84" s="49">
        <f t="shared" si="6"/>
        <v>4.5914265735833846</v>
      </c>
      <c r="S84" s="69">
        <f>('Non-Dimensional Groups'!$C$24*EXP('Non-Dimensional Groups'!$C$25*'Results (ND)-Batch'!Q84))/(1+'Non-Dimensional Groups'!$C$24*EXP('Non-Dimensional Groups'!$C$25*'Results (ND)-Batch'!Q84))</f>
        <v>0.41505251463770815</v>
      </c>
      <c r="T84" s="69">
        <f t="shared" si="7"/>
        <v>0.53017995562577136</v>
      </c>
    </row>
    <row r="85" spans="1:20" x14ac:dyDescent="0.3">
      <c r="A85" s="55">
        <f>'Raw Data'!A83</f>
        <v>1.36666666666667</v>
      </c>
      <c r="B85" s="60">
        <f>'Raw Data'!B83/'Raw Data'!$K83</f>
        <v>1.6755682649651608E-2</v>
      </c>
      <c r="C85" s="49">
        <f>'Raw Data'!C83/'Raw Data'!$K83</f>
        <v>4.4300084980099706E-2</v>
      </c>
      <c r="D85" s="49">
        <f>'Raw Data'!D83/'Raw Data'!$K83</f>
        <v>0.17213533863209465</v>
      </c>
      <c r="E85" s="49">
        <f>'Raw Data'!E83/'Raw Data'!$K83</f>
        <v>0.7905009274032726</v>
      </c>
      <c r="F85" s="49">
        <f>'Raw Data'!F83/'Raw Data'!$K83</f>
        <v>3.9849784647399882</v>
      </c>
      <c r="G85" s="49">
        <f>'Raw Data'!G83</f>
        <v>1.0080428588567301</v>
      </c>
      <c r="H85" s="49">
        <f>'Raw Data'!H83</f>
        <v>0.134542692474068</v>
      </c>
      <c r="I85" s="49">
        <f>'Raw Data'!I83</f>
        <v>0.11898960441886</v>
      </c>
      <c r="J85" s="49">
        <f>'Raw Data'!J83</f>
        <v>0.85871058450561999</v>
      </c>
      <c r="K85" s="57">
        <f>'Raw Data'!K83</f>
        <v>1.0188829315271599</v>
      </c>
      <c r="L85" s="55">
        <f t="shared" si="4"/>
        <v>0.11804022356133928</v>
      </c>
      <c r="M85" s="55">
        <f>'Non-Dimensional Groups'!$C$20+'Non-Dimensional Groups'!$C$21*L85</f>
        <v>1.138107061566767</v>
      </c>
      <c r="N85" s="49">
        <f>'Non-Dimensional Groups'!$C$20+'Non-Dimensional Groups'!$C$21</f>
        <v>2.17</v>
      </c>
      <c r="O85" s="49">
        <f>'Non-Dimensional Groups'!$C$22+'Non-Dimensional Groups'!$C$23*'Results (ND)-Batch'!L85</f>
        <v>0.91768247567432915</v>
      </c>
      <c r="P85" s="49">
        <f>'Non-Dimensional Groups'!$C$22+'Non-Dimensional Groups'!$C$23</f>
        <v>0.30263157894736847</v>
      </c>
      <c r="Q85" s="49">
        <f t="shared" si="5"/>
        <v>0.8891367242788657</v>
      </c>
      <c r="R85" s="49">
        <f t="shared" si="6"/>
        <v>4.5923221442217192</v>
      </c>
      <c r="S85" s="69">
        <f>('Non-Dimensional Groups'!$C$24*EXP('Non-Dimensional Groups'!$C$25*'Results (ND)-Batch'!Q85))/(1+'Non-Dimensional Groups'!$C$24*EXP('Non-Dimensional Groups'!$C$25*'Results (ND)-Batch'!Q85))</f>
        <v>0.41505233587355134</v>
      </c>
      <c r="T85" s="69">
        <f t="shared" si="7"/>
        <v>0.53067279444436088</v>
      </c>
    </row>
    <row r="86" spans="1:20" x14ac:dyDescent="0.3">
      <c r="A86" s="55">
        <f>'Raw Data'!A84</f>
        <v>1.38333333333333</v>
      </c>
      <c r="B86" s="60">
        <f>'Raw Data'!B84/'Raw Data'!$K84</f>
        <v>1.6760316562832268E-2</v>
      </c>
      <c r="C86" s="49">
        <f>'Raw Data'!C84/'Raw Data'!$K84</f>
        <v>4.4322118169596011E-2</v>
      </c>
      <c r="D86" s="49">
        <f>'Raw Data'!D84/'Raw Data'!$K84</f>
        <v>0.17225307901897813</v>
      </c>
      <c r="E86" s="49">
        <f>'Raw Data'!E84/'Raw Data'!$K84</f>
        <v>0.79119137408440698</v>
      </c>
      <c r="F86" s="49">
        <f>'Raw Data'!F84/'Raw Data'!$K84</f>
        <v>3.9892228217795513</v>
      </c>
      <c r="G86" s="49">
        <f>'Raw Data'!G84</f>
        <v>1.00792143899463</v>
      </c>
      <c r="H86" s="49">
        <f>'Raw Data'!H84</f>
        <v>0.13466411233616599</v>
      </c>
      <c r="I86" s="49">
        <f>'Raw Data'!I84</f>
        <v>0.118868184556763</v>
      </c>
      <c r="J86" s="49">
        <f>'Raw Data'!J84</f>
        <v>0.85871020544947896</v>
      </c>
      <c r="K86" s="57">
        <f>'Raw Data'!K84</f>
        <v>1.01890343907592</v>
      </c>
      <c r="L86" s="55">
        <f t="shared" si="4"/>
        <v>0.11793397774664886</v>
      </c>
      <c r="M86" s="55">
        <f>'Non-Dimensional Groups'!$C$20+'Non-Dimensional Groups'!$C$21*L86</f>
        <v>1.1379827539635792</v>
      </c>
      <c r="N86" s="49">
        <f>'Non-Dimensional Groups'!$C$20+'Non-Dimensional Groups'!$C$21</f>
        <v>2.17</v>
      </c>
      <c r="O86" s="49">
        <f>'Non-Dimensional Groups'!$C$22+'Non-Dimensional Groups'!$C$23*'Results (ND)-Batch'!L86</f>
        <v>0.91775656815036333</v>
      </c>
      <c r="P86" s="49">
        <f>'Non-Dimensional Groups'!$C$22+'Non-Dimensional Groups'!$C$23</f>
        <v>0.30263157894736847</v>
      </c>
      <c r="Q86" s="49">
        <f t="shared" si="5"/>
        <v>0.88913633179187468</v>
      </c>
      <c r="R86" s="49">
        <f t="shared" si="6"/>
        <v>4.5931914749531808</v>
      </c>
      <c r="S86" s="69">
        <f>('Non-Dimensional Groups'!$C$24*EXP('Non-Dimensional Groups'!$C$25*'Results (ND)-Batch'!Q86))/(1+'Non-Dimensional Groups'!$C$24*EXP('Non-Dimensional Groups'!$C$25*'Results (ND)-Batch'!Q86))</f>
        <v>0.41505217367047981</v>
      </c>
      <c r="T86" s="69">
        <f t="shared" si="7"/>
        <v>0.53115170724397665</v>
      </c>
    </row>
    <row r="87" spans="1:20" x14ac:dyDescent="0.3">
      <c r="A87" s="55">
        <f>'Raw Data'!A85</f>
        <v>1.4</v>
      </c>
      <c r="B87" s="60">
        <f>'Raw Data'!B85/'Raw Data'!$K85</f>
        <v>1.676480765760055E-2</v>
      </c>
      <c r="C87" s="49">
        <f>'Raw Data'!C85/'Raw Data'!$K85</f>
        <v>4.4343504274042864E-2</v>
      </c>
      <c r="D87" s="49">
        <f>'Raw Data'!D85/'Raw Data'!$K85</f>
        <v>0.17236737682156017</v>
      </c>
      <c r="E87" s="49">
        <f>'Raw Data'!E85/'Raw Data'!$K85</f>
        <v>0.79186170589882321</v>
      </c>
      <c r="F87" s="49">
        <f>'Raw Data'!F85/'Raw Data'!$K85</f>
        <v>3.993343976592358</v>
      </c>
      <c r="G87" s="49">
        <f>'Raw Data'!G85</f>
        <v>1.0078035498281099</v>
      </c>
      <c r="H87" s="49">
        <f>'Raw Data'!H85</f>
        <v>0.13478200150268499</v>
      </c>
      <c r="I87" s="49">
        <f>'Raw Data'!I85</f>
        <v>0.118750295390244</v>
      </c>
      <c r="J87" s="49">
        <f>'Raw Data'!J85</f>
        <v>0.85870986509527603</v>
      </c>
      <c r="K87" s="57">
        <f>'Raw Data'!K85</f>
        <v>1.01892335452474</v>
      </c>
      <c r="L87" s="55">
        <f t="shared" si="4"/>
        <v>0.11783079689538496</v>
      </c>
      <c r="M87" s="55">
        <f>'Non-Dimensional Groups'!$C$20+'Non-Dimensional Groups'!$C$21*L87</f>
        <v>1.1378620323676003</v>
      </c>
      <c r="N87" s="49">
        <f>'Non-Dimensional Groups'!$C$20+'Non-Dimensional Groups'!$C$21</f>
        <v>2.17</v>
      </c>
      <c r="O87" s="49">
        <f>'Non-Dimensional Groups'!$C$22+'Non-Dimensional Groups'!$C$23*'Results (ND)-Batch'!L87</f>
        <v>0.91782852321769204</v>
      </c>
      <c r="P87" s="49">
        <f>'Non-Dimensional Groups'!$C$22+'Non-Dimensional Groups'!$C$23</f>
        <v>0.30263157894736847</v>
      </c>
      <c r="Q87" s="49">
        <f t="shared" si="5"/>
        <v>0.88913597937812128</v>
      </c>
      <c r="R87" s="49">
        <f t="shared" si="6"/>
        <v>4.5940346746622591</v>
      </c>
      <c r="S87" s="69">
        <f>('Non-Dimensional Groups'!$C$24*EXP('Non-Dimensional Groups'!$C$25*'Results (ND)-Batch'!Q87))/(1+'Non-Dimensional Groups'!$C$24*EXP('Non-Dimensional Groups'!$C$25*'Results (ND)-Batch'!Q87))</f>
        <v>0.41505202802848801</v>
      </c>
      <c r="T87" s="69">
        <f t="shared" si="7"/>
        <v>0.53161669402461065</v>
      </c>
    </row>
    <row r="88" spans="1:20" x14ac:dyDescent="0.3">
      <c r="A88" s="55">
        <f>'Raw Data'!A86</f>
        <v>1.4166666666666701</v>
      </c>
      <c r="B88" s="60">
        <f>'Raw Data'!B86/'Raw Data'!$K86</f>
        <v>1.6769155950160188E-2</v>
      </c>
      <c r="C88" s="49">
        <f>'Raw Data'!C86/'Raw Data'!$K86</f>
        <v>4.4364243368665041E-2</v>
      </c>
      <c r="D88" s="49">
        <f>'Raw Data'!D86/'Raw Data'!$K86</f>
        <v>0.17247823244095242</v>
      </c>
      <c r="E88" s="49">
        <f>'Raw Data'!E86/'Raw Data'!$K86</f>
        <v>0.79251192519455016</v>
      </c>
      <c r="F88" s="49">
        <f>'Raw Data'!F86/'Raw Data'!$K86</f>
        <v>3.9973419435868349</v>
      </c>
      <c r="G88" s="49">
        <f>'Raw Data'!G86</f>
        <v>1.0076891913571699</v>
      </c>
      <c r="H88" s="49">
        <f>'Raw Data'!H86</f>
        <v>0.13489635997362601</v>
      </c>
      <c r="I88" s="49">
        <f>'Raw Data'!I86</f>
        <v>0.11863593691930201</v>
      </c>
      <c r="J88" s="49">
        <f>'Raw Data'!J86</f>
        <v>0.85870956344301197</v>
      </c>
      <c r="K88" s="57">
        <f>'Raw Data'!K86</f>
        <v>1.0189426778736099</v>
      </c>
      <c r="L88" s="55">
        <f t="shared" si="4"/>
        <v>0.11773068316781433</v>
      </c>
      <c r="M88" s="55">
        <f>'Non-Dimensional Groups'!$C$20+'Non-Dimensional Groups'!$C$21*L88</f>
        <v>1.1377448993063428</v>
      </c>
      <c r="N88" s="49">
        <f>'Non-Dimensional Groups'!$C$20+'Non-Dimensional Groups'!$C$21</f>
        <v>2.17</v>
      </c>
      <c r="O88" s="49">
        <f>'Non-Dimensional Groups'!$C$22+'Non-Dimensional Groups'!$C$23*'Results (ND)-Batch'!L88</f>
        <v>0.91789833936981369</v>
      </c>
      <c r="P88" s="49">
        <f>'Non-Dimensional Groups'!$C$22+'Non-Dimensional Groups'!$C$23</f>
        <v>0.30263157894736847</v>
      </c>
      <c r="Q88" s="49">
        <f t="shared" si="5"/>
        <v>0.88913566703760494</v>
      </c>
      <c r="R88" s="49">
        <f t="shared" si="6"/>
        <v>4.5948518487158374</v>
      </c>
      <c r="S88" s="69">
        <f>('Non-Dimensional Groups'!$C$24*EXP('Non-Dimensional Groups'!$C$25*'Results (ND)-Batch'!Q88))/(1+'Non-Dimensional Groups'!$C$24*EXP('Non-Dimensional Groups'!$C$25*'Results (ND)-Batch'!Q88))</f>
        <v>0.41505189894757089</v>
      </c>
      <c r="T88" s="69">
        <f t="shared" si="7"/>
        <v>0.53206775478626711</v>
      </c>
    </row>
    <row r="89" spans="1:20" x14ac:dyDescent="0.3">
      <c r="A89" s="55">
        <f>'Raw Data'!A87</f>
        <v>1.43333333333333</v>
      </c>
      <c r="B89" s="60">
        <f>'Raw Data'!B87/'Raw Data'!$K87</f>
        <v>1.677336145621516E-2</v>
      </c>
      <c r="C89" s="49">
        <f>'Raw Data'!C87/'Raw Data'!$K87</f>
        <v>4.4384335526424575E-2</v>
      </c>
      <c r="D89" s="49">
        <f>'Raw Data'!D87/'Raw Data'!$K87</f>
        <v>0.17258564626623199</v>
      </c>
      <c r="E89" s="49">
        <f>'Raw Data'!E87/'Raw Data'!$K87</f>
        <v>0.7931420342493003</v>
      </c>
      <c r="F89" s="49">
        <f>'Raw Data'!F87/'Raw Data'!$K87</f>
        <v>4.001216736740675</v>
      </c>
      <c r="G89" s="49">
        <f>'Raw Data'!G87</f>
        <v>1.0075783635818101</v>
      </c>
      <c r="H89" s="49">
        <f>'Raw Data'!H87</f>
        <v>0.13500718774899001</v>
      </c>
      <c r="I89" s="49">
        <f>'Raw Data'!I87</f>
        <v>0.118525109143939</v>
      </c>
      <c r="J89" s="49">
        <f>'Raw Data'!J87</f>
        <v>0.85870930049268601</v>
      </c>
      <c r="K89" s="57">
        <f>'Raw Data'!K87</f>
        <v>1.0189614091225401</v>
      </c>
      <c r="L89" s="55">
        <f t="shared" si="4"/>
        <v>0.11763363866071683</v>
      </c>
      <c r="M89" s="55">
        <f>'Non-Dimensional Groups'!$C$20+'Non-Dimensional Groups'!$C$21*L89</f>
        <v>1.1376313572330388</v>
      </c>
      <c r="N89" s="49">
        <f>'Non-Dimensional Groups'!$C$20+'Non-Dimensional Groups'!$C$21</f>
        <v>2.17</v>
      </c>
      <c r="O89" s="49">
        <f>'Non-Dimensional Groups'!$C$22+'Non-Dimensional Groups'!$C$23*'Results (ND)-Batch'!L89</f>
        <v>0.91796601514450016</v>
      </c>
      <c r="P89" s="49">
        <f>'Non-Dimensional Groups'!$C$22+'Non-Dimensional Groups'!$C$23</f>
        <v>0.30263157894736847</v>
      </c>
      <c r="Q89" s="49">
        <f t="shared" si="5"/>
        <v>0.88913539477032599</v>
      </c>
      <c r="R89" s="49">
        <f t="shared" si="6"/>
        <v>4.5956430989967325</v>
      </c>
      <c r="S89" s="69">
        <f>('Non-Dimensional Groups'!$C$24*EXP('Non-Dimensional Groups'!$C$25*'Results (ND)-Batch'!Q89))/(1+'Non-Dimensional Groups'!$C$24*EXP('Non-Dimensional Groups'!$C$25*'Results (ND)-Batch'!Q89))</f>
        <v>0.41505178642772389</v>
      </c>
      <c r="T89" s="69">
        <f t="shared" si="7"/>
        <v>0.53250488952894959</v>
      </c>
    </row>
    <row r="90" spans="1:20" x14ac:dyDescent="0.3">
      <c r="A90" s="55">
        <f>'Raw Data'!A88</f>
        <v>1.45</v>
      </c>
      <c r="B90" s="60">
        <f>'Raw Data'!B88/'Raw Data'!$K88</f>
        <v>1.677742419097103E-2</v>
      </c>
      <c r="C90" s="49">
        <f>'Raw Data'!C88/'Raw Data'!$K88</f>
        <v>4.4403780818023091E-2</v>
      </c>
      <c r="D90" s="49">
        <f>'Raw Data'!D88/'Raw Data'!$K88</f>
        <v>0.17268961867445015</v>
      </c>
      <c r="E90" s="49">
        <f>'Raw Data'!E88/'Raw Data'!$K88</f>
        <v>0.79375203527050908</v>
      </c>
      <c r="F90" s="49">
        <f>'Raw Data'!F88/'Raw Data'!$K88</f>
        <v>4.004968369601154</v>
      </c>
      <c r="G90" s="49">
        <f>'Raw Data'!G88</f>
        <v>1.0074710665020199</v>
      </c>
      <c r="H90" s="49">
        <f>'Raw Data'!H88</f>
        <v>0.135114484828775</v>
      </c>
      <c r="I90" s="49">
        <f>'Raw Data'!I88</f>
        <v>0.118417812064153</v>
      </c>
      <c r="J90" s="49">
        <f>'Raw Data'!J88</f>
        <v>0.85870907624429804</v>
      </c>
      <c r="K90" s="57">
        <f>'Raw Data'!K88</f>
        <v>1.01897954827153</v>
      </c>
      <c r="L90" s="55">
        <f t="shared" si="4"/>
        <v>0.11753966540727012</v>
      </c>
      <c r="M90" s="55">
        <f>'Non-Dimensional Groups'!$C$20+'Non-Dimensional Groups'!$C$21*L90</f>
        <v>1.137521408526506</v>
      </c>
      <c r="N90" s="49">
        <f>'Non-Dimensional Groups'!$C$20+'Non-Dimensional Groups'!$C$21</f>
        <v>2.17</v>
      </c>
      <c r="O90" s="49">
        <f>'Non-Dimensional Groups'!$C$22+'Non-Dimensional Groups'!$C$23*'Results (ND)-Batch'!L90</f>
        <v>0.91803154912387741</v>
      </c>
      <c r="P90" s="49">
        <f>'Non-Dimensional Groups'!$C$22+'Non-Dimensional Groups'!$C$23</f>
        <v>0.30263157894736847</v>
      </c>
      <c r="Q90" s="49">
        <f t="shared" si="5"/>
        <v>0.88913516257629344</v>
      </c>
      <c r="R90" s="49">
        <f t="shared" si="6"/>
        <v>4.5964085239360521</v>
      </c>
      <c r="S90" s="69">
        <f>('Non-Dimensional Groups'!$C$24*EXP('Non-Dimensional Groups'!$C$25*'Results (ND)-Batch'!Q90))/(1+'Non-Dimensional Groups'!$C$24*EXP('Non-Dimensional Groups'!$C$25*'Results (ND)-Batch'!Q90))</f>
        <v>0.41505169046894691</v>
      </c>
      <c r="T90" s="69">
        <f t="shared" si="7"/>
        <v>0.53292809825265042</v>
      </c>
    </row>
    <row r="91" spans="1:20" x14ac:dyDescent="0.3">
      <c r="A91" s="55">
        <f>'Raw Data'!A89</f>
        <v>1.4666666666666699</v>
      </c>
      <c r="B91" s="60">
        <f>'Raw Data'!B89/'Raw Data'!$K89</f>
        <v>1.6781344169134266E-2</v>
      </c>
      <c r="C91" s="49">
        <f>'Raw Data'!C89/'Raw Data'!$K89</f>
        <v>4.4422579311902306E-2</v>
      </c>
      <c r="D91" s="49">
        <f>'Raw Data'!D89/'Raw Data'!$K89</f>
        <v>0.1727901500306325</v>
      </c>
      <c r="E91" s="49">
        <f>'Raw Data'!E89/'Raw Data'!$K89</f>
        <v>0.79434193039535783</v>
      </c>
      <c r="F91" s="49">
        <f>'Raw Data'!F89/'Raw Data'!$K89</f>
        <v>4.0085968552852291</v>
      </c>
      <c r="G91" s="49">
        <f>'Raw Data'!G89</f>
        <v>1.0073673001178201</v>
      </c>
      <c r="H91" s="49">
        <f>'Raw Data'!H89</f>
        <v>0.135218251212983</v>
      </c>
      <c r="I91" s="49">
        <f>'Raw Data'!I89</f>
        <v>0.11831404567994599</v>
      </c>
      <c r="J91" s="49">
        <f>'Raw Data'!J89</f>
        <v>0.85870889069784795</v>
      </c>
      <c r="K91" s="57">
        <f>'Raw Data'!K89</f>
        <v>1.01899709532057</v>
      </c>
      <c r="L91" s="55">
        <f t="shared" si="4"/>
        <v>0.1174487653769466</v>
      </c>
      <c r="M91" s="55">
        <f>'Non-Dimensional Groups'!$C$20+'Non-Dimensional Groups'!$C$21*L91</f>
        <v>1.1374150554910276</v>
      </c>
      <c r="N91" s="49">
        <f>'Non-Dimensional Groups'!$C$20+'Non-Dimensional Groups'!$C$21</f>
        <v>2.17</v>
      </c>
      <c r="O91" s="49">
        <f>'Non-Dimensional Groups'!$C$22+'Non-Dimensional Groups'!$C$23*'Results (ND)-Batch'!L91</f>
        <v>0.91809493993449776</v>
      </c>
      <c r="P91" s="49">
        <f>'Non-Dimensional Groups'!$C$22+'Non-Dimensional Groups'!$C$23</f>
        <v>0.30263157894736847</v>
      </c>
      <c r="Q91" s="49">
        <f t="shared" si="5"/>
        <v>0.88913497045548839</v>
      </c>
      <c r="R91" s="49">
        <f t="shared" si="6"/>
        <v>4.5971482185444925</v>
      </c>
      <c r="S91" s="69">
        <f>('Non-Dimensional Groups'!$C$24*EXP('Non-Dimensional Groups'!$C$25*'Results (ND)-Batch'!Q91))/(1+'Non-Dimensional Groups'!$C$24*EXP('Non-Dimensional Groups'!$C$25*'Results (ND)-Batch'!Q91))</f>
        <v>0.41505161107122868</v>
      </c>
      <c r="T91" s="69">
        <f t="shared" si="7"/>
        <v>0.53333738095737748</v>
      </c>
    </row>
    <row r="92" spans="1:20" x14ac:dyDescent="0.3">
      <c r="A92" s="55">
        <f>'Raw Data'!A90</f>
        <v>1.4833333333333301</v>
      </c>
      <c r="B92" s="60">
        <f>'Raw Data'!B90/'Raw Data'!$K90</f>
        <v>1.678512140491251E-2</v>
      </c>
      <c r="C92" s="49">
        <f>'Raw Data'!C90/'Raw Data'!$K90</f>
        <v>4.4440731074242915E-2</v>
      </c>
      <c r="D92" s="49">
        <f>'Raw Data'!D90/'Raw Data'!$K90</f>
        <v>0.17288724068777928</v>
      </c>
      <c r="E92" s="49">
        <f>'Raw Data'!E90/'Raw Data'!$K90</f>
        <v>0.79491172169075797</v>
      </c>
      <c r="F92" s="49">
        <f>'Raw Data'!F90/'Raw Data'!$K90</f>
        <v>4.0121022064794847</v>
      </c>
      <c r="G92" s="49">
        <f>'Raw Data'!G90</f>
        <v>1.0072670644291899</v>
      </c>
      <c r="H92" s="49">
        <f>'Raw Data'!H90</f>
        <v>0.13531848690161299</v>
      </c>
      <c r="I92" s="49">
        <f>'Raw Data'!I90</f>
        <v>0.118213809991316</v>
      </c>
      <c r="J92" s="49">
        <f>'Raw Data'!J90</f>
        <v>0.85870874385333695</v>
      </c>
      <c r="K92" s="57">
        <f>'Raw Data'!K90</f>
        <v>1.0190140502696801</v>
      </c>
      <c r="L92" s="55">
        <f t="shared" si="4"/>
        <v>0.11736094047541087</v>
      </c>
      <c r="M92" s="55">
        <f>'Non-Dimensional Groups'!$C$20+'Non-Dimensional Groups'!$C$21*L92</f>
        <v>1.1373123003562307</v>
      </c>
      <c r="N92" s="49">
        <f>'Non-Dimensional Groups'!$C$20+'Non-Dimensional Groups'!$C$21</f>
        <v>2.17</v>
      </c>
      <c r="O92" s="49">
        <f>'Non-Dimensional Groups'!$C$22+'Non-Dimensional Groups'!$C$23*'Results (ND)-Batch'!L92</f>
        <v>0.9181561862474108</v>
      </c>
      <c r="P92" s="49">
        <f>'Non-Dimensional Groups'!$C$22+'Non-Dimensional Groups'!$C$23</f>
        <v>0.30263157894736847</v>
      </c>
      <c r="Q92" s="49">
        <f t="shared" si="5"/>
        <v>0.88913481840793052</v>
      </c>
      <c r="R92" s="49">
        <f t="shared" si="6"/>
        <v>4.5978622744422522</v>
      </c>
      <c r="S92" s="69">
        <f>('Non-Dimensional Groups'!$C$24*EXP('Non-Dimensional Groups'!$C$25*'Results (ND)-Batch'!Q92))/(1+'Non-Dimensional Groups'!$C$24*EXP('Non-Dimensional Groups'!$C$25*'Results (ND)-Batch'!Q92))</f>
        <v>0.41505154823457474</v>
      </c>
      <c r="T92" s="69">
        <f t="shared" si="7"/>
        <v>0.53373273764312679</v>
      </c>
    </row>
    <row r="93" spans="1:20" x14ac:dyDescent="0.3">
      <c r="A93" s="55">
        <f>'Raw Data'!A91</f>
        <v>1.5</v>
      </c>
      <c r="B93" s="60">
        <f>'Raw Data'!B91/'Raw Data'!$K91</f>
        <v>1.6788755912015185E-2</v>
      </c>
      <c r="C93" s="49">
        <f>'Raw Data'!C91/'Raw Data'!$K91</f>
        <v>4.4458236168968088E-2</v>
      </c>
      <c r="D93" s="49">
        <f>'Raw Data'!D91/'Raw Data'!$K91</f>
        <v>0.17298089098687672</v>
      </c>
      <c r="E93" s="49">
        <f>'Raw Data'!E91/'Raw Data'!$K91</f>
        <v>0.79546141115342495</v>
      </c>
      <c r="F93" s="49">
        <f>'Raw Data'!F91/'Raw Data'!$K91</f>
        <v>4.0154844354405155</v>
      </c>
      <c r="G93" s="49">
        <f>'Raw Data'!G91</f>
        <v>1.0071703594361301</v>
      </c>
      <c r="H93" s="49">
        <f>'Raw Data'!H91</f>
        <v>0.135415191894665</v>
      </c>
      <c r="I93" s="49">
        <f>'Raw Data'!I91</f>
        <v>0.118117104998264</v>
      </c>
      <c r="J93" s="49">
        <f>'Raw Data'!J91</f>
        <v>0.85870863571076395</v>
      </c>
      <c r="K93" s="57">
        <f>'Raw Data'!K91</f>
        <v>1.0190304131188399</v>
      </c>
      <c r="L93" s="55">
        <f t="shared" si="4"/>
        <v>0.11727619254441971</v>
      </c>
      <c r="M93" s="55">
        <f>'Non-Dimensional Groups'!$C$20+'Non-Dimensional Groups'!$C$21*L93</f>
        <v>1.1372131452769709</v>
      </c>
      <c r="N93" s="49">
        <f>'Non-Dimensional Groups'!$C$20+'Non-Dimensional Groups'!$C$21</f>
        <v>2.17</v>
      </c>
      <c r="O93" s="49">
        <f>'Non-Dimensional Groups'!$C$22+'Non-Dimensional Groups'!$C$23*'Results (ND)-Batch'!L93</f>
        <v>0.91821528677823361</v>
      </c>
      <c r="P93" s="49">
        <f>'Non-Dimensional Groups'!$C$22+'Non-Dimensional Groups'!$C$23</f>
        <v>0.30263157894736847</v>
      </c>
      <c r="Q93" s="49">
        <f t="shared" si="5"/>
        <v>0.88913470643361825</v>
      </c>
      <c r="R93" s="49">
        <f t="shared" si="6"/>
        <v>4.5985507798880114</v>
      </c>
      <c r="S93" s="69">
        <f>('Non-Dimensional Groups'!$C$24*EXP('Non-Dimensional Groups'!$C$25*'Results (ND)-Batch'!Q93))/(1+'Non-Dimensional Groups'!$C$24*EXP('Non-Dimensional Groups'!$C$25*'Results (ND)-Batch'!Q93))</f>
        <v>0.41505150195898211</v>
      </c>
      <c r="T93" s="69">
        <f t="shared" si="7"/>
        <v>0.53411416830989833</v>
      </c>
    </row>
    <row r="94" spans="1:20" x14ac:dyDescent="0.3">
      <c r="A94" s="55">
        <f>'Raw Data'!A92</f>
        <v>1.5166666666666699</v>
      </c>
      <c r="B94" s="60">
        <f>'Raw Data'!B92/'Raw Data'!$K92</f>
        <v>1.679224770365282E-2</v>
      </c>
      <c r="C94" s="49">
        <f>'Raw Data'!C92/'Raw Data'!$K92</f>
        <v>4.4475094657741389E-2</v>
      </c>
      <c r="D94" s="49">
        <f>'Raw Data'!D92/'Raw Data'!$K92</f>
        <v>0.17307110125689065</v>
      </c>
      <c r="E94" s="49">
        <f>'Raw Data'!E92/'Raw Data'!$K92</f>
        <v>0.7959910007098413</v>
      </c>
      <c r="F94" s="49">
        <f>'Raw Data'!F92/'Raw Data'!$K92</f>
        <v>4.018743553994784</v>
      </c>
      <c r="G94" s="49">
        <f>'Raw Data'!G92</f>
        <v>1.00707718513866</v>
      </c>
      <c r="H94" s="49">
        <f>'Raw Data'!H92</f>
        <v>0.13550836619213899</v>
      </c>
      <c r="I94" s="49">
        <f>'Raw Data'!I92</f>
        <v>0.11802393070078999</v>
      </c>
      <c r="J94" s="49">
        <f>'Raw Data'!J92</f>
        <v>0.85870856627012904</v>
      </c>
      <c r="K94" s="57">
        <f>'Raw Data'!K92</f>
        <v>1.01904618386806</v>
      </c>
      <c r="L94" s="55">
        <f t="shared" si="4"/>
        <v>0.11719452336172208</v>
      </c>
      <c r="M94" s="55">
        <f>'Non-Dimensional Groups'!$C$20+'Non-Dimensional Groups'!$C$21*L94</f>
        <v>1.1371175923332149</v>
      </c>
      <c r="N94" s="49">
        <f>'Non-Dimensional Groups'!$C$20+'Non-Dimensional Groups'!$C$21</f>
        <v>2.17</v>
      </c>
      <c r="O94" s="49">
        <f>'Non-Dimensional Groups'!$C$22+'Non-Dimensional Groups'!$C$23*'Results (ND)-Batch'!L94</f>
        <v>0.9182722402872201</v>
      </c>
      <c r="P94" s="49">
        <f>'Non-Dimensional Groups'!$C$22+'Non-Dimensional Groups'!$C$23</f>
        <v>0.30263157894736847</v>
      </c>
      <c r="Q94" s="49">
        <f t="shared" si="5"/>
        <v>0.88913463453253461</v>
      </c>
      <c r="R94" s="49">
        <f t="shared" si="6"/>
        <v>4.5992138198066135</v>
      </c>
      <c r="S94" s="69">
        <f>('Non-Dimensional Groups'!$C$24*EXP('Non-Dimensional Groups'!$C$25*'Results (ND)-Batch'!Q94))/(1+'Non-Dimensional Groups'!$C$24*EXP('Non-Dimensional Groups'!$C$25*'Results (ND)-Batch'!Q94))</f>
        <v>0.41505147224444222</v>
      </c>
      <c r="T94" s="69">
        <f t="shared" si="7"/>
        <v>0.53448167295769211</v>
      </c>
    </row>
    <row r="95" spans="1:20" x14ac:dyDescent="0.3">
      <c r="A95" s="55">
        <f>'Raw Data'!A93</f>
        <v>1.5333333333333301</v>
      </c>
      <c r="B95" s="60">
        <f>'Raw Data'!B93/'Raw Data'!$K93</f>
        <v>1.6795596792537764E-2</v>
      </c>
      <c r="C95" s="49">
        <f>'Raw Data'!C93/'Raw Data'!$K93</f>
        <v>4.4491306599968486E-2</v>
      </c>
      <c r="D95" s="49">
        <f>'Raw Data'!D93/'Raw Data'!$K93</f>
        <v>0.17315787181477646</v>
      </c>
      <c r="E95" s="49">
        <f>'Raw Data'!E93/'Raw Data'!$K93</f>
        <v>0.79650049221630725</v>
      </c>
      <c r="F95" s="49">
        <f>'Raw Data'!F93/'Raw Data'!$K93</f>
        <v>4.0218795735388522</v>
      </c>
      <c r="G95" s="49">
        <f>'Raw Data'!G93</f>
        <v>1.00698754153676</v>
      </c>
      <c r="H95" s="49">
        <f>'Raw Data'!H93</f>
        <v>0.135598009794035</v>
      </c>
      <c r="I95" s="49">
        <f>'Raw Data'!I93</f>
        <v>0.117934287098894</v>
      </c>
      <c r="J95" s="49">
        <f>'Raw Data'!J93</f>
        <v>0.858708535531433</v>
      </c>
      <c r="K95" s="57">
        <f>'Raw Data'!K93</f>
        <v>1.0190613625173399</v>
      </c>
      <c r="L95" s="55">
        <f t="shared" si="4"/>
        <v>0.11711593464097374</v>
      </c>
      <c r="M95" s="55">
        <f>'Non-Dimensional Groups'!$C$20+'Non-Dimensional Groups'!$C$21*L95</f>
        <v>1.1370256435299393</v>
      </c>
      <c r="N95" s="49">
        <f>'Non-Dimensional Groups'!$C$20+'Non-Dimensional Groups'!$C$21</f>
        <v>2.17</v>
      </c>
      <c r="O95" s="49">
        <f>'Non-Dimensional Groups'!$C$22+'Non-Dimensional Groups'!$C$23*'Results (ND)-Batch'!L95</f>
        <v>0.91832704557932099</v>
      </c>
      <c r="P95" s="49">
        <f>'Non-Dimensional Groups'!$C$22+'Non-Dimensional Groups'!$C$23</f>
        <v>0.30263157894736847</v>
      </c>
      <c r="Q95" s="49">
        <f t="shared" si="5"/>
        <v>0.8891346027046978</v>
      </c>
      <c r="R95" s="49">
        <f t="shared" si="6"/>
        <v>4.5998514758157114</v>
      </c>
      <c r="S95" s="69">
        <f>('Non-Dimensional Groups'!$C$24*EXP('Non-Dimensional Groups'!$C$25*'Results (ND)-Batch'!Q95))/(1+'Non-Dimensional Groups'!$C$24*EXP('Non-Dimensional Groups'!$C$25*'Results (ND)-Batch'!Q95))</f>
        <v>0.41505145909096153</v>
      </c>
      <c r="T95" s="69">
        <f t="shared" si="7"/>
        <v>0.53483525158650824</v>
      </c>
    </row>
    <row r="96" spans="1:20" x14ac:dyDescent="0.3">
      <c r="A96" s="55">
        <f>'Raw Data'!A94</f>
        <v>1.55</v>
      </c>
      <c r="B96" s="60">
        <f>'Raw Data'!B94/'Raw Data'!$K94</f>
        <v>1.6798609161325327E-2</v>
      </c>
      <c r="C96" s="49">
        <f>'Raw Data'!C94/'Raw Data'!$K94</f>
        <v>4.4506077156507798E-2</v>
      </c>
      <c r="D96" s="49">
        <f>'Raw Data'!D94/'Raw Data'!$K94</f>
        <v>0.17323704613434676</v>
      </c>
      <c r="E96" s="49">
        <f>'Raw Data'!E94/'Raw Data'!$K94</f>
        <v>0.79696594965586143</v>
      </c>
      <c r="F96" s="49">
        <f>'Raw Data'!F94/'Raw Data'!$K94</f>
        <v>4.0247480520529564</v>
      </c>
      <c r="G96" s="49">
        <f>'Raw Data'!G94</f>
        <v>1.0069056285560201</v>
      </c>
      <c r="H96" s="49">
        <f>'Raw Data'!H94</f>
        <v>0.135679922774775</v>
      </c>
      <c r="I96" s="49">
        <f>'Raw Data'!I94</f>
        <v>0.117852374118154</v>
      </c>
      <c r="J96" s="49">
        <f>'Raw Data'!J94</f>
        <v>0.85870853001366798</v>
      </c>
      <c r="K96" s="57">
        <f>'Raw Data'!K94</f>
        <v>1.0190752634023299</v>
      </c>
      <c r="L96" s="55">
        <f t="shared" si="4"/>
        <v>0.11704411096317273</v>
      </c>
      <c r="M96" s="55">
        <f>'Non-Dimensional Groups'!$C$20+'Non-Dimensional Groups'!$C$21*L96</f>
        <v>1.1369416098269121</v>
      </c>
      <c r="N96" s="49">
        <f>'Non-Dimensional Groups'!$C$20+'Non-Dimensional Groups'!$C$21</f>
        <v>2.17</v>
      </c>
      <c r="O96" s="49">
        <f>'Non-Dimensional Groups'!$C$22+'Non-Dimensional Groups'!$C$23*'Results (ND)-Batch'!L96</f>
        <v>0.9183771331441033</v>
      </c>
      <c r="P96" s="49">
        <f>'Non-Dimensional Groups'!$C$22+'Non-Dimensional Groups'!$C$23</f>
        <v>0.30263157894736847</v>
      </c>
      <c r="Q96" s="49">
        <f t="shared" si="5"/>
        <v>0.88913459699142516</v>
      </c>
      <c r="R96" s="49">
        <f t="shared" si="6"/>
        <v>4.6004360351296212</v>
      </c>
      <c r="S96" s="69">
        <f>('Non-Dimensional Groups'!$C$24*EXP('Non-Dimensional Groups'!$C$25*'Results (ND)-Batch'!Q96))/(1+'Non-Dimensional Groups'!$C$24*EXP('Non-Dimensional Groups'!$C$25*'Results (ND)-Batch'!Q96))</f>
        <v>0.41505145672983912</v>
      </c>
      <c r="T96" s="69">
        <f t="shared" si="7"/>
        <v>0.53515833855311512</v>
      </c>
    </row>
    <row r="97" spans="1:20" x14ac:dyDescent="0.3">
      <c r="A97" s="55">
        <f>'Raw Data'!A95</f>
        <v>1.56666666666667</v>
      </c>
      <c r="B97" s="60">
        <f>'Raw Data'!B95/'Raw Data'!$K95</f>
        <v>1.6801537571829776E-2</v>
      </c>
      <c r="C97" s="49">
        <f>'Raw Data'!C95/'Raw Data'!$K95</f>
        <v>4.4520468245862366E-2</v>
      </c>
      <c r="D97" s="49">
        <f>'Raw Data'!D95/'Raw Data'!$K95</f>
        <v>0.17331420467517356</v>
      </c>
      <c r="E97" s="49">
        <f>'Raw Data'!E95/'Raw Data'!$K95</f>
        <v>0.79741964362313356</v>
      </c>
      <c r="F97" s="49">
        <f>'Raw Data'!F95/'Raw Data'!$K95</f>
        <v>4.0275445707145945</v>
      </c>
      <c r="G97" s="49">
        <f>'Raw Data'!G95</f>
        <v>1.00682578134147</v>
      </c>
      <c r="H97" s="49">
        <f>'Raw Data'!H95</f>
        <v>0.13575976998933101</v>
      </c>
      <c r="I97" s="49">
        <f>'Raw Data'!I95</f>
        <v>0.117772526903598</v>
      </c>
      <c r="J97" s="49">
        <f>'Raw Data'!J95</f>
        <v>0.85870852518298602</v>
      </c>
      <c r="K97" s="57">
        <f>'Raw Data'!K95</f>
        <v>1.0190888185245</v>
      </c>
      <c r="L97" s="55">
        <f t="shared" si="4"/>
        <v>0.11697408736065615</v>
      </c>
      <c r="M97" s="55">
        <f>'Non-Dimensional Groups'!$C$20+'Non-Dimensional Groups'!$C$21*L97</f>
        <v>1.1368596822119676</v>
      </c>
      <c r="N97" s="49">
        <f>'Non-Dimensional Groups'!$C$20+'Non-Dimensional Groups'!$C$21</f>
        <v>2.17</v>
      </c>
      <c r="O97" s="49">
        <f>'Non-Dimensional Groups'!$C$22+'Non-Dimensional Groups'!$C$23*'Results (ND)-Batch'!L97</f>
        <v>0.91842596539322663</v>
      </c>
      <c r="P97" s="49">
        <f>'Non-Dimensional Groups'!$C$22+'Non-Dimensional Groups'!$C$23</f>
        <v>0.30263157894736847</v>
      </c>
      <c r="Q97" s="49">
        <f t="shared" si="5"/>
        <v>0.88913459198957534</v>
      </c>
      <c r="R97" s="49">
        <f t="shared" si="6"/>
        <v>4.6010057001251683</v>
      </c>
      <c r="S97" s="69">
        <f>('Non-Dimensional Groups'!$C$24*EXP('Non-Dimensional Groups'!$C$25*'Results (ND)-Batch'!Q97))/(1+'Non-Dimensional Groups'!$C$24*EXP('Non-Dimensional Groups'!$C$25*'Results (ND)-Batch'!Q97))</f>
        <v>0.41505145466272608</v>
      </c>
      <c r="T97" s="69">
        <f t="shared" si="7"/>
        <v>0.53547327757877206</v>
      </c>
    </row>
    <row r="98" spans="1:20" x14ac:dyDescent="0.3">
      <c r="A98" s="55">
        <f>'Raw Data'!A96</f>
        <v>1.5833333333333299</v>
      </c>
      <c r="B98" s="60">
        <f>'Raw Data'!B96/'Raw Data'!$K96</f>
        <v>1.6804413795293571E-2</v>
      </c>
      <c r="C98" s="49">
        <f>'Raw Data'!C96/'Raw Data'!$K96</f>
        <v>4.4534611710070178E-2</v>
      </c>
      <c r="D98" s="49">
        <f>'Raw Data'!D96/'Raw Data'!$K96</f>
        <v>0.17339003862816141</v>
      </c>
      <c r="E98" s="49">
        <f>'Raw Data'!E96/'Raw Data'!$K96</f>
        <v>0.79786556302660905</v>
      </c>
      <c r="F98" s="49">
        <f>'Raw Data'!F96/'Raw Data'!$K96</f>
        <v>4.0302932543809566</v>
      </c>
      <c r="G98" s="49">
        <f>'Raw Data'!G96</f>
        <v>1.0067472999434699</v>
      </c>
      <c r="H98" s="49">
        <f>'Raw Data'!H96</f>
        <v>0.13583825138733199</v>
      </c>
      <c r="I98" s="49">
        <f>'Raw Data'!I96</f>
        <v>0.11769404550559701</v>
      </c>
      <c r="J98" s="49">
        <f>'Raw Data'!J96</f>
        <v>0.85870852056936697</v>
      </c>
      <c r="K98" s="57">
        <f>'Raw Data'!K96</f>
        <v>1.0191021426115401</v>
      </c>
      <c r="L98" s="55">
        <f t="shared" si="4"/>
        <v>0.11690525071406267</v>
      </c>
      <c r="M98" s="55">
        <f>'Non-Dimensional Groups'!$C$20+'Non-Dimensional Groups'!$C$21*L98</f>
        <v>1.1367791433354533</v>
      </c>
      <c r="N98" s="49">
        <f>'Non-Dimensional Groups'!$C$20+'Non-Dimensional Groups'!$C$21</f>
        <v>2.17</v>
      </c>
      <c r="O98" s="49">
        <f>'Non-Dimensional Groups'!$C$22+'Non-Dimensional Groups'!$C$23*'Results (ND)-Batch'!L98</f>
        <v>0.9184739698967721</v>
      </c>
      <c r="P98" s="49">
        <f>'Non-Dimensional Groups'!$C$22+'Non-Dimensional Groups'!$C$23</f>
        <v>0.30263157894736847</v>
      </c>
      <c r="Q98" s="49">
        <f t="shared" si="5"/>
        <v>0.88913458721248406</v>
      </c>
      <c r="R98" s="49">
        <f t="shared" si="6"/>
        <v>4.6015651725970752</v>
      </c>
      <c r="S98" s="69">
        <f>('Non-Dimensional Groups'!$C$24*EXP('Non-Dimensional Groups'!$C$25*'Results (ND)-Batch'!Q98))/(1+'Non-Dimensional Groups'!$C$24*EXP('Non-Dimensional Groups'!$C$25*'Results (ND)-Batch'!Q98))</f>
        <v>0.41505145268849908</v>
      </c>
      <c r="T98" s="69">
        <f t="shared" si="7"/>
        <v>0.53578282945426392</v>
      </c>
    </row>
    <row r="99" spans="1:20" x14ac:dyDescent="0.3">
      <c r="A99" s="55">
        <f>'Raw Data'!A97</f>
        <v>1.6</v>
      </c>
      <c r="B99" s="60">
        <f>'Raw Data'!B97/'Raw Data'!$K97</f>
        <v>1.6807237835719333E-2</v>
      </c>
      <c r="C99" s="49">
        <f>'Raw Data'!C97/'Raw Data'!$K97</f>
        <v>4.4548507568461876E-2</v>
      </c>
      <c r="D99" s="49">
        <f>'Raw Data'!D97/'Raw Data'!$K97</f>
        <v>0.17346454809683565</v>
      </c>
      <c r="E99" s="49">
        <f>'Raw Data'!E97/'Raw Data'!$K97</f>
        <v>0.79830370847448207</v>
      </c>
      <c r="F99" s="49">
        <f>'Raw Data'!F97/'Raw Data'!$K97</f>
        <v>4.0329941067975881</v>
      </c>
      <c r="G99" s="49">
        <f>'Raw Data'!G97</f>
        <v>1.00667018436202</v>
      </c>
      <c r="H99" s="49">
        <f>'Raw Data'!H97</f>
        <v>0.13591536696877801</v>
      </c>
      <c r="I99" s="49">
        <f>'Raw Data'!I97</f>
        <v>0.117616929924151</v>
      </c>
      <c r="J99" s="49">
        <f>'Raw Data'!J97</f>
        <v>0.85870851617280997</v>
      </c>
      <c r="K99" s="57">
        <f>'Raw Data'!K97</f>
        <v>1.0191152356634701</v>
      </c>
      <c r="L99" s="55">
        <f t="shared" si="4"/>
        <v>0.11683760158118824</v>
      </c>
      <c r="M99" s="55">
        <f>'Non-Dimensional Groups'!$C$20+'Non-Dimensional Groups'!$C$21*L99</f>
        <v>1.1366999938499902</v>
      </c>
      <c r="N99" s="49">
        <f>'Non-Dimensional Groups'!$C$20+'Non-Dimensional Groups'!$C$21</f>
        <v>2.17</v>
      </c>
      <c r="O99" s="49">
        <f>'Non-Dimensional Groups'!$C$22+'Non-Dimensional Groups'!$C$23*'Results (ND)-Batch'!L99</f>
        <v>0.91852114626575032</v>
      </c>
      <c r="P99" s="49">
        <f>'Non-Dimensional Groups'!$C$22+'Non-Dimensional Groups'!$C$23</f>
        <v>0.30263157894736847</v>
      </c>
      <c r="Q99" s="49">
        <f t="shared" si="5"/>
        <v>0.88913458266015011</v>
      </c>
      <c r="R99" s="49">
        <f t="shared" si="6"/>
        <v>4.6021144794891073</v>
      </c>
      <c r="S99" s="69">
        <f>('Non-Dimensional Groups'!$C$24*EXP('Non-Dimensional Groups'!$C$25*'Results (ND)-Batch'!Q99))/(1+'Non-Dimensional Groups'!$C$24*EXP('Non-Dimensional Groups'!$C$25*'Results (ND)-Batch'!Q99))</f>
        <v>0.41505145080715738</v>
      </c>
      <c r="T99" s="69">
        <f t="shared" si="7"/>
        <v>0.53608699417959116</v>
      </c>
    </row>
    <row r="100" spans="1:20" x14ac:dyDescent="0.3">
      <c r="A100" s="55">
        <f>'Raw Data'!A98</f>
        <v>1.61666666666667</v>
      </c>
      <c r="B100" s="60">
        <f>'Raw Data'!B98/'Raw Data'!$K98</f>
        <v>1.6810009697039083E-2</v>
      </c>
      <c r="C100" s="49">
        <f>'Raw Data'!C98/'Raw Data'!$K98</f>
        <v>4.456215584003162E-2</v>
      </c>
      <c r="D100" s="49">
        <f>'Raw Data'!D98/'Raw Data'!$K98</f>
        <v>0.17353773318291976</v>
      </c>
      <c r="E100" s="49">
        <f>'Raw Data'!E98/'Raw Data'!$K98</f>
        <v>0.79873408056436523</v>
      </c>
      <c r="F100" s="49">
        <f>'Raw Data'!F98/'Raw Data'!$K98</f>
        <v>4.0356471316448657</v>
      </c>
      <c r="G100" s="49">
        <f>'Raw Data'!G98</f>
        <v>1.00659443459713</v>
      </c>
      <c r="H100" s="49">
        <f>'Raw Data'!H98</f>
        <v>0.13599111673366901</v>
      </c>
      <c r="I100" s="49">
        <f>'Raw Data'!I98</f>
        <v>0.11754118015926</v>
      </c>
      <c r="J100" s="49">
        <f>'Raw Data'!J98</f>
        <v>0.85870851199331499</v>
      </c>
      <c r="K100" s="57">
        <f>'Raw Data'!K98</f>
        <v>1.0191280976802799</v>
      </c>
      <c r="L100" s="55">
        <f t="shared" si="4"/>
        <v>0.11677114051033233</v>
      </c>
      <c r="M100" s="55">
        <f>'Non-Dimensional Groups'!$C$20+'Non-Dimensional Groups'!$C$21*L100</f>
        <v>1.1366222343970889</v>
      </c>
      <c r="N100" s="49">
        <f>'Non-Dimensional Groups'!$C$20+'Non-Dimensional Groups'!$C$21</f>
        <v>2.17</v>
      </c>
      <c r="O100" s="49">
        <f>'Non-Dimensional Groups'!$C$22+'Non-Dimensional Groups'!$C$23*'Results (ND)-Batch'!L100</f>
        <v>0.91856749411779459</v>
      </c>
      <c r="P100" s="49">
        <f>'Non-Dimensional Groups'!$C$22+'Non-Dimensional Groups'!$C$23</f>
        <v>0.30263157894736847</v>
      </c>
      <c r="Q100" s="49">
        <f t="shared" si="5"/>
        <v>0.88913457833256493</v>
      </c>
      <c r="R100" s="49">
        <f t="shared" si="6"/>
        <v>4.6026536472183199</v>
      </c>
      <c r="S100" s="69">
        <f>('Non-Dimensional Groups'!$C$24*EXP('Non-Dimensional Groups'!$C$25*'Results (ND)-Batch'!Q100))/(1+'Non-Dimensional Groups'!$C$24*EXP('Non-Dimensional Groups'!$C$25*'Results (ND)-Batch'!Q100))</f>
        <v>0.41505144901869756</v>
      </c>
      <c r="T100" s="69">
        <f t="shared" si="7"/>
        <v>0.53638577175475344</v>
      </c>
    </row>
    <row r="101" spans="1:20" x14ac:dyDescent="0.3">
      <c r="A101" s="55">
        <f>'Raw Data'!A99</f>
        <v>1.63333333333333</v>
      </c>
      <c r="B101" s="60">
        <f>'Raw Data'!B99/'Raw Data'!$K99</f>
        <v>1.6812729383113855E-2</v>
      </c>
      <c r="C101" s="49">
        <f>'Raw Data'!C99/'Raw Data'!$K99</f>
        <v>4.457555654343584E-2</v>
      </c>
      <c r="D101" s="49">
        <f>'Raw Data'!D99/'Raw Data'!$K99</f>
        <v>0.17360959398633061</v>
      </c>
      <c r="E101" s="49">
        <f>'Raw Data'!E99/'Raw Data'!$K99</f>
        <v>0.79915667988326655</v>
      </c>
      <c r="F101" s="49">
        <f>'Raw Data'!F99/'Raw Data'!$K99</f>
        <v>4.0382523325379438</v>
      </c>
      <c r="G101" s="49">
        <f>'Raw Data'!G99</f>
        <v>1.0065200506487899</v>
      </c>
      <c r="H101" s="49">
        <f>'Raw Data'!H99</f>
        <v>0.13606550068200399</v>
      </c>
      <c r="I101" s="49">
        <f>'Raw Data'!I99</f>
        <v>0.117466796210924</v>
      </c>
      <c r="J101" s="49">
        <f>'Raw Data'!J99</f>
        <v>0.85870850803088306</v>
      </c>
      <c r="K101" s="57">
        <f>'Raw Data'!K99</f>
        <v>1.01914072866196</v>
      </c>
      <c r="L101" s="55">
        <f t="shared" si="4"/>
        <v>0.11670586804029032</v>
      </c>
      <c r="M101" s="55">
        <f>'Non-Dimensional Groups'!$C$20+'Non-Dimensional Groups'!$C$21*L101</f>
        <v>1.1365458656071397</v>
      </c>
      <c r="N101" s="49">
        <f>'Non-Dimensional Groups'!$C$20+'Non-Dimensional Groups'!$C$21</f>
        <v>2.17</v>
      </c>
      <c r="O101" s="49">
        <f>'Non-Dimensional Groups'!$C$22+'Non-Dimensional Groups'!$C$23*'Results (ND)-Batch'!L101</f>
        <v>0.91861301307716592</v>
      </c>
      <c r="P101" s="49">
        <f>'Non-Dimensional Groups'!$C$22+'Non-Dimensional Groups'!$C$23</f>
        <v>0.30263157894736847</v>
      </c>
      <c r="Q101" s="49">
        <f t="shared" si="5"/>
        <v>0.88913457422973885</v>
      </c>
      <c r="R101" s="49">
        <f t="shared" si="6"/>
        <v>4.6031827016782794</v>
      </c>
      <c r="S101" s="69">
        <f>('Non-Dimensional Groups'!$C$24*EXP('Non-Dimensional Groups'!$C$25*'Results (ND)-Batch'!Q101))/(1+'Non-Dimensional Groups'!$C$24*EXP('Non-Dimensional Groups'!$C$25*'Results (ND)-Batch'!Q101))</f>
        <v>0.41505144732312388</v>
      </c>
      <c r="T101" s="69">
        <f t="shared" si="7"/>
        <v>0.53667916217974687</v>
      </c>
    </row>
    <row r="102" spans="1:20" x14ac:dyDescent="0.3">
      <c r="A102" s="55">
        <f>'Raw Data'!A100</f>
        <v>1.65</v>
      </c>
      <c r="B102" s="60">
        <f>'Raw Data'!B100/'Raw Data'!$K100</f>
        <v>1.6815396897732551E-2</v>
      </c>
      <c r="C102" s="49">
        <f>'Raw Data'!C100/'Raw Data'!$K100</f>
        <v>4.4588709696992003E-2</v>
      </c>
      <c r="D102" s="49">
        <f>'Raw Data'!D100/'Raw Data'!$K100</f>
        <v>0.17368013060517382</v>
      </c>
      <c r="E102" s="49">
        <f>'Raw Data'!E100/'Raw Data'!$K100</f>
        <v>0.79957150700756996</v>
      </c>
      <c r="F102" s="49">
        <f>'Raw Data'!F100/'Raw Data'!$K100</f>
        <v>4.0408097130266238</v>
      </c>
      <c r="G102" s="49">
        <f>'Raw Data'!G100</f>
        <v>1.0064470325170101</v>
      </c>
      <c r="H102" s="49">
        <f>'Raw Data'!H100</f>
        <v>0.136138518813785</v>
      </c>
      <c r="I102" s="49">
        <f>'Raw Data'!I100</f>
        <v>0.117393778079144</v>
      </c>
      <c r="J102" s="49">
        <f>'Raw Data'!J100</f>
        <v>0.85870850428551404</v>
      </c>
      <c r="K102" s="57">
        <f>'Raw Data'!K100</f>
        <v>1.01915312860853</v>
      </c>
      <c r="L102" s="55">
        <f t="shared" si="4"/>
        <v>0.11664178470033883</v>
      </c>
      <c r="M102" s="55">
        <f>'Non-Dimensional Groups'!$C$20+'Non-Dimensional Groups'!$C$21*L102</f>
        <v>1.1364708880993963</v>
      </c>
      <c r="N102" s="49">
        <f>'Non-Dimensional Groups'!$C$20+'Non-Dimensional Groups'!$C$21</f>
        <v>2.17</v>
      </c>
      <c r="O102" s="49">
        <f>'Non-Dimensional Groups'!$C$22+'Non-Dimensional Groups'!$C$23*'Results (ND)-Batch'!L102</f>
        <v>0.91865770277476377</v>
      </c>
      <c r="P102" s="49">
        <f>'Non-Dimensional Groups'!$C$22+'Non-Dimensional Groups'!$C$23</f>
        <v>0.30263157894736847</v>
      </c>
      <c r="Q102" s="49">
        <f t="shared" si="5"/>
        <v>0.8891345703516621</v>
      </c>
      <c r="R102" s="49">
        <f t="shared" si="6"/>
        <v>4.6037016682422465</v>
      </c>
      <c r="S102" s="69">
        <f>('Non-Dimensional Groups'!$C$24*EXP('Non-Dimensional Groups'!$C$25*'Results (ND)-Batch'!Q102))/(1+'Non-Dimensional Groups'!$C$24*EXP('Non-Dimensional Groups'!$C$25*'Results (ND)-Batch'!Q102))</f>
        <v>0.41505144572043223</v>
      </c>
      <c r="T102" s="69">
        <f t="shared" si="7"/>
        <v>0.53696716545457956</v>
      </c>
    </row>
    <row r="103" spans="1:20" x14ac:dyDescent="0.3">
      <c r="A103" s="55">
        <f>'Raw Data'!A101</f>
        <v>1.6666666666666701</v>
      </c>
      <c r="B103" s="60">
        <f>'Raw Data'!B101/'Raw Data'!$K101</f>
        <v>1.6818012244614006E-2</v>
      </c>
      <c r="C103" s="49">
        <f>'Raw Data'!C101/'Raw Data'!$K101</f>
        <v>4.4601615318681273E-2</v>
      </c>
      <c r="D103" s="49">
        <f>'Raw Data'!D101/'Raw Data'!$K101</f>
        <v>0.17374934313575416</v>
      </c>
      <c r="E103" s="49">
        <f>'Raw Data'!E101/'Raw Data'!$K101</f>
        <v>0.79997856250308241</v>
      </c>
      <c r="F103" s="49">
        <f>'Raw Data'!F101/'Raw Data'!$K101</f>
        <v>4.0433192765955948</v>
      </c>
      <c r="G103" s="49">
        <f>'Raw Data'!G101</f>
        <v>1.0063753802017901</v>
      </c>
      <c r="H103" s="49">
        <f>'Raw Data'!H101</f>
        <v>0.13621017112900999</v>
      </c>
      <c r="I103" s="49">
        <f>'Raw Data'!I101</f>
        <v>0.117322125763919</v>
      </c>
      <c r="J103" s="49">
        <f>'Raw Data'!J101</f>
        <v>0.85870850075720695</v>
      </c>
      <c r="K103" s="57">
        <f>'Raw Data'!K101</f>
        <v>1.0191652975199801</v>
      </c>
      <c r="L103" s="55">
        <f t="shared" si="4"/>
        <v>0.11657889101022575</v>
      </c>
      <c r="M103" s="55">
        <f>'Non-Dimensional Groups'!$C$20+'Non-Dimensional Groups'!$C$21*L103</f>
        <v>1.136397302481964</v>
      </c>
      <c r="N103" s="49">
        <f>'Non-Dimensional Groups'!$C$20+'Non-Dimensional Groups'!$C$21</f>
        <v>2.17</v>
      </c>
      <c r="O103" s="49">
        <f>'Non-Dimensional Groups'!$C$22+'Non-Dimensional Groups'!$C$23*'Results (ND)-Batch'!L103</f>
        <v>0.91870156284813209</v>
      </c>
      <c r="P103" s="49">
        <f>'Non-Dimensional Groups'!$C$22+'Non-Dimensional Groups'!$C$23</f>
        <v>0.30263157894736847</v>
      </c>
      <c r="Q103" s="49">
        <f t="shared" si="5"/>
        <v>0.88913456669833413</v>
      </c>
      <c r="R103" s="49">
        <f t="shared" si="6"/>
        <v>4.6042105717662576</v>
      </c>
      <c r="S103" s="69">
        <f>('Non-Dimensional Groups'!$C$24*EXP('Non-Dimensional Groups'!$C$25*'Results (ND)-Batch'!Q103))/(1+'Non-Dimensional Groups'!$C$24*EXP('Non-Dimensional Groups'!$C$25*'Results (ND)-Batch'!Q103))</f>
        <v>0.41505144421062251</v>
      </c>
      <c r="T103" s="69">
        <f t="shared" si="7"/>
        <v>0.53724978157924341</v>
      </c>
    </row>
    <row r="104" spans="1:20" x14ac:dyDescent="0.3">
      <c r="A104" s="55">
        <f>'Raw Data'!A102</f>
        <v>1.68333333333333</v>
      </c>
      <c r="B104" s="60">
        <f>'Raw Data'!B102/'Raw Data'!$K102</f>
        <v>1.6820575427405164E-2</v>
      </c>
      <c r="C104" s="49">
        <f>'Raw Data'!C102/'Raw Data'!$K102</f>
        <v>4.4614273426146947E-2</v>
      </c>
      <c r="D104" s="49">
        <f>'Raw Data'!D102/'Raw Data'!$K102</f>
        <v>0.17381723167256918</v>
      </c>
      <c r="E104" s="49">
        <f>'Raw Data'!E102/'Raw Data'!$K102</f>
        <v>0.80037784692500735</v>
      </c>
      <c r="F104" s="49">
        <f>'Raw Data'!F102/'Raw Data'!$K102</f>
        <v>4.0457810266643142</v>
      </c>
      <c r="G104" s="49">
        <f>'Raw Data'!G102</f>
        <v>1.0063050937031199</v>
      </c>
      <c r="H104" s="49">
        <f>'Raw Data'!H102</f>
        <v>0.13628045762768001</v>
      </c>
      <c r="I104" s="49">
        <f>'Raw Data'!I102</f>
        <v>0.117251839265248</v>
      </c>
      <c r="J104" s="49">
        <f>'Raw Data'!J102</f>
        <v>0.858708497445963</v>
      </c>
      <c r="K104" s="57">
        <f>'Raw Data'!K102</f>
        <v>1.01917723539631</v>
      </c>
      <c r="L104" s="55">
        <f t="shared" si="4"/>
        <v>0.11651718748016159</v>
      </c>
      <c r="M104" s="55">
        <f>'Non-Dimensional Groups'!$C$20+'Non-Dimensional Groups'!$C$21*L104</f>
        <v>1.136325109351789</v>
      </c>
      <c r="N104" s="49">
        <f>'Non-Dimensional Groups'!$C$20+'Non-Dimensional Groups'!$C$21</f>
        <v>2.17</v>
      </c>
      <c r="O104" s="49">
        <f>'Non-Dimensional Groups'!$C$22+'Non-Dimensional Groups'!$C$23*'Results (ND)-Batch'!L104</f>
        <v>0.91874459294146626</v>
      </c>
      <c r="P104" s="49">
        <f>'Non-Dimensional Groups'!$C$22+'Non-Dimensional Groups'!$C$23</f>
        <v>0.30263157894736847</v>
      </c>
      <c r="Q104" s="49">
        <f t="shared" si="5"/>
        <v>0.88913456326976448</v>
      </c>
      <c r="R104" s="49">
        <f t="shared" si="6"/>
        <v>4.6047094365921737</v>
      </c>
      <c r="S104" s="69">
        <f>('Non-Dimensional Groups'!$C$24*EXP('Non-Dimensional Groups'!$C$25*'Results (ND)-Batch'!Q104))/(1+'Non-Dimensional Groups'!$C$24*EXP('Non-Dimensional Groups'!$C$25*'Results (ND)-Batch'!Q104))</f>
        <v>0.4150514427936986</v>
      </c>
      <c r="T104" s="69">
        <f t="shared" si="7"/>
        <v>0.53752701055374241</v>
      </c>
    </row>
    <row r="105" spans="1:20" x14ac:dyDescent="0.3">
      <c r="A105" s="55">
        <f>'Raw Data'!A103</f>
        <v>1.7</v>
      </c>
      <c r="B105" s="60">
        <f>'Raw Data'!B103/'Raw Data'!$K103</f>
        <v>1.6823086449682605E-2</v>
      </c>
      <c r="C105" s="49">
        <f>'Raw Data'!C103/'Raw Data'!$K103</f>
        <v>4.4626684036694952E-2</v>
      </c>
      <c r="D105" s="49">
        <f>'Raw Data'!D103/'Raw Data'!$K103</f>
        <v>0.17388379630831283</v>
      </c>
      <c r="E105" s="49">
        <f>'Raw Data'!E103/'Raw Data'!$K103</f>
        <v>0.80076936081795647</v>
      </c>
      <c r="F105" s="49">
        <f>'Raw Data'!F103/'Raw Data'!$K103</f>
        <v>4.0481949665870918</v>
      </c>
      <c r="G105" s="49">
        <f>'Raw Data'!G103</f>
        <v>1.0062361730210001</v>
      </c>
      <c r="H105" s="49">
        <f>'Raw Data'!H103</f>
        <v>0.13634937830979499</v>
      </c>
      <c r="I105" s="49">
        <f>'Raw Data'!I103</f>
        <v>0.117182918583133</v>
      </c>
      <c r="J105" s="49">
        <f>'Raw Data'!J103</f>
        <v>0.85870849435178198</v>
      </c>
      <c r="K105" s="57">
        <f>'Raw Data'!K103</f>
        <v>1.01918894223751</v>
      </c>
      <c r="L105" s="55">
        <f t="shared" si="4"/>
        <v>0.11645667461080968</v>
      </c>
      <c r="M105" s="55">
        <f>'Non-Dimensional Groups'!$C$20+'Non-Dimensional Groups'!$C$21*L105</f>
        <v>1.1362543092946473</v>
      </c>
      <c r="N105" s="49">
        <f>'Non-Dimensional Groups'!$C$20+'Non-Dimensional Groups'!$C$21</f>
        <v>2.17</v>
      </c>
      <c r="O105" s="49">
        <f>'Non-Dimensional Groups'!$C$22+'Non-Dimensional Groups'!$C$23*'Results (ND)-Batch'!L105</f>
        <v>0.91878679270561958</v>
      </c>
      <c r="P105" s="49">
        <f>'Non-Dimensional Groups'!$C$22+'Non-Dimensional Groups'!$C$23</f>
        <v>0.30263157894736847</v>
      </c>
      <c r="Q105" s="49">
        <f t="shared" si="5"/>
        <v>0.88913456006595382</v>
      </c>
      <c r="R105" s="49">
        <f t="shared" si="6"/>
        <v>4.6051982865506043</v>
      </c>
      <c r="S105" s="69">
        <f>('Non-Dimensional Groups'!$C$24*EXP('Non-Dimensional Groups'!$C$25*'Results (ND)-Batch'!Q105))/(1+'Non-Dimensional Groups'!$C$24*EXP('Non-Dimensional Groups'!$C$25*'Results (ND)-Batch'!Q105))</f>
        <v>0.41505144146966072</v>
      </c>
      <c r="T105" s="69">
        <f t="shared" si="7"/>
        <v>0.53779885237807656</v>
      </c>
    </row>
    <row r="106" spans="1:20" x14ac:dyDescent="0.3">
      <c r="A106" s="55">
        <f>'Raw Data'!A104</f>
        <v>1.7166666666666699</v>
      </c>
      <c r="B106" s="60">
        <f>'Raw Data'!B104/'Raw Data'!$K104</f>
        <v>1.6825545314950709E-2</v>
      </c>
      <c r="C106" s="49">
        <f>'Raw Data'!C104/'Raw Data'!$K104</f>
        <v>4.4638847167292897E-2</v>
      </c>
      <c r="D106" s="49">
        <f>'Raw Data'!D104/'Raw Data'!$K104</f>
        <v>0.173949037133869</v>
      </c>
      <c r="E106" s="49">
        <f>'Raw Data'!E104/'Raw Data'!$K104</f>
        <v>0.80115310471592716</v>
      </c>
      <c r="F106" s="49">
        <f>'Raw Data'!F104/'Raw Data'!$K104</f>
        <v>4.0505610996529189</v>
      </c>
      <c r="G106" s="49">
        <f>'Raw Data'!G104</f>
        <v>1.0061686181554399</v>
      </c>
      <c r="H106" s="49">
        <f>'Raw Data'!H104</f>
        <v>0.136416933175355</v>
      </c>
      <c r="I106" s="49">
        <f>'Raw Data'!I104</f>
        <v>0.117115363717574</v>
      </c>
      <c r="J106" s="49">
        <f>'Raw Data'!J104</f>
        <v>0.85870849147466299</v>
      </c>
      <c r="K106" s="57">
        <f>'Raw Data'!K104</f>
        <v>1.0192004180436001</v>
      </c>
      <c r="L106" s="55">
        <f t="shared" si="4"/>
        <v>0.11639735289327142</v>
      </c>
      <c r="M106" s="55">
        <f>'Non-Dimensional Groups'!$C$20+'Non-Dimensional Groups'!$C$21*L106</f>
        <v>1.1361849028851276</v>
      </c>
      <c r="N106" s="49">
        <f>'Non-Dimensional Groups'!$C$20+'Non-Dimensional Groups'!$C$21</f>
        <v>2.17</v>
      </c>
      <c r="O106" s="49">
        <f>'Non-Dimensional Groups'!$C$22+'Non-Dimensional Groups'!$C$23*'Results (ND)-Batch'!L106</f>
        <v>0.91882816179811333</v>
      </c>
      <c r="P106" s="49">
        <f>'Non-Dimensional Groups'!$C$22+'Non-Dimensional Groups'!$C$23</f>
        <v>0.30263157894736847</v>
      </c>
      <c r="Q106" s="49">
        <f t="shared" si="5"/>
        <v>0.88913455708689271</v>
      </c>
      <c r="R106" s="49">
        <f t="shared" si="6"/>
        <v>4.6056771449638418</v>
      </c>
      <c r="S106" s="69">
        <f>('Non-Dimensional Groups'!$C$24*EXP('Non-Dimensional Groups'!$C$25*'Results (ND)-Batch'!Q106))/(1+'Non-Dimensional Groups'!$C$24*EXP('Non-Dimensional Groups'!$C$25*'Results (ND)-Batch'!Q106))</f>
        <v>0.41505144023850504</v>
      </c>
      <c r="T106" s="69">
        <f t="shared" si="7"/>
        <v>0.53806530705224587</v>
      </c>
    </row>
    <row r="107" spans="1:20" x14ac:dyDescent="0.3">
      <c r="A107" s="55">
        <f>'Raw Data'!A105</f>
        <v>1.7333333333333301</v>
      </c>
      <c r="B107" s="60">
        <f>'Raw Data'!B105/'Raw Data'!$K105</f>
        <v>1.6827952026643857E-2</v>
      </c>
      <c r="C107" s="49">
        <f>'Raw Data'!C105/'Raw Data'!$K105</f>
        <v>4.4650762834571971E-2</v>
      </c>
      <c r="D107" s="49">
        <f>'Raw Data'!D105/'Raw Data'!$K105</f>
        <v>0.17401295423832217</v>
      </c>
      <c r="E107" s="49">
        <f>'Raw Data'!E105/'Raw Data'!$K105</f>
        <v>0.8015290791423485</v>
      </c>
      <c r="F107" s="49">
        <f>'Raw Data'!F105/'Raw Data'!$K105</f>
        <v>4.052879429085757</v>
      </c>
      <c r="G107" s="49">
        <f>'Raw Data'!G105</f>
        <v>1.00610242910644</v>
      </c>
      <c r="H107" s="49">
        <f>'Raw Data'!H105</f>
        <v>0.13648312222435999</v>
      </c>
      <c r="I107" s="49">
        <f>'Raw Data'!I105</f>
        <v>0.117049174668569</v>
      </c>
      <c r="J107" s="49">
        <f>'Raw Data'!J105</f>
        <v>0.85870848881460704</v>
      </c>
      <c r="K107" s="57">
        <f>'Raw Data'!K105</f>
        <v>1.01921166281457</v>
      </c>
      <c r="L107" s="55">
        <f t="shared" si="4"/>
        <v>0.11633922280907827</v>
      </c>
      <c r="M107" s="55">
        <f>'Non-Dimensional Groups'!$C$20+'Non-Dimensional Groups'!$C$21*L107</f>
        <v>1.1361168906866215</v>
      </c>
      <c r="N107" s="49">
        <f>'Non-Dimensional Groups'!$C$20+'Non-Dimensional Groups'!$C$21</f>
        <v>2.17</v>
      </c>
      <c r="O107" s="49">
        <f>'Non-Dimensional Groups'!$C$22+'Non-Dimensional Groups'!$C$23*'Results (ND)-Batch'!L107</f>
        <v>0.91886869988314279</v>
      </c>
      <c r="P107" s="49">
        <f>'Non-Dimensional Groups'!$C$22+'Non-Dimensional Groups'!$C$23</f>
        <v>0.30263157894736847</v>
      </c>
      <c r="Q107" s="49">
        <f t="shared" si="5"/>
        <v>0.88913455433257982</v>
      </c>
      <c r="R107" s="49">
        <f t="shared" si="6"/>
        <v>4.6061460346486722</v>
      </c>
      <c r="S107" s="69">
        <f>('Non-Dimensional Groups'!$C$24*EXP('Non-Dimensional Groups'!$C$25*'Results (ND)-Batch'!Q107))/(1+'Non-Dimensional Groups'!$C$24*EXP('Non-Dimensional Groups'!$C$25*'Results (ND)-Batch'!Q107))</f>
        <v>0.41505143910023096</v>
      </c>
      <c r="T107" s="69">
        <f t="shared" si="7"/>
        <v>0.53832637457625021</v>
      </c>
    </row>
    <row r="108" spans="1:20" x14ac:dyDescent="0.3">
      <c r="A108" s="55">
        <f>'Raw Data'!A106</f>
        <v>1.75</v>
      </c>
      <c r="B108" s="60">
        <f>'Raw Data'!B106/'Raw Data'!$K106</f>
        <v>1.6830306588124577E-2</v>
      </c>
      <c r="C108" s="49">
        <f>'Raw Data'!C106/'Raw Data'!$K106</f>
        <v>4.4662431054825945E-2</v>
      </c>
      <c r="D108" s="49">
        <f>'Raw Data'!D106/'Raw Data'!$K106</f>
        <v>0.17407554770895065</v>
      </c>
      <c r="E108" s="49">
        <f>'Raw Data'!E106/'Raw Data'!$K106</f>
        <v>0.80189728461004894</v>
      </c>
      <c r="F108" s="49">
        <f>'Raw Data'!F106/'Raw Data'!$K106</f>
        <v>4.0551499580443444</v>
      </c>
      <c r="G108" s="49">
        <f>'Raw Data'!G106</f>
        <v>1.0060376058739899</v>
      </c>
      <c r="H108" s="49">
        <f>'Raw Data'!H106</f>
        <v>0.13654794545680901</v>
      </c>
      <c r="I108" s="49">
        <f>'Raw Data'!I106</f>
        <v>0.11698435143612</v>
      </c>
      <c r="J108" s="49">
        <f>'Raw Data'!J106</f>
        <v>0.85870848637161301</v>
      </c>
      <c r="K108" s="57">
        <f>'Raw Data'!K106</f>
        <v>1.01922267655042</v>
      </c>
      <c r="L108" s="55">
        <f t="shared" si="4"/>
        <v>0.11628228483018828</v>
      </c>
      <c r="M108" s="55">
        <f>'Non-Dimensional Groups'!$C$20+'Non-Dimensional Groups'!$C$21*L108</f>
        <v>1.1360502732513202</v>
      </c>
      <c r="N108" s="49">
        <f>'Non-Dimensional Groups'!$C$20+'Non-Dimensional Groups'!$C$21</f>
        <v>2.17</v>
      </c>
      <c r="O108" s="49">
        <f>'Non-Dimensional Groups'!$C$22+'Non-Dimensional Groups'!$C$23*'Results (ND)-Batch'!L108</f>
        <v>0.91890840663157924</v>
      </c>
      <c r="P108" s="49">
        <f>'Non-Dimensional Groups'!$C$22+'Non-Dimensional Groups'!$C$23</f>
        <v>0.30263157894736847</v>
      </c>
      <c r="Q108" s="49">
        <f t="shared" si="5"/>
        <v>0.88913455180302581</v>
      </c>
      <c r="R108" s="49">
        <f t="shared" si="6"/>
        <v>4.606604977919118</v>
      </c>
      <c r="S108" s="69">
        <f>('Non-Dimensional Groups'!$C$24*EXP('Non-Dimensional Groups'!$C$25*'Results (ND)-Batch'!Q108))/(1+'Non-Dimensional Groups'!$C$24*EXP('Non-Dimensional Groups'!$C$25*'Results (ND)-Batch'!Q108))</f>
        <v>0.41505143805484296</v>
      </c>
      <c r="T108" s="69">
        <f t="shared" si="7"/>
        <v>0.53858205495008604</v>
      </c>
    </row>
    <row r="109" spans="1:20" x14ac:dyDescent="0.3">
      <c r="A109" s="55">
        <f>'Raw Data'!A107</f>
        <v>1.7666666666666699</v>
      </c>
      <c r="B109" s="60">
        <f>'Raw Data'!B107/'Raw Data'!$K107</f>
        <v>1.6832609002684917E-2</v>
      </c>
      <c r="C109" s="49">
        <f>'Raw Data'!C107/'Raw Data'!$K107</f>
        <v>4.4673851844011098E-2</v>
      </c>
      <c r="D109" s="49">
        <f>'Raw Data'!D107/'Raw Data'!$K107</f>
        <v>0.17413681763122879</v>
      </c>
      <c r="E109" s="49">
        <f>'Raw Data'!E107/'Raw Data'!$K107</f>
        <v>0.80225772162126885</v>
      </c>
      <c r="F109" s="49">
        <f>'Raw Data'!F107/'Raw Data'!$K107</f>
        <v>4.0573726896222908</v>
      </c>
      <c r="G109" s="49">
        <f>'Raw Data'!G107</f>
        <v>1.0059741484581</v>
      </c>
      <c r="H109" s="49">
        <f>'Raw Data'!H107</f>
        <v>0.13661140287270301</v>
      </c>
      <c r="I109" s="49">
        <f>'Raw Data'!I107</f>
        <v>0.116920894020225</v>
      </c>
      <c r="J109" s="49">
        <f>'Raw Data'!J107</f>
        <v>0.85870848414568202</v>
      </c>
      <c r="K109" s="57">
        <f>'Raw Data'!K107</f>
        <v>1.0192334592511501</v>
      </c>
      <c r="L109" s="55">
        <f t="shared" si="4"/>
        <v>0.11622653941896489</v>
      </c>
      <c r="M109" s="55">
        <f>'Non-Dimensional Groups'!$C$20+'Non-Dimensional Groups'!$C$21*L109</f>
        <v>1.135985051120189</v>
      </c>
      <c r="N109" s="49">
        <f>'Non-Dimensional Groups'!$C$20+'Non-Dimensional Groups'!$C$21</f>
        <v>2.17</v>
      </c>
      <c r="O109" s="49">
        <f>'Non-Dimensional Groups'!$C$22+'Non-Dimensional Groups'!$C$23*'Results (ND)-Batch'!L109</f>
        <v>0.91894728172098505</v>
      </c>
      <c r="P109" s="49">
        <f>'Non-Dimensional Groups'!$C$22+'Non-Dimensional Groups'!$C$23</f>
        <v>0.30263157894736847</v>
      </c>
      <c r="Q109" s="49">
        <f t="shared" si="5"/>
        <v>0.88913454949822046</v>
      </c>
      <c r="R109" s="49">
        <f t="shared" si="6"/>
        <v>4.6070539965891513</v>
      </c>
      <c r="S109" s="69">
        <f>('Non-Dimensional Groups'!$C$24*EXP('Non-Dimensional Groups'!$C$25*'Results (ND)-Batch'!Q109))/(1+'Non-Dimensional Groups'!$C$24*EXP('Non-Dimensional Groups'!$C$25*'Results (ND)-Batch'!Q109))</f>
        <v>0.41505143710233672</v>
      </c>
      <c r="T109" s="69">
        <f t="shared" si="7"/>
        <v>0.53883234817375691</v>
      </c>
    </row>
    <row r="110" spans="1:20" x14ac:dyDescent="0.3">
      <c r="A110" s="55">
        <f>'Raw Data'!A108</f>
        <v>1.7833333333333301</v>
      </c>
      <c r="B110" s="60">
        <f>'Raw Data'!B108/'Raw Data'!$K108</f>
        <v>1.6834859273545277E-2</v>
      </c>
      <c r="C110" s="49">
        <f>'Raw Data'!C108/'Raw Data'!$K108</f>
        <v>4.4685025217746588E-2</v>
      </c>
      <c r="D110" s="49">
        <f>'Raw Data'!D108/'Raw Data'!$K108</f>
        <v>0.17419676408882734</v>
      </c>
      <c r="E110" s="49">
        <f>'Raw Data'!E108/'Raw Data'!$K108</f>
        <v>0.80261039066766449</v>
      </c>
      <c r="F110" s="49">
        <f>'Raw Data'!F108/'Raw Data'!$K108</f>
        <v>4.0595476268480493</v>
      </c>
      <c r="G110" s="49">
        <f>'Raw Data'!G108</f>
        <v>1.0059120568587601</v>
      </c>
      <c r="H110" s="49">
        <f>'Raw Data'!H108</f>
        <v>0.136673494472042</v>
      </c>
      <c r="I110" s="49">
        <f>'Raw Data'!I108</f>
        <v>0.116858802420886</v>
      </c>
      <c r="J110" s="49">
        <f>'Raw Data'!J108</f>
        <v>0.85870848213681295</v>
      </c>
      <c r="K110" s="57">
        <f>'Raw Data'!K108</f>
        <v>1.01924401091676</v>
      </c>
      <c r="L110" s="55">
        <f t="shared" si="4"/>
        <v>0.11617198702818027</v>
      </c>
      <c r="M110" s="55">
        <f>'Non-Dimensional Groups'!$C$20+'Non-Dimensional Groups'!$C$21*L110</f>
        <v>1.1359212248229709</v>
      </c>
      <c r="N110" s="49">
        <f>'Non-Dimensional Groups'!$C$20+'Non-Dimensional Groups'!$C$21</f>
        <v>2.17</v>
      </c>
      <c r="O110" s="49">
        <f>'Non-Dimensional Groups'!$C$22+'Non-Dimensional Groups'!$C$23*'Results (ND)-Batch'!L110</f>
        <v>0.91898532483561113</v>
      </c>
      <c r="P110" s="49">
        <f>'Non-Dimensional Groups'!$C$22+'Non-Dimensional Groups'!$C$23</f>
        <v>0.30263157894736847</v>
      </c>
      <c r="Q110" s="49">
        <f t="shared" si="5"/>
        <v>0.88913454741817333</v>
      </c>
      <c r="R110" s="49">
        <f t="shared" si="6"/>
        <v>4.6074931119753355</v>
      </c>
      <c r="S110" s="69">
        <f>('Non-Dimensional Groups'!$C$24*EXP('Non-Dimensional Groups'!$C$25*'Results (ND)-Batch'!Q110))/(1+'Non-Dimensional Groups'!$C$24*EXP('Non-Dimensional Groups'!$C$25*'Results (ND)-Batch'!Q110))</f>
        <v>0.41505143624271629</v>
      </c>
      <c r="T110" s="69">
        <f t="shared" si="7"/>
        <v>0.53907725424726283</v>
      </c>
    </row>
    <row r="111" spans="1:20" x14ac:dyDescent="0.3">
      <c r="A111" s="55">
        <f>'Raw Data'!A109</f>
        <v>1.8</v>
      </c>
      <c r="B111" s="60">
        <f>'Raw Data'!B109/'Raw Data'!$K109</f>
        <v>1.6837057403855583E-2</v>
      </c>
      <c r="C111" s="49">
        <f>'Raw Data'!C109/'Raw Data'!$K109</f>
        <v>4.4695951191314427E-2</v>
      </c>
      <c r="D111" s="49">
        <f>'Raw Data'!D109/'Raw Data'!$K109</f>
        <v>0.17425538716361338</v>
      </c>
      <c r="E111" s="49">
        <f>'Raw Data'!E109/'Raw Data'!$K109</f>
        <v>0.80295529223030371</v>
      </c>
      <c r="F111" s="49">
        <f>'Raw Data'!F109/'Raw Data'!$K109</f>
        <v>4.0616747726849622</v>
      </c>
      <c r="G111" s="49">
        <f>'Raw Data'!G109</f>
        <v>1.00585133107597</v>
      </c>
      <c r="H111" s="49">
        <f>'Raw Data'!H109</f>
        <v>0.13673422025482601</v>
      </c>
      <c r="I111" s="49">
        <f>'Raw Data'!I109</f>
        <v>0.116798076638102</v>
      </c>
      <c r="J111" s="49">
        <f>'Raw Data'!J109</f>
        <v>0.85870848034500802</v>
      </c>
      <c r="K111" s="57">
        <f>'Raw Data'!K109</f>
        <v>1.01925433154725</v>
      </c>
      <c r="L111" s="55">
        <f t="shared" si="4"/>
        <v>0.11611862810099564</v>
      </c>
      <c r="M111" s="55">
        <f>'Non-Dimensional Groups'!$C$20+'Non-Dimensional Groups'!$C$21*L111</f>
        <v>1.1358587948781649</v>
      </c>
      <c r="N111" s="49">
        <f>'Non-Dimensional Groups'!$C$20+'Non-Dimensional Groups'!$C$21</f>
        <v>2.17</v>
      </c>
      <c r="O111" s="49">
        <f>'Non-Dimensional Groups'!$C$22+'Non-Dimensional Groups'!$C$23*'Results (ND)-Batch'!L111</f>
        <v>0.9190225356664109</v>
      </c>
      <c r="P111" s="49">
        <f>'Non-Dimensional Groups'!$C$22+'Non-Dimensional Groups'!$C$23</f>
        <v>0.30263157894736847</v>
      </c>
      <c r="Q111" s="49">
        <f t="shared" si="5"/>
        <v>0.88913454556288607</v>
      </c>
      <c r="R111" s="49">
        <f t="shared" si="6"/>
        <v>4.6079223448993627</v>
      </c>
      <c r="S111" s="69">
        <f>('Non-Dimensional Groups'!$C$24*EXP('Non-Dimensional Groups'!$C$25*'Results (ND)-Batch'!Q111))/(1+'Non-Dimensional Groups'!$C$24*EXP('Non-Dimensional Groups'!$C$25*'Results (ND)-Batch'!Q111))</f>
        <v>0.41505143547598233</v>
      </c>
      <c r="T111" s="69">
        <f t="shared" si="7"/>
        <v>0.539316773170604</v>
      </c>
    </row>
    <row r="112" spans="1:20" x14ac:dyDescent="0.3">
      <c r="A112" s="55">
        <f>'Raw Data'!A110</f>
        <v>1.81666666666667</v>
      </c>
      <c r="B112" s="60">
        <f>'Raw Data'!B110/'Raw Data'!$K110</f>
        <v>1.6839203396694077E-2</v>
      </c>
      <c r="C112" s="49">
        <f>'Raw Data'!C110/'Raw Data'!$K110</f>
        <v>4.4706629779659099E-2</v>
      </c>
      <c r="D112" s="49">
        <f>'Raw Data'!D110/'Raw Data'!$K110</f>
        <v>0.17431268693564925</v>
      </c>
      <c r="E112" s="49">
        <f>'Raw Data'!E110/'Raw Data'!$K110</f>
        <v>0.80329242677966428</v>
      </c>
      <c r="F112" s="49">
        <f>'Raw Data'!F110/'Raw Data'!$K110</f>
        <v>4.0637541300311968</v>
      </c>
      <c r="G112" s="49">
        <f>'Raw Data'!G110</f>
        <v>1.0057919711097401</v>
      </c>
      <c r="H112" s="49">
        <f>'Raw Data'!H110</f>
        <v>0.13679358022105501</v>
      </c>
      <c r="I112" s="49">
        <f>'Raw Data'!I110</f>
        <v>0.11673871667187299</v>
      </c>
      <c r="J112" s="49">
        <f>'Raw Data'!J110</f>
        <v>0.85870847877026402</v>
      </c>
      <c r="K112" s="57">
        <f>'Raw Data'!K110</f>
        <v>1.0192644211426301</v>
      </c>
      <c r="L112" s="55">
        <f t="shared" si="4"/>
        <v>0.1160664630709563</v>
      </c>
      <c r="M112" s="55">
        <f>'Non-Dimensional Groups'!$C$20+'Non-Dimensional Groups'!$C$21*L112</f>
        <v>1.1357977617930188</v>
      </c>
      <c r="N112" s="49">
        <f>'Non-Dimensional Groups'!$C$20+'Non-Dimensional Groups'!$C$21</f>
        <v>2.17</v>
      </c>
      <c r="O112" s="49">
        <f>'Non-Dimensional Groups'!$C$22+'Non-Dimensional Groups'!$C$23*'Results (ND)-Batch'!L112</f>
        <v>0.91905891391104366</v>
      </c>
      <c r="P112" s="49">
        <f>'Non-Dimensional Groups'!$C$22+'Non-Dimensional Groups'!$C$23</f>
        <v>0.30263157894736847</v>
      </c>
      <c r="Q112" s="49">
        <f t="shared" si="5"/>
        <v>0.88913454393234603</v>
      </c>
      <c r="R112" s="49">
        <f t="shared" si="6"/>
        <v>4.6083417156905773</v>
      </c>
      <c r="S112" s="69">
        <f>('Non-Dimensional Groups'!$C$24*EXP('Non-Dimensional Groups'!$C$25*'Results (ND)-Batch'!Q112))/(1+'Non-Dimensional Groups'!$C$24*EXP('Non-Dimensional Groups'!$C$25*'Results (ND)-Batch'!Q112))</f>
        <v>0.41505143480212958</v>
      </c>
      <c r="T112" s="69">
        <f t="shared" si="7"/>
        <v>0.53955090494378022</v>
      </c>
    </row>
    <row r="113" spans="1:20" x14ac:dyDescent="0.3">
      <c r="A113" s="55">
        <f>'Raw Data'!A111</f>
        <v>1.8333333333333299</v>
      </c>
      <c r="B113" s="60">
        <f>'Raw Data'!B111/'Raw Data'!$K111</f>
        <v>1.6841297255068662E-2</v>
      </c>
      <c r="C113" s="49">
        <f>'Raw Data'!C111/'Raw Data'!$K111</f>
        <v>4.4717060997389375E-2</v>
      </c>
      <c r="D113" s="49">
        <f>'Raw Data'!D111/'Raw Data'!$K111</f>
        <v>0.17436866348319946</v>
      </c>
      <c r="E113" s="49">
        <f>'Raw Data'!E111/'Raw Data'!$K111</f>
        <v>0.80362179477566542</v>
      </c>
      <c r="F113" s="49">
        <f>'Raw Data'!F111/'Raw Data'!$K111</f>
        <v>4.0657857017199488</v>
      </c>
      <c r="G113" s="49">
        <f>'Raw Data'!G111</f>
        <v>1.0057339769600699</v>
      </c>
      <c r="H113" s="49">
        <f>'Raw Data'!H111</f>
        <v>0.13685157437072901</v>
      </c>
      <c r="I113" s="49">
        <f>'Raw Data'!I111</f>
        <v>0.11668072252220001</v>
      </c>
      <c r="J113" s="49">
        <f>'Raw Data'!J111</f>
        <v>0.85870847741258405</v>
      </c>
      <c r="K113" s="57">
        <f>'Raw Data'!K111</f>
        <v>1.01927427970288</v>
      </c>
      <c r="L113" s="55">
        <f t="shared" si="4"/>
        <v>0.11601549236198522</v>
      </c>
      <c r="M113" s="55">
        <f>'Non-Dimensional Groups'!$C$20+'Non-Dimensional Groups'!$C$21*L113</f>
        <v>1.1357381260635226</v>
      </c>
      <c r="N113" s="49">
        <f>'Non-Dimensional Groups'!$C$20+'Non-Dimensional Groups'!$C$21</f>
        <v>2.17</v>
      </c>
      <c r="O113" s="49">
        <f>'Non-Dimensional Groups'!$C$22+'Non-Dimensional Groups'!$C$23*'Results (ND)-Batch'!L113</f>
        <v>0.91909445927387878</v>
      </c>
      <c r="P113" s="49">
        <f>'Non-Dimensional Groups'!$C$22+'Non-Dimensional Groups'!$C$23</f>
        <v>0.30263157894736847</v>
      </c>
      <c r="Q113" s="49">
        <f t="shared" si="5"/>
        <v>0.88913454252655721</v>
      </c>
      <c r="R113" s="49">
        <f t="shared" si="6"/>
        <v>4.6087512441884089</v>
      </c>
      <c r="S113" s="69">
        <f>('Non-Dimensional Groups'!$C$24*EXP('Non-Dimensional Groups'!$C$25*'Results (ND)-Batch'!Q113))/(1+'Non-Dimensional Groups'!$C$24*EXP('Non-Dimensional Groups'!$C$25*'Results (ND)-Batch'!Q113))</f>
        <v>0.4150514342211597</v>
      </c>
      <c r="T113" s="69">
        <f t="shared" si="7"/>
        <v>0.5397796495667917</v>
      </c>
    </row>
    <row r="114" spans="1:20" x14ac:dyDescent="0.3">
      <c r="A114" s="55">
        <f>'Raw Data'!A112</f>
        <v>1.85</v>
      </c>
      <c r="B114" s="60">
        <f>'Raw Data'!B112/'Raw Data'!$K112</f>
        <v>1.6843338981915812E-2</v>
      </c>
      <c r="C114" s="49">
        <f>'Raw Data'!C112/'Raw Data'!$K112</f>
        <v>4.4727244858775779E-2</v>
      </c>
      <c r="D114" s="49">
        <f>'Raw Data'!D112/'Raw Data'!$K112</f>
        <v>0.17442331688272084</v>
      </c>
      <c r="E114" s="49">
        <f>'Raw Data'!E112/'Raw Data'!$K112</f>
        <v>0.80394339666762238</v>
      </c>
      <c r="F114" s="49">
        <f>'Raw Data'!F112/'Raw Data'!$K112</f>
        <v>4.0677694905191784</v>
      </c>
      <c r="G114" s="49">
        <f>'Raw Data'!G112</f>
        <v>1.0056773486269499</v>
      </c>
      <c r="H114" s="49">
        <f>'Raw Data'!H112</f>
        <v>0.13690820270384699</v>
      </c>
      <c r="I114" s="49">
        <f>'Raw Data'!I112</f>
        <v>0.116624094189081</v>
      </c>
      <c r="J114" s="49">
        <f>'Raw Data'!J112</f>
        <v>0.858708476271965</v>
      </c>
      <c r="K114" s="57">
        <f>'Raw Data'!K112</f>
        <v>1.01928390722801</v>
      </c>
      <c r="L114" s="55">
        <f t="shared" si="4"/>
        <v>0.11596571638837022</v>
      </c>
      <c r="M114" s="55">
        <f>'Non-Dimensional Groups'!$C$20+'Non-Dimensional Groups'!$C$21*L114</f>
        <v>1.1356798881743932</v>
      </c>
      <c r="N114" s="49">
        <f>'Non-Dimensional Groups'!$C$20+'Non-Dimensional Groups'!$C$21</f>
        <v>2.17</v>
      </c>
      <c r="O114" s="49">
        <f>'Non-Dimensional Groups'!$C$22+'Non-Dimensional Groups'!$C$23*'Results (ND)-Batch'!L114</f>
        <v>0.91912917146600503</v>
      </c>
      <c r="P114" s="49">
        <f>'Non-Dimensional Groups'!$C$22+'Non-Dimensional Groups'!$C$23</f>
        <v>0.30263157894736847</v>
      </c>
      <c r="Q114" s="49">
        <f t="shared" si="5"/>
        <v>0.88913454134552472</v>
      </c>
      <c r="R114" s="49">
        <f t="shared" si="6"/>
        <v>4.6091509497447509</v>
      </c>
      <c r="S114" s="69">
        <f>('Non-Dimensional Groups'!$C$24*EXP('Non-Dimensional Groups'!$C$25*'Results (ND)-Batch'!Q114))/(1+'Non-Dimensional Groups'!$C$24*EXP('Non-Dimensional Groups'!$C$25*'Results (ND)-Batch'!Q114))</f>
        <v>0.41505143373307474</v>
      </c>
      <c r="T114" s="69">
        <f t="shared" si="7"/>
        <v>0.54000300703963433</v>
      </c>
    </row>
    <row r="115" spans="1:20" x14ac:dyDescent="0.3">
      <c r="A115" s="55">
        <f>'Raw Data'!A113</f>
        <v>1.86666666666667</v>
      </c>
      <c r="B115" s="60">
        <f>'Raw Data'!B113/'Raw Data'!$K113</f>
        <v>1.6845328580100804E-2</v>
      </c>
      <c r="C115" s="49">
        <f>'Raw Data'!C113/'Raw Data'!$K113</f>
        <v>4.4737181377751643E-2</v>
      </c>
      <c r="D115" s="49">
        <f>'Raw Data'!D113/'Raw Data'!$K113</f>
        <v>0.17447664720886774</v>
      </c>
      <c r="E115" s="49">
        <f>'Raw Data'!E113/'Raw Data'!$K113</f>
        <v>0.80425723289427242</v>
      </c>
      <c r="F115" s="49">
        <f>'Raw Data'!F113/'Raw Data'!$K113</f>
        <v>4.069705499131774</v>
      </c>
      <c r="G115" s="49">
        <f>'Raw Data'!G113</f>
        <v>1.0056220861103899</v>
      </c>
      <c r="H115" s="49">
        <f>'Raw Data'!H113</f>
        <v>0.136963465220411</v>
      </c>
      <c r="I115" s="49">
        <f>'Raw Data'!I113</f>
        <v>0.116568831672518</v>
      </c>
      <c r="J115" s="49">
        <f>'Raw Data'!J113</f>
        <v>0.85870847534840999</v>
      </c>
      <c r="K115" s="57">
        <f>'Raw Data'!K113</f>
        <v>1.0192933037180301</v>
      </c>
      <c r="L115" s="55">
        <f t="shared" si="4"/>
        <v>0.1159171355547594</v>
      </c>
      <c r="M115" s="55">
        <f>'Non-Dimensional Groups'!$C$20+'Non-Dimensional Groups'!$C$21*L115</f>
        <v>1.1356230485990686</v>
      </c>
      <c r="N115" s="49">
        <f>'Non-Dimensional Groups'!$C$20+'Non-Dimensional Groups'!$C$21</f>
        <v>2.17</v>
      </c>
      <c r="O115" s="49">
        <f>'Non-Dimensional Groups'!$C$22+'Non-Dimensional Groups'!$C$23*'Results (ND)-Batch'!L115</f>
        <v>0.91916305020523359</v>
      </c>
      <c r="P115" s="49">
        <f>'Non-Dimensional Groups'!$C$22+'Non-Dimensional Groups'!$C$23</f>
        <v>0.30263157894736847</v>
      </c>
      <c r="Q115" s="49">
        <f t="shared" si="5"/>
        <v>0.88913454038924289</v>
      </c>
      <c r="R115" s="49">
        <f t="shared" si="6"/>
        <v>4.609540851226285</v>
      </c>
      <c r="S115" s="69">
        <f>('Non-Dimensional Groups'!$C$24*EXP('Non-Dimensional Groups'!$C$25*'Results (ND)-Batch'!Q115))/(1+'Non-Dimensional Groups'!$C$24*EXP('Non-Dimensional Groups'!$C$25*'Results (ND)-Batch'!Q115))</f>
        <v>0.41505143333787242</v>
      </c>
      <c r="T115" s="69">
        <f t="shared" si="7"/>
        <v>0.54022097736231611</v>
      </c>
    </row>
    <row r="116" spans="1:20" x14ac:dyDescent="0.3">
      <c r="A116" s="55">
        <f>'Raw Data'!A114</f>
        <v>1.88333333333333</v>
      </c>
      <c r="B116" s="60">
        <f>'Raw Data'!B114/'Raw Data'!$K114</f>
        <v>1.6847266052418607E-2</v>
      </c>
      <c r="C116" s="49">
        <f>'Raw Data'!C114/'Raw Data'!$K114</f>
        <v>4.4746870567915077E-2</v>
      </c>
      <c r="D116" s="49">
        <f>'Raw Data'!D114/'Raw Data'!$K114</f>
        <v>0.17452865453449765</v>
      </c>
      <c r="E116" s="49">
        <f>'Raw Data'!E114/'Raw Data'!$K114</f>
        <v>0.80456330388379638</v>
      </c>
      <c r="F116" s="49">
        <f>'Raw Data'!F114/'Raw Data'!$K114</f>
        <v>4.0715937301956444</v>
      </c>
      <c r="G116" s="49">
        <f>'Raw Data'!G114</f>
        <v>1.0055681894103801</v>
      </c>
      <c r="H116" s="49">
        <f>'Raw Data'!H114</f>
        <v>0.137017361920419</v>
      </c>
      <c r="I116" s="49">
        <f>'Raw Data'!I114</f>
        <v>0.11651493497251</v>
      </c>
      <c r="J116" s="49">
        <f>'Raw Data'!J114</f>
        <v>0.85870847464191702</v>
      </c>
      <c r="K116" s="57">
        <f>'Raw Data'!K114</f>
        <v>1.01930246917292</v>
      </c>
      <c r="L116" s="55">
        <f t="shared" si="4"/>
        <v>0.11586975025615033</v>
      </c>
      <c r="M116" s="55">
        <f>'Non-Dimensional Groups'!$C$20+'Non-Dimensional Groups'!$C$21*L116</f>
        <v>1.1355676077996959</v>
      </c>
      <c r="N116" s="49">
        <f>'Non-Dimensional Groups'!$C$20+'Non-Dimensional Groups'!$C$21</f>
        <v>2.17</v>
      </c>
      <c r="O116" s="49">
        <f>'Non-Dimensional Groups'!$C$22+'Non-Dimensional Groups'!$C$23*'Results (ND)-Batch'!L116</f>
        <v>0.91919609521610568</v>
      </c>
      <c r="P116" s="49">
        <f>'Non-Dimensional Groups'!$C$22+'Non-Dimensional Groups'!$C$23</f>
        <v>0.30263157894736847</v>
      </c>
      <c r="Q116" s="49">
        <f t="shared" si="5"/>
        <v>0.88913453965771894</v>
      </c>
      <c r="R116" s="49">
        <f t="shared" si="6"/>
        <v>4.6099209670167083</v>
      </c>
      <c r="S116" s="69">
        <f>('Non-Dimensional Groups'!$C$24*EXP('Non-Dimensional Groups'!$C$25*'Results (ND)-Batch'!Q116))/(1+'Non-Dimensional Groups'!$C$24*EXP('Non-Dimensional Groups'!$C$25*'Results (ND)-Batch'!Q116))</f>
        <v>0.41505143303555575</v>
      </c>
      <c r="T116" s="69">
        <f t="shared" si="7"/>
        <v>0.54043356053482905</v>
      </c>
    </row>
    <row r="117" spans="1:20" x14ac:dyDescent="0.3">
      <c r="A117" s="55">
        <f>'Raw Data'!A115</f>
        <v>1.9</v>
      </c>
      <c r="B117" s="60">
        <f>'Raw Data'!B115/'Raw Data'!$K115</f>
        <v>1.6849151401592509E-2</v>
      </c>
      <c r="C117" s="49">
        <f>'Raw Data'!C115/'Raw Data'!$K115</f>
        <v>4.4756312442525654E-2</v>
      </c>
      <c r="D117" s="49">
        <f>'Raw Data'!D115/'Raw Data'!$K115</f>
        <v>0.17457933893066099</v>
      </c>
      <c r="E117" s="49">
        <f>'Raw Data'!E115/'Raw Data'!$K115</f>
        <v>0.80486161005377921</v>
      </c>
      <c r="F117" s="49">
        <f>'Raw Data'!F115/'Raw Data'!$K115</f>
        <v>4.0734341862835182</v>
      </c>
      <c r="G117" s="49">
        <f>'Raw Data'!G115</f>
        <v>1.00551565852693</v>
      </c>
      <c r="H117" s="49">
        <f>'Raw Data'!H115</f>
        <v>0.137069892803872</v>
      </c>
      <c r="I117" s="49">
        <f>'Raw Data'!I115</f>
        <v>0.116462404089057</v>
      </c>
      <c r="J117" s="49">
        <f>'Raw Data'!J115</f>
        <v>0.85870847415248697</v>
      </c>
      <c r="K117" s="57">
        <f>'Raw Data'!K115</f>
        <v>1.01931140359269</v>
      </c>
      <c r="L117" s="55">
        <f t="shared" si="4"/>
        <v>0.11582356087788151</v>
      </c>
      <c r="M117" s="55">
        <f>'Non-Dimensional Groups'!$C$20+'Non-Dimensional Groups'!$C$21*L117</f>
        <v>1.1355135662271214</v>
      </c>
      <c r="N117" s="49">
        <f>'Non-Dimensional Groups'!$C$20+'Non-Dimensional Groups'!$C$21</f>
        <v>2.17</v>
      </c>
      <c r="O117" s="49">
        <f>'Non-Dimensional Groups'!$C$22+'Non-Dimensional Groups'!$C$23*'Results (ND)-Batch'!L117</f>
        <v>0.91922830622989848</v>
      </c>
      <c r="P117" s="49">
        <f>'Non-Dimensional Groups'!$C$22+'Non-Dimensional Groups'!$C$23</f>
        <v>0.30263157894736847</v>
      </c>
      <c r="Q117" s="49">
        <f t="shared" si="5"/>
        <v>0.88913453915094443</v>
      </c>
      <c r="R117" s="49">
        <f t="shared" si="6"/>
        <v>4.6102913150189684</v>
      </c>
      <c r="S117" s="69">
        <f>('Non-Dimensional Groups'!$C$24*EXP('Non-Dimensional Groups'!$C$25*'Results (ND)-Batch'!Q117))/(1+'Non-Dimensional Groups'!$C$24*EXP('Non-Dimensional Groups'!$C$25*'Results (ND)-Batch'!Q117))</f>
        <v>0.41505143282612117</v>
      </c>
      <c r="T117" s="69">
        <f t="shared" si="7"/>
        <v>0.54064075655717714</v>
      </c>
    </row>
    <row r="118" spans="1:20" x14ac:dyDescent="0.3">
      <c r="A118" s="55">
        <f>'Raw Data'!A116</f>
        <v>1.9166666666666701</v>
      </c>
      <c r="B118" s="60">
        <f>'Raw Data'!B116/'Raw Data'!$K116</f>
        <v>1.6850984630275005E-2</v>
      </c>
      <c r="C118" s="49">
        <f>'Raw Data'!C116/'Raw Data'!$K116</f>
        <v>4.4765507014506517E-2</v>
      </c>
      <c r="D118" s="49">
        <f>'Raw Data'!D116/'Raw Data'!$K116</f>
        <v>0.17462870046660656</v>
      </c>
      <c r="E118" s="49">
        <f>'Raw Data'!E116/'Raw Data'!$K116</f>
        <v>0.80515215181122746</v>
      </c>
      <c r="F118" s="49">
        <f>'Raw Data'!F116/'Raw Data'!$K116</f>
        <v>4.0752268699030711</v>
      </c>
      <c r="G118" s="49">
        <f>'Raw Data'!G116</f>
        <v>1.0054644934600301</v>
      </c>
      <c r="H118" s="49">
        <f>'Raw Data'!H116</f>
        <v>0.13712105787077</v>
      </c>
      <c r="I118" s="49">
        <f>'Raw Data'!I116</f>
        <v>0.116411239022159</v>
      </c>
      <c r="J118" s="49">
        <f>'Raw Data'!J116</f>
        <v>0.85870847388011895</v>
      </c>
      <c r="K118" s="57">
        <f>'Raw Data'!K116</f>
        <v>1.0193201069773501</v>
      </c>
      <c r="L118" s="55">
        <f t="shared" si="4"/>
        <v>0.11577856779562813</v>
      </c>
      <c r="M118" s="55">
        <f>'Non-Dimensional Groups'!$C$20+'Non-Dimensional Groups'!$C$21*L118</f>
        <v>1.1354609243208849</v>
      </c>
      <c r="N118" s="49">
        <f>'Non-Dimensional Groups'!$C$20+'Non-Dimensional Groups'!$C$21</f>
        <v>2.17</v>
      </c>
      <c r="O118" s="49">
        <f>'Non-Dimensional Groups'!$C$22+'Non-Dimensional Groups'!$C$23*'Results (ND)-Batch'!L118</f>
        <v>0.91925968298462779</v>
      </c>
      <c r="P118" s="49">
        <f>'Non-Dimensional Groups'!$C$22+'Non-Dimensional Groups'!$C$23</f>
        <v>0.30263157894736847</v>
      </c>
      <c r="Q118" s="49">
        <f t="shared" si="5"/>
        <v>0.88913453886892757</v>
      </c>
      <c r="R118" s="49">
        <f t="shared" si="6"/>
        <v>4.6106519126573531</v>
      </c>
      <c r="S118" s="69">
        <f>('Non-Dimensional Groups'!$C$24*EXP('Non-Dimensional Groups'!$C$25*'Results (ND)-Batch'!Q118))/(1+'Non-Dimensional Groups'!$C$24*EXP('Non-Dimensional Groups'!$C$25*'Results (ND)-Batch'!Q118))</f>
        <v>0.41505143270957218</v>
      </c>
      <c r="T118" s="69">
        <f t="shared" si="7"/>
        <v>0.54084256542936049</v>
      </c>
    </row>
    <row r="119" spans="1:20" x14ac:dyDescent="0.3">
      <c r="A119" s="55">
        <f>'Raw Data'!A117</f>
        <v>1.93333333333333</v>
      </c>
      <c r="B119" s="60">
        <f>'Raw Data'!B117/'Raw Data'!$K117</f>
        <v>1.685276574104793E-2</v>
      </c>
      <c r="C119" s="49">
        <f>'Raw Data'!C117/'Raw Data'!$K117</f>
        <v>4.4774454296445096E-2</v>
      </c>
      <c r="D119" s="49">
        <f>'Raw Data'!D117/'Raw Data'!$K117</f>
        <v>0.17467673920978691</v>
      </c>
      <c r="E119" s="49">
        <f>'Raw Data'!E117/'Raw Data'!$K117</f>
        <v>0.80543492955260254</v>
      </c>
      <c r="F119" s="49">
        <f>'Raw Data'!F117/'Raw Data'!$K117</f>
        <v>4.0769717834970365</v>
      </c>
      <c r="G119" s="49">
        <f>'Raw Data'!G117</f>
        <v>1.00541469420969</v>
      </c>
      <c r="H119" s="49">
        <f>'Raw Data'!H117</f>
        <v>0.13717085712111199</v>
      </c>
      <c r="I119" s="49">
        <f>'Raw Data'!I117</f>
        <v>0.116361439771816</v>
      </c>
      <c r="J119" s="49">
        <f>'Raw Data'!J117</f>
        <v>0.85870847382481397</v>
      </c>
      <c r="K119" s="57">
        <f>'Raw Data'!K117</f>
        <v>1.01932857932688</v>
      </c>
      <c r="L119" s="55">
        <f t="shared" si="4"/>
        <v>0.11573477137538989</v>
      </c>
      <c r="M119" s="55">
        <f>'Non-Dimensional Groups'!$C$20+'Non-Dimensional Groups'!$C$21*L119</f>
        <v>1.1354096825092062</v>
      </c>
      <c r="N119" s="49">
        <f>'Non-Dimensional Groups'!$C$20+'Non-Dimensional Groups'!$C$21</f>
        <v>2.17</v>
      </c>
      <c r="O119" s="49">
        <f>'Non-Dimensional Groups'!$C$22+'Non-Dimensional Groups'!$C$23*'Results (ND)-Batch'!L119</f>
        <v>0.9192902252250571</v>
      </c>
      <c r="P119" s="49">
        <f>'Non-Dimensional Groups'!$C$22+'Non-Dimensional Groups'!$C$23</f>
        <v>0.30263157894736847</v>
      </c>
      <c r="Q119" s="49">
        <f t="shared" si="5"/>
        <v>0.88913453881166049</v>
      </c>
      <c r="R119" s="49">
        <f t="shared" si="6"/>
        <v>4.6110027768796078</v>
      </c>
      <c r="S119" s="69">
        <f>('Non-Dimensional Groups'!$C$24*EXP('Non-Dimensional Groups'!$C$25*'Results (ND)-Batch'!Q119))/(1+'Non-Dimensional Groups'!$C$24*EXP('Non-Dimensional Groups'!$C$25*'Results (ND)-Batch'!Q119))</f>
        <v>0.41505143268590544</v>
      </c>
      <c r="T119" s="69">
        <f t="shared" si="7"/>
        <v>0.54103898715137488</v>
      </c>
    </row>
    <row r="120" spans="1:20" x14ac:dyDescent="0.3">
      <c r="A120" s="55">
        <f>'Raw Data'!A118</f>
        <v>1.95</v>
      </c>
      <c r="B120" s="60">
        <f>'Raw Data'!B118/'Raw Data'!$K118</f>
        <v>1.6854494736421678E-2</v>
      </c>
      <c r="C120" s="49">
        <f>'Raw Data'!C118/'Raw Data'!$K118</f>
        <v>4.4783154300590419E-2</v>
      </c>
      <c r="D120" s="49">
        <f>'Raw Data'!D118/'Raw Data'!$K118</f>
        <v>0.17472345522584659</v>
      </c>
      <c r="E120" s="49">
        <f>'Raw Data'!E118/'Raw Data'!$K118</f>
        <v>0.80570994366375792</v>
      </c>
      <c r="F120" s="49">
        <f>'Raw Data'!F118/'Raw Data'!$K118</f>
        <v>4.0786689294429292</v>
      </c>
      <c r="G120" s="49">
        <f>'Raw Data'!G118</f>
        <v>1.0053662607759</v>
      </c>
      <c r="H120" s="49">
        <f>'Raw Data'!H118</f>
        <v>0.13721929055490001</v>
      </c>
      <c r="I120" s="49">
        <f>'Raw Data'!I118</f>
        <v>0.116313006338028</v>
      </c>
      <c r="J120" s="49">
        <f>'Raw Data'!J118</f>
        <v>0.85870847398657102</v>
      </c>
      <c r="K120" s="57">
        <f>'Raw Data'!K118</f>
        <v>1.0193368206413</v>
      </c>
      <c r="L120" s="55">
        <f t="shared" si="4"/>
        <v>0.11569217197348801</v>
      </c>
      <c r="M120" s="55">
        <f>'Non-Dimensional Groups'!$C$20+'Non-Dimensional Groups'!$C$21*L120</f>
        <v>1.1353598412089809</v>
      </c>
      <c r="N120" s="49">
        <f>'Non-Dimensional Groups'!$C$20+'Non-Dimensional Groups'!$C$21</f>
        <v>2.17</v>
      </c>
      <c r="O120" s="49">
        <f>'Non-Dimensional Groups'!$C$22+'Non-Dimensional Groups'!$C$23*'Results (ND)-Batch'!L120</f>
        <v>0.91931993270269918</v>
      </c>
      <c r="P120" s="49">
        <f>'Non-Dimensional Groups'!$C$22+'Non-Dimensional Groups'!$C$23</f>
        <v>0.30263157894736847</v>
      </c>
      <c r="Q120" s="49">
        <f t="shared" si="5"/>
        <v>0.88913453897915096</v>
      </c>
      <c r="R120" s="49">
        <f t="shared" si="6"/>
        <v>4.6113439241589038</v>
      </c>
      <c r="S120" s="69">
        <f>('Non-Dimensional Groups'!$C$24*EXP('Non-Dimensional Groups'!$C$25*'Results (ND)-Batch'!Q120))/(1+'Non-Dimensional Groups'!$C$24*EXP('Non-Dimensional Groups'!$C$25*'Results (ND)-Batch'!Q120))</f>
        <v>0.41505143275512413</v>
      </c>
      <c r="T120" s="69">
        <f t="shared" si="7"/>
        <v>0.54123002172322865</v>
      </c>
    </row>
    <row r="121" spans="1:20" x14ac:dyDescent="0.3">
      <c r="A121" s="55">
        <f>'Raw Data'!A119</f>
        <v>1.9666666666666699</v>
      </c>
      <c r="B121" s="60">
        <f>'Raw Data'!B119/'Raw Data'!$K119</f>
        <v>1.68561716188361E-2</v>
      </c>
      <c r="C121" s="49">
        <f>'Raw Data'!C119/'Raw Data'!$K119</f>
        <v>4.4791607038856172E-2</v>
      </c>
      <c r="D121" s="49">
        <f>'Raw Data'!D119/'Raw Data'!$K119</f>
        <v>0.17476884857863537</v>
      </c>
      <c r="E121" s="49">
        <f>'Raw Data'!E119/'Raw Data'!$K119</f>
        <v>0.80597719452000505</v>
      </c>
      <c r="F121" s="49">
        <f>'Raw Data'!F119/'Raw Data'!$K119</f>
        <v>4.08031831005336</v>
      </c>
      <c r="G121" s="49">
        <f>'Raw Data'!G119</f>
        <v>1.00531919315867</v>
      </c>
      <c r="H121" s="49">
        <f>'Raw Data'!H119</f>
        <v>0.13726635817213201</v>
      </c>
      <c r="I121" s="49">
        <f>'Raw Data'!I119</f>
        <v>0.11626593872079601</v>
      </c>
      <c r="J121" s="49">
        <f>'Raw Data'!J119</f>
        <v>0.85870847436539099</v>
      </c>
      <c r="K121" s="57">
        <f>'Raw Data'!K119</f>
        <v>1.0193448309205999</v>
      </c>
      <c r="L121" s="55">
        <f t="shared" si="4"/>
        <v>0.11565076993655457</v>
      </c>
      <c r="M121" s="55">
        <f>'Non-Dimensional Groups'!$C$20+'Non-Dimensional Groups'!$C$21*L121</f>
        <v>1.1353114008257688</v>
      </c>
      <c r="N121" s="49">
        <f>'Non-Dimensional Groups'!$C$20+'Non-Dimensional Groups'!$C$21</f>
        <v>2.17</v>
      </c>
      <c r="O121" s="49">
        <f>'Non-Dimensional Groups'!$C$22+'Non-Dimensional Groups'!$C$23*'Results (ND)-Batch'!L121</f>
        <v>0.91934880517582385</v>
      </c>
      <c r="P121" s="49">
        <f>'Non-Dimensional Groups'!$C$22+'Non-Dimensional Groups'!$C$23</f>
        <v>0.30263157894736847</v>
      </c>
      <c r="Q121" s="49">
        <f t="shared" si="5"/>
        <v>0.88913453937139153</v>
      </c>
      <c r="R121" s="49">
        <f t="shared" si="6"/>
        <v>4.6116753704958136</v>
      </c>
      <c r="S121" s="69">
        <f>('Non-Dimensional Groups'!$C$24*EXP('Non-Dimensional Groups'!$C$25*'Results (ND)-Batch'!Q121))/(1+'Non-Dimensional Groups'!$C$24*EXP('Non-Dimensional Groups'!$C$25*'Results (ND)-Batch'!Q121))</f>
        <v>0.41505143291722535</v>
      </c>
      <c r="T121" s="69">
        <f t="shared" si="7"/>
        <v>0.54141566914491346</v>
      </c>
    </row>
    <row r="122" spans="1:20" x14ac:dyDescent="0.3">
      <c r="A122" s="55">
        <f>'Raw Data'!A120</f>
        <v>1.9833333333333301</v>
      </c>
      <c r="B122" s="60">
        <f>'Raw Data'!B120/'Raw Data'!$K120</f>
        <v>1.6857796390659988E-2</v>
      </c>
      <c r="C122" s="49">
        <f>'Raw Data'!C120/'Raw Data'!$K120</f>
        <v>4.4799812522819393E-2</v>
      </c>
      <c r="D122" s="49">
        <f>'Raw Data'!D120/'Raw Data'!$K120</f>
        <v>0.17481291933019927</v>
      </c>
      <c r="E122" s="49">
        <f>'Raw Data'!E120/'Raw Data'!$K120</f>
        <v>0.80623668248608227</v>
      </c>
      <c r="F122" s="49">
        <f>'Raw Data'!F120/'Raw Data'!$K120</f>
        <v>4.0819199275759166</v>
      </c>
      <c r="G122" s="49">
        <f>'Raw Data'!G120</f>
        <v>1.0052734913579899</v>
      </c>
      <c r="H122" s="49">
        <f>'Raw Data'!H120</f>
        <v>0.13731205997281001</v>
      </c>
      <c r="I122" s="49">
        <f>'Raw Data'!I120</f>
        <v>0.116220236920119</v>
      </c>
      <c r="J122" s="49">
        <f>'Raw Data'!J120</f>
        <v>0.858708474961274</v>
      </c>
      <c r="K122" s="57">
        <f>'Raw Data'!K120</f>
        <v>1.0193526101647701</v>
      </c>
      <c r="L122" s="55">
        <f t="shared" si="4"/>
        <v>0.11561056560152702</v>
      </c>
      <c r="M122" s="55">
        <f>'Non-Dimensional Groups'!$C$20+'Non-Dimensional Groups'!$C$21*L122</f>
        <v>1.1352643617537865</v>
      </c>
      <c r="N122" s="49">
        <f>'Non-Dimensional Groups'!$C$20+'Non-Dimensional Groups'!$C$21</f>
        <v>2.17</v>
      </c>
      <c r="O122" s="49">
        <f>'Non-Dimensional Groups'!$C$22+'Non-Dimensional Groups'!$C$23*'Results (ND)-Batch'!L122</f>
        <v>0.91937684240946138</v>
      </c>
      <c r="P122" s="49">
        <f>'Non-Dimensional Groups'!$C$22+'Non-Dimensional Groups'!$C$23</f>
        <v>0.30263157894736847</v>
      </c>
      <c r="Q122" s="49">
        <f t="shared" si="5"/>
        <v>0.88913453998839065</v>
      </c>
      <c r="R122" s="49">
        <f t="shared" si="6"/>
        <v>4.6119971314202708</v>
      </c>
      <c r="S122" s="69">
        <f>('Non-Dimensional Groups'!$C$24*EXP('Non-Dimensional Groups'!$C$25*'Results (ND)-Batch'!Q122))/(1+'Non-Dimensional Groups'!$C$24*EXP('Non-Dimensional Groups'!$C$25*'Results (ND)-Batch'!Q122))</f>
        <v>0.41505143317221233</v>
      </c>
      <c r="T122" s="69">
        <f t="shared" si="7"/>
        <v>0.54159592941643731</v>
      </c>
    </row>
    <row r="123" spans="1:20" x14ac:dyDescent="0.3">
      <c r="A123" s="55">
        <f>'Raw Data'!A121</f>
        <v>2</v>
      </c>
      <c r="B123" s="60">
        <f>'Raw Data'!B121/'Raw Data'!$K121</f>
        <v>1.6859262101499677E-2</v>
      </c>
      <c r="C123" s="49">
        <f>'Raw Data'!C121/'Raw Data'!$K121</f>
        <v>4.4807309235293712E-2</v>
      </c>
      <c r="D123" s="49">
        <f>'Raw Data'!D121/'Raw Data'!$K121</f>
        <v>0.17485322919320279</v>
      </c>
      <c r="E123" s="49">
        <f>'Raw Data'!E121/'Raw Data'!$K121</f>
        <v>0.80647423803251028</v>
      </c>
      <c r="F123" s="49">
        <f>'Raw Data'!F121/'Raw Data'!$K121</f>
        <v>4.0833874757570721</v>
      </c>
      <c r="G123" s="49">
        <f>'Raw Data'!G121</f>
        <v>1.0052316461208199</v>
      </c>
      <c r="H123" s="49">
        <f>'Raw Data'!H121</f>
        <v>0.137353905209983</v>
      </c>
      <c r="I123" s="49">
        <f>'Raw Data'!I121</f>
        <v>0.116178391682945</v>
      </c>
      <c r="J123" s="49">
        <f>'Raw Data'!J121</f>
        <v>0.85870847546456297</v>
      </c>
      <c r="K123" s="57">
        <f>'Raw Data'!K121</f>
        <v>1.0193597448824401</v>
      </c>
      <c r="L123" s="55">
        <f t="shared" si="4"/>
        <v>0.11557375071833083</v>
      </c>
      <c r="M123" s="55">
        <f>'Non-Dimensional Groups'!$C$20+'Non-Dimensional Groups'!$C$21*L123</f>
        <v>1.1352212883404471</v>
      </c>
      <c r="N123" s="49">
        <f>'Non-Dimensional Groups'!$C$20+'Non-Dimensional Groups'!$C$21</f>
        <v>2.17</v>
      </c>
      <c r="O123" s="49">
        <f>'Non-Dimensional Groups'!$C$22+'Non-Dimensional Groups'!$C$23*'Results (ND)-Batch'!L123</f>
        <v>0.91940251594642719</v>
      </c>
      <c r="P123" s="49">
        <f>'Non-Dimensional Groups'!$C$22+'Non-Dimensional Groups'!$C$23</f>
        <v>0.30263157894736847</v>
      </c>
      <c r="Q123" s="49">
        <f t="shared" si="5"/>
        <v>0.88913454050950891</v>
      </c>
      <c r="R123" s="49">
        <f t="shared" si="6"/>
        <v>4.6122925024244337</v>
      </c>
      <c r="S123" s="69">
        <f>('Non-Dimensional Groups'!$C$24*EXP('Non-Dimensional Groups'!$C$25*'Results (ND)-Batch'!Q123))/(1+'Non-Dimensional Groups'!$C$24*EXP('Non-Dimensional Groups'!$C$25*'Results (ND)-Batch'!Q123))</f>
        <v>0.41505143338757466</v>
      </c>
      <c r="T123" s="69">
        <f t="shared" si="7"/>
        <v>0.54176097835768</v>
      </c>
    </row>
    <row r="124" spans="1:20" x14ac:dyDescent="0.3">
      <c r="A124" s="55">
        <f>'Raw Data'!A122</f>
        <v>2.0166666666666702</v>
      </c>
      <c r="B124" s="60">
        <f>'Raw Data'!B122/'Raw Data'!$K122</f>
        <v>1.6860673577384223E-2</v>
      </c>
      <c r="C124" s="49">
        <f>'Raw Data'!C122/'Raw Data'!$K122</f>
        <v>4.4814559150604609E-2</v>
      </c>
      <c r="D124" s="49">
        <f>'Raw Data'!D122/'Raw Data'!$K122</f>
        <v>0.17489222654043307</v>
      </c>
      <c r="E124" s="49">
        <f>'Raw Data'!E122/'Raw Data'!$K122</f>
        <v>0.80670412546060566</v>
      </c>
      <c r="F124" s="49">
        <f>'Raw Data'!F122/'Raw Data'!$K122</f>
        <v>4.0848080636109803</v>
      </c>
      <c r="G124" s="49">
        <f>'Raw Data'!G122</f>
        <v>1.0051911492841199</v>
      </c>
      <c r="H124" s="49">
        <f>'Raw Data'!H122</f>
        <v>0.137394402046676</v>
      </c>
      <c r="I124" s="49">
        <f>'Raw Data'!I122</f>
        <v>0.116137894846252</v>
      </c>
      <c r="J124" s="49">
        <f>'Raw Data'!J122</f>
        <v>0.85870847588621102</v>
      </c>
      <c r="K124" s="57">
        <f>'Raw Data'!K122</f>
        <v>1.01936665345484</v>
      </c>
      <c r="L124" s="55">
        <f t="shared" si="4"/>
        <v>0.11553811922136745</v>
      </c>
      <c r="M124" s="55">
        <f>'Non-Dimensional Groups'!$C$20+'Non-Dimensional Groups'!$C$21*L124</f>
        <v>1.1351795994889999</v>
      </c>
      <c r="N124" s="49">
        <f>'Non-Dimensional Groups'!$C$20+'Non-Dimensional Groups'!$C$21</f>
        <v>2.17</v>
      </c>
      <c r="O124" s="49">
        <f>'Non-Dimensional Groups'!$C$22+'Non-Dimensional Groups'!$C$23*'Results (ND)-Batch'!L124</f>
        <v>0.91942736422720428</v>
      </c>
      <c r="P124" s="49">
        <f>'Non-Dimensional Groups'!$C$22+'Non-Dimensional Groups'!$C$23</f>
        <v>0.30263157894736847</v>
      </c>
      <c r="Q124" s="49">
        <f t="shared" si="5"/>
        <v>0.88913454094610345</v>
      </c>
      <c r="R124" s="49">
        <f t="shared" si="6"/>
        <v>4.6125785085942912</v>
      </c>
      <c r="S124" s="69">
        <f>('Non-Dimensional Groups'!$C$24*EXP('Non-Dimensional Groups'!$C$25*'Results (ND)-Batch'!Q124))/(1+'Non-Dimensional Groups'!$C$24*EXP('Non-Dimensional Groups'!$C$25*'Results (ND)-Batch'!Q124))</f>
        <v>0.415051433568006</v>
      </c>
      <c r="T124" s="69">
        <f t="shared" si="7"/>
        <v>0.54192070884247145</v>
      </c>
    </row>
    <row r="125" spans="1:20" x14ac:dyDescent="0.3">
      <c r="A125" s="55">
        <f>'Raw Data'!A123</f>
        <v>2.0333333333333301</v>
      </c>
      <c r="B125" s="60">
        <f>'Raw Data'!B123/'Raw Data'!$K123</f>
        <v>1.6862067764423404E-2</v>
      </c>
      <c r="C125" s="49">
        <f>'Raw Data'!C123/'Raw Data'!$K123</f>
        <v>4.4821722982373989E-2</v>
      </c>
      <c r="D125" s="49">
        <f>'Raw Data'!D123/'Raw Data'!$K123</f>
        <v>0.17493076147568856</v>
      </c>
      <c r="E125" s="49">
        <f>'Raw Data'!E123/'Raw Data'!$K123</f>
        <v>0.80693128976414263</v>
      </c>
      <c r="F125" s="49">
        <f>'Raw Data'!F123/'Raw Data'!$K123</f>
        <v>4.0862118410099706</v>
      </c>
      <c r="G125" s="49">
        <f>'Raw Data'!G123</f>
        <v>1.00515113153461</v>
      </c>
      <c r="H125" s="49">
        <f>'Raw Data'!H123</f>
        <v>0.13743441979618701</v>
      </c>
      <c r="I125" s="49">
        <f>'Raw Data'!I123</f>
        <v>0.11609787709674201</v>
      </c>
      <c r="J125" s="49">
        <f>'Raw Data'!J123</f>
        <v>0.85870847629423297</v>
      </c>
      <c r="K125" s="57">
        <f>'Raw Data'!K123</f>
        <v>1.0193734804636201</v>
      </c>
      <c r="L125" s="55">
        <f t="shared" si="4"/>
        <v>0.11550290643307548</v>
      </c>
      <c r="M125" s="55">
        <f>'Non-Dimensional Groups'!$C$20+'Non-Dimensional Groups'!$C$21*L125</f>
        <v>1.1351384005266982</v>
      </c>
      <c r="N125" s="49">
        <f>'Non-Dimensional Groups'!$C$20+'Non-Dimensional Groups'!$C$21</f>
        <v>2.17</v>
      </c>
      <c r="O125" s="49">
        <f>'Non-Dimensional Groups'!$C$22+'Non-Dimensional Groups'!$C$23*'Results (ND)-Batch'!L125</f>
        <v>0.91945192051377633</v>
      </c>
      <c r="P125" s="49">
        <f>'Non-Dimensional Groups'!$C$22+'Non-Dimensional Groups'!$C$23</f>
        <v>0.30263157894736847</v>
      </c>
      <c r="Q125" s="49">
        <f t="shared" si="5"/>
        <v>0.88913454136858217</v>
      </c>
      <c r="R125" s="49">
        <f t="shared" si="6"/>
        <v>4.6128610140206128</v>
      </c>
      <c r="S125" s="69">
        <f>('Non-Dimensional Groups'!$C$24*EXP('Non-Dimensional Groups'!$C$25*'Results (ND)-Batch'!Q125))/(1+'Non-Dimensional Groups'!$C$24*EXP('Non-Dimensional Groups'!$C$25*'Results (ND)-Batch'!Q125))</f>
        <v>0.41505143374260361</v>
      </c>
      <c r="T125" s="69">
        <f t="shared" si="7"/>
        <v>0.54207854967774738</v>
      </c>
    </row>
    <row r="126" spans="1:20" x14ac:dyDescent="0.3">
      <c r="A126" s="55">
        <f>'Raw Data'!A124</f>
        <v>2.0499999999999998</v>
      </c>
      <c r="B126" s="60">
        <f>'Raw Data'!B124/'Raw Data'!$K124</f>
        <v>1.6863444663299278E-2</v>
      </c>
      <c r="C126" s="49">
        <f>'Raw Data'!C124/'Raw Data'!$K124</f>
        <v>4.4828800734050371E-2</v>
      </c>
      <c r="D126" s="49">
        <f>'Raw Data'!D124/'Raw Data'!$K124</f>
        <v>0.1749688340175081</v>
      </c>
      <c r="E126" s="49">
        <f>'Raw Data'!E124/'Raw Data'!$K124</f>
        <v>0.80715573105235183</v>
      </c>
      <c r="F126" s="49">
        <f>'Raw Data'!F124/'Raw Data'!$K124</f>
        <v>4.0875988086287141</v>
      </c>
      <c r="G126" s="49">
        <f>'Raw Data'!G124</f>
        <v>1.00511159287228</v>
      </c>
      <c r="H126" s="49">
        <f>'Raw Data'!H124</f>
        <v>0.13747395845851501</v>
      </c>
      <c r="I126" s="49">
        <f>'Raw Data'!I124</f>
        <v>0.116058338434414</v>
      </c>
      <c r="J126" s="49">
        <f>'Raw Data'!J124</f>
        <v>0.85870847668863104</v>
      </c>
      <c r="K126" s="57">
        <f>'Raw Data'!K124</f>
        <v>1.0193802259087901</v>
      </c>
      <c r="L126" s="55">
        <f t="shared" si="4"/>
        <v>0.11546811245381942</v>
      </c>
      <c r="M126" s="55">
        <f>'Non-Dimensional Groups'!$C$20+'Non-Dimensional Groups'!$C$21*L126</f>
        <v>1.1350976915709687</v>
      </c>
      <c r="N126" s="49">
        <f>'Non-Dimensional Groups'!$C$20+'Non-Dimensional Groups'!$C$21</f>
        <v>2.17</v>
      </c>
      <c r="O126" s="49">
        <f>'Non-Dimensional Groups'!$C$22+'Non-Dimensional Groups'!$C$23*'Results (ND)-Batch'!L126</f>
        <v>0.91947618473615222</v>
      </c>
      <c r="P126" s="49">
        <f>'Non-Dimensional Groups'!$C$22+'Non-Dimensional Groups'!$C$23</f>
        <v>0.30263157894736847</v>
      </c>
      <c r="Q126" s="49">
        <f t="shared" si="5"/>
        <v>0.8891345417769565</v>
      </c>
      <c r="R126" s="49">
        <f t="shared" si="6"/>
        <v>4.6131400233917343</v>
      </c>
      <c r="S126" s="69">
        <f>('Non-Dimensional Groups'!$C$24*EXP('Non-Dimensional Groups'!$C$25*'Results (ND)-Batch'!Q126))/(1+'Non-Dimensional Groups'!$C$24*EXP('Non-Dimensional Groups'!$C$25*'Results (ND)-Batch'!Q126))</f>
        <v>0.41505143391137239</v>
      </c>
      <c r="T126" s="69">
        <f t="shared" si="7"/>
        <v>0.54223450086350378</v>
      </c>
    </row>
    <row r="127" spans="1:20" x14ac:dyDescent="0.3">
      <c r="A127" s="55">
        <f>'Raw Data'!A125</f>
        <v>2.06666666666667</v>
      </c>
      <c r="B127" s="60">
        <f>'Raw Data'!B125/'Raw Data'!$K125</f>
        <v>1.6864804274685351E-2</v>
      </c>
      <c r="C127" s="49">
        <f>'Raw Data'!C125/'Raw Data'!$K125</f>
        <v>4.4835792409041599E-2</v>
      </c>
      <c r="D127" s="49">
        <f>'Raw Data'!D125/'Raw Data'!$K125</f>
        <v>0.17500644418420871</v>
      </c>
      <c r="E127" s="49">
        <f>'Raw Data'!E125/'Raw Data'!$K125</f>
        <v>0.80737744943316536</v>
      </c>
      <c r="F127" s="49">
        <f>'Raw Data'!F125/'Raw Data'!$K125</f>
        <v>4.0889689671338454</v>
      </c>
      <c r="G127" s="49">
        <f>'Raw Data'!G125</f>
        <v>1.00507253329714</v>
      </c>
      <c r="H127" s="49">
        <f>'Raw Data'!H125</f>
        <v>0.13751301803366001</v>
      </c>
      <c r="I127" s="49">
        <f>'Raw Data'!I125</f>
        <v>0.11601927885926799</v>
      </c>
      <c r="J127" s="49">
        <f>'Raw Data'!J125</f>
        <v>0.85870847706940301</v>
      </c>
      <c r="K127" s="57">
        <f>'Raw Data'!K125</f>
        <v>1.01938688979035</v>
      </c>
      <c r="L127" s="55">
        <f t="shared" si="4"/>
        <v>0.11543373738278052</v>
      </c>
      <c r="M127" s="55">
        <f>'Non-Dimensional Groups'!$C$20+'Non-Dimensional Groups'!$C$21*L127</f>
        <v>1.1350574727378533</v>
      </c>
      <c r="N127" s="49">
        <f>'Non-Dimensional Groups'!$C$20+'Non-Dimensional Groups'!$C$21</f>
        <v>2.17</v>
      </c>
      <c r="O127" s="49">
        <f>'Non-Dimensional Groups'!$C$22+'Non-Dimensional Groups'!$C$23*'Results (ND)-Batch'!L127</f>
        <v>0.91950015682516617</v>
      </c>
      <c r="P127" s="49">
        <f>'Non-Dimensional Groups'!$C$22+'Non-Dimensional Groups'!$C$23</f>
        <v>0.30263157894736847</v>
      </c>
      <c r="Q127" s="49">
        <f t="shared" si="5"/>
        <v>0.88913454217121501</v>
      </c>
      <c r="R127" s="49">
        <f t="shared" si="6"/>
        <v>4.613415541334775</v>
      </c>
      <c r="S127" s="69">
        <f>('Non-Dimensional Groups'!$C$24*EXP('Non-Dimensional Groups'!$C$25*'Results (ND)-Batch'!Q127))/(1+'Non-Dimensional Groups'!$C$24*EXP('Non-Dimensional Groups'!$C$25*'Results (ND)-Batch'!Q127))</f>
        <v>0.4150514340743075</v>
      </c>
      <c r="T127" s="69">
        <f t="shared" si="7"/>
        <v>0.54238856239974065</v>
      </c>
    </row>
    <row r="128" spans="1:20" x14ac:dyDescent="0.3">
      <c r="A128" s="55">
        <f>'Raw Data'!A126</f>
        <v>2.0833333333333299</v>
      </c>
      <c r="B128" s="60">
        <f>'Raw Data'!B126/'Raw Data'!$K126</f>
        <v>1.6866146599247102E-2</v>
      </c>
      <c r="C128" s="49">
        <f>'Raw Data'!C126/'Raw Data'!$K126</f>
        <v>4.4842698010713999E-2</v>
      </c>
      <c r="D128" s="49">
        <f>'Raw Data'!D126/'Raw Data'!$K126</f>
        <v>0.17504359199388692</v>
      </c>
      <c r="E128" s="49">
        <f>'Raw Data'!E126/'Raw Data'!$K126</f>
        <v>0.80759644501320216</v>
      </c>
      <c r="F128" s="49">
        <f>'Raw Data'!F126/'Raw Data'!$K126</f>
        <v>4.0903223171838876</v>
      </c>
      <c r="G128" s="49">
        <f>'Raw Data'!G126</f>
        <v>1.0050339528091801</v>
      </c>
      <c r="H128" s="49">
        <f>'Raw Data'!H126</f>
        <v>0.13755159852162299</v>
      </c>
      <c r="I128" s="49">
        <f>'Raw Data'!I126</f>
        <v>0.11598069837130499</v>
      </c>
      <c r="J128" s="49">
        <f>'Raw Data'!J126</f>
        <v>0.85870847743655099</v>
      </c>
      <c r="K128" s="57">
        <f>'Raw Data'!K126</f>
        <v>1.0193934721083</v>
      </c>
      <c r="L128" s="55">
        <f t="shared" si="4"/>
        <v>0.11539978131796068</v>
      </c>
      <c r="M128" s="55">
        <f>'Non-Dimensional Groups'!$C$20+'Non-Dimensional Groups'!$C$21*L128</f>
        <v>1.135017744142014</v>
      </c>
      <c r="N128" s="49">
        <f>'Non-Dimensional Groups'!$C$20+'Non-Dimensional Groups'!$C$21</f>
        <v>2.17</v>
      </c>
      <c r="O128" s="49">
        <f>'Non-Dimensional Groups'!$C$22+'Non-Dimensional Groups'!$C$23*'Results (ND)-Batch'!L128</f>
        <v>0.91952383671247484</v>
      </c>
      <c r="P128" s="49">
        <f>'Non-Dimensional Groups'!$C$22+'Non-Dimensional Groups'!$C$23</f>
        <v>0.30263157894736847</v>
      </c>
      <c r="Q128" s="49">
        <f t="shared" si="5"/>
        <v>0.88913454255136903</v>
      </c>
      <c r="R128" s="49">
        <f t="shared" si="6"/>
        <v>4.61368757241571</v>
      </c>
      <c r="S128" s="69">
        <f>('Non-Dimensional Groups'!$C$24*EXP('Non-Dimensional Groups'!$C$25*'Results (ND)-Batch'!Q128))/(1+'Non-Dimensional Groups'!$C$24*EXP('Non-Dimensional Groups'!$C$25*'Results (ND)-Batch'!Q128))</f>
        <v>0.41505143423141355</v>
      </c>
      <c r="T128" s="69">
        <f t="shared" si="7"/>
        <v>0.54254073428646199</v>
      </c>
    </row>
    <row r="129" spans="1:20" x14ac:dyDescent="0.3">
      <c r="A129" s="55">
        <f>'Raw Data'!A127</f>
        <v>2.1</v>
      </c>
      <c r="B129" s="60">
        <f>'Raw Data'!B127/'Raw Data'!$K127</f>
        <v>1.6867471637641605E-2</v>
      </c>
      <c r="C129" s="49">
        <f>'Raw Data'!C127/'Raw Data'!$K127</f>
        <v>4.484951754239249E-2</v>
      </c>
      <c r="D129" s="49">
        <f>'Raw Data'!D127/'Raw Data'!$K127</f>
        <v>0.17508027746441587</v>
      </c>
      <c r="E129" s="49">
        <f>'Raw Data'!E127/'Raw Data'!$K127</f>
        <v>0.80781271789777276</v>
      </c>
      <c r="F129" s="49">
        <f>'Raw Data'!F127/'Raw Data'!$K127</f>
        <v>4.0916588594292911</v>
      </c>
      <c r="G129" s="49">
        <f>'Raw Data'!G127</f>
        <v>1.0049958514083901</v>
      </c>
      <c r="H129" s="49">
        <f>'Raw Data'!H127</f>
        <v>0.137589699922404</v>
      </c>
      <c r="I129" s="49">
        <f>'Raw Data'!I127</f>
        <v>0.115942596970525</v>
      </c>
      <c r="J129" s="49">
        <f>'Raw Data'!J127</f>
        <v>0.85870847779007398</v>
      </c>
      <c r="K129" s="57">
        <f>'Raw Data'!K127</f>
        <v>1.0193999728626399</v>
      </c>
      <c r="L129" s="55">
        <f t="shared" si="4"/>
        <v>0.11536624435617751</v>
      </c>
      <c r="M129" s="55">
        <f>'Non-Dimensional Groups'!$C$20+'Non-Dimensional Groups'!$C$21*L129</f>
        <v>1.1349785058967277</v>
      </c>
      <c r="N129" s="49">
        <f>'Non-Dimensional Groups'!$C$20+'Non-Dimensional Groups'!$C$21</f>
        <v>2.17</v>
      </c>
      <c r="O129" s="49">
        <f>'Non-Dimensional Groups'!$C$22+'Non-Dimensional Groups'!$C$23*'Results (ND)-Batch'!L129</f>
        <v>0.91954722433056046</v>
      </c>
      <c r="P129" s="49">
        <f>'Non-Dimensional Groups'!$C$22+'Non-Dimensional Groups'!$C$23</f>
        <v>0.30263157894736847</v>
      </c>
      <c r="Q129" s="49">
        <f t="shared" si="5"/>
        <v>0.88913454291742711</v>
      </c>
      <c r="R129" s="49">
        <f t="shared" si="6"/>
        <v>4.6139561211396662</v>
      </c>
      <c r="S129" s="69">
        <f>('Non-Dimensional Groups'!$C$24*EXP('Non-Dimensional Groups'!$C$25*'Results (ND)-Batch'!Q129))/(1+'Non-Dimensional Groups'!$C$24*EXP('Non-Dimensional Groups'!$C$25*'Results (ND)-Batch'!Q129))</f>
        <v>0.41505143438269432</v>
      </c>
      <c r="T129" s="69">
        <f t="shared" si="7"/>
        <v>0.5426910165236678</v>
      </c>
    </row>
    <row r="130" spans="1:20" x14ac:dyDescent="0.3">
      <c r="A130" s="55">
        <f>'Raw Data'!A128</f>
        <v>2.1166666666666698</v>
      </c>
      <c r="B130" s="60">
        <f>'Raw Data'!B128/'Raw Data'!$K128</f>
        <v>1.6868779390517674E-2</v>
      </c>
      <c r="C130" s="49">
        <f>'Raw Data'!C128/'Raw Data'!$K128</f>
        <v>4.4856251007361028E-2</v>
      </c>
      <c r="D130" s="49">
        <f>'Raw Data'!D128/'Raw Data'!$K128</f>
        <v>0.175116500613447</v>
      </c>
      <c r="E130" s="49">
        <f>'Raw Data'!E128/'Raw Data'!$K128</f>
        <v>0.8080262681908853</v>
      </c>
      <c r="F130" s="49">
        <f>'Raw Data'!F128/'Raw Data'!$K128</f>
        <v>4.0929785945124602</v>
      </c>
      <c r="G130" s="49">
        <f>'Raw Data'!G128</f>
        <v>1.0049582290948</v>
      </c>
      <c r="H130" s="49">
        <f>'Raw Data'!H128</f>
        <v>0.13762732223600099</v>
      </c>
      <c r="I130" s="49">
        <f>'Raw Data'!I128</f>
        <v>0.11590497465692701</v>
      </c>
      <c r="J130" s="49">
        <f>'Raw Data'!J128</f>
        <v>0.85870847812997098</v>
      </c>
      <c r="K130" s="57">
        <f>'Raw Data'!K128</f>
        <v>1.01940639205336</v>
      </c>
      <c r="L130" s="55">
        <f t="shared" si="4"/>
        <v>0.11533312659305904</v>
      </c>
      <c r="M130" s="55">
        <f>'Non-Dimensional Groups'!$C$20+'Non-Dimensional Groups'!$C$21*L130</f>
        <v>1.1349397581138791</v>
      </c>
      <c r="N130" s="49">
        <f>'Non-Dimensional Groups'!$C$20+'Non-Dimensional Groups'!$C$21</f>
        <v>2.17</v>
      </c>
      <c r="O130" s="49">
        <f>'Non-Dimensional Groups'!$C$22+'Non-Dimensional Groups'!$C$23*'Results (ND)-Batch'!L130</f>
        <v>0.91957031961273517</v>
      </c>
      <c r="P130" s="49">
        <f>'Non-Dimensional Groups'!$C$22+'Non-Dimensional Groups'!$C$23</f>
        <v>0.30263157894736847</v>
      </c>
      <c r="Q130" s="49">
        <f t="shared" si="5"/>
        <v>0.88913454326936037</v>
      </c>
      <c r="R130" s="49">
        <f t="shared" si="6"/>
        <v>4.6142211919511018</v>
      </c>
      <c r="S130" s="69">
        <f>('Non-Dimensional Groups'!$C$24*EXP('Non-Dimensional Groups'!$C$25*'Results (ND)-Batch'!Q130))/(1+'Non-Dimensional Groups'!$C$24*EXP('Non-Dimensional Groups'!$C$25*'Results (ND)-Batch'!Q130))</f>
        <v>0.4150514345281377</v>
      </c>
      <c r="T130" s="69">
        <f t="shared" si="7"/>
        <v>0.5428394091113502</v>
      </c>
    </row>
    <row r="131" spans="1:20" x14ac:dyDescent="0.3">
      <c r="A131" s="55">
        <f>'Raw Data'!A129</f>
        <v>2.1333333333333302</v>
      </c>
      <c r="B131" s="60">
        <f>'Raw Data'!B129/'Raw Data'!$K129</f>
        <v>1.6870069858515621E-2</v>
      </c>
      <c r="C131" s="49">
        <f>'Raw Data'!C129/'Raw Data'!$K129</f>
        <v>4.4862898408860846E-2</v>
      </c>
      <c r="D131" s="49">
        <f>'Raw Data'!D129/'Raw Data'!$K129</f>
        <v>0.17515226145840521</v>
      </c>
      <c r="E131" s="49">
        <f>'Raw Data'!E129/'Raw Data'!$K129</f>
        <v>0.80823709599521565</v>
      </c>
      <c r="F131" s="49">
        <f>'Raw Data'!F129/'Raw Data'!$K129</f>
        <v>4.0942815230675942</v>
      </c>
      <c r="G131" s="49">
        <f>'Raw Data'!G129</f>
        <v>1.0049210858683799</v>
      </c>
      <c r="H131" s="49">
        <f>'Raw Data'!H129</f>
        <v>0.13766446546241701</v>
      </c>
      <c r="I131" s="49">
        <f>'Raw Data'!I129</f>
        <v>0.11586783143051201</v>
      </c>
      <c r="J131" s="49">
        <f>'Raw Data'!J129</f>
        <v>0.85870847845624398</v>
      </c>
      <c r="K131" s="57">
        <f>'Raw Data'!K129</f>
        <v>1.01941272968048</v>
      </c>
      <c r="L131" s="55">
        <f t="shared" si="4"/>
        <v>0.11530042812305748</v>
      </c>
      <c r="M131" s="55">
        <f>'Non-Dimensional Groups'!$C$20+'Non-Dimensional Groups'!$C$21*L131</f>
        <v>1.1349015009039771</v>
      </c>
      <c r="N131" s="49">
        <f>'Non-Dimensional Groups'!$C$20+'Non-Dimensional Groups'!$C$21</f>
        <v>2.17</v>
      </c>
      <c r="O131" s="49">
        <f>'Non-Dimensional Groups'!$C$22+'Non-Dimensional Groups'!$C$23*'Results (ND)-Batch'!L131</f>
        <v>0.91959312249313097</v>
      </c>
      <c r="P131" s="49">
        <f>'Non-Dimensional Groups'!$C$22+'Non-Dimensional Groups'!$C$23</f>
        <v>0.30263157894736847</v>
      </c>
      <c r="Q131" s="49">
        <f t="shared" si="5"/>
        <v>0.88913454360719857</v>
      </c>
      <c r="R131" s="49">
        <f t="shared" si="6"/>
        <v>4.6144827892339499</v>
      </c>
      <c r="S131" s="69">
        <f>('Non-Dimensional Groups'!$C$24*EXP('Non-Dimensional Groups'!$C$25*'Results (ND)-Batch'!Q131))/(1+'Non-Dimensional Groups'!$C$24*EXP('Non-Dimensional Groups'!$C$25*'Results (ND)-Batch'!Q131))</f>
        <v>0.41505143466775596</v>
      </c>
      <c r="T131" s="69">
        <f t="shared" si="7"/>
        <v>0.54298591204952107</v>
      </c>
    </row>
    <row r="132" spans="1:20" x14ac:dyDescent="0.3">
      <c r="A132" s="55">
        <f>'Raw Data'!A130</f>
        <v>2.15</v>
      </c>
      <c r="B132" s="60">
        <f>'Raw Data'!B130/'Raw Data'!$K130</f>
        <v>1.6871343042267711E-2</v>
      </c>
      <c r="C132" s="49">
        <f>'Raw Data'!C130/'Raw Data'!$K130</f>
        <v>4.4869459750093453E-2</v>
      </c>
      <c r="D132" s="49">
        <f>'Raw Data'!D130/'Raw Data'!$K130</f>
        <v>0.17518756001650193</v>
      </c>
      <c r="E132" s="49">
        <f>'Raw Data'!E130/'Raw Data'!$K130</f>
        <v>0.80844520141215925</v>
      </c>
      <c r="F132" s="49">
        <f>'Raw Data'!F130/'Raw Data'!$K130</f>
        <v>4.0955676457209789</v>
      </c>
      <c r="G132" s="49">
        <f>'Raw Data'!G130</f>
        <v>1.0048844217291499</v>
      </c>
      <c r="H132" s="49">
        <f>'Raw Data'!H130</f>
        <v>0.13770112960164901</v>
      </c>
      <c r="I132" s="49">
        <f>'Raw Data'!I130</f>
        <v>0.115831167291279</v>
      </c>
      <c r="J132" s="49">
        <f>'Raw Data'!J130</f>
        <v>0.858708478768892</v>
      </c>
      <c r="K132" s="57">
        <f>'Raw Data'!K130</f>
        <v>1.0194189857439799</v>
      </c>
      <c r="L132" s="55">
        <f t="shared" ref="L132:L195" si="8">I132/G132</f>
        <v>0.1152681490394319</v>
      </c>
      <c r="M132" s="55">
        <f>'Non-Dimensional Groups'!$C$20+'Non-Dimensional Groups'!$C$21*L132</f>
        <v>1.1348637343761354</v>
      </c>
      <c r="N132" s="49">
        <f>'Non-Dimensional Groups'!$C$20+'Non-Dimensional Groups'!$C$21</f>
        <v>2.17</v>
      </c>
      <c r="O132" s="49">
        <f>'Non-Dimensional Groups'!$C$22+'Non-Dimensional Groups'!$C$23*'Results (ND)-Batch'!L132</f>
        <v>0.919615632906712</v>
      </c>
      <c r="P132" s="49">
        <f>'Non-Dimensional Groups'!$C$22+'Non-Dimensional Groups'!$C$23</f>
        <v>0.30263157894736847</v>
      </c>
      <c r="Q132" s="49">
        <f t="shared" ref="Q132:Q195" si="9">J132/(G132*O132+H132*P132)</f>
        <v>0.88913454393092173</v>
      </c>
      <c r="R132" s="49">
        <f t="shared" ref="R132:R195" si="10">E132/D132</f>
        <v>4.6147409173117495</v>
      </c>
      <c r="S132" s="69">
        <f>('Non-Dimensional Groups'!$C$24*EXP('Non-Dimensional Groups'!$C$25*'Results (ND)-Batch'!Q132))/(1+'Non-Dimensional Groups'!$C$24*EXP('Non-Dimensional Groups'!$C$25*'Results (ND)-Batch'!Q132))</f>
        <v>0.41505143480154094</v>
      </c>
      <c r="T132" s="69">
        <f t="shared" ref="T132:T195" si="11">H132/$I$3</f>
        <v>0.54313052533816841</v>
      </c>
    </row>
    <row r="133" spans="1:20" x14ac:dyDescent="0.3">
      <c r="A133" s="55">
        <f>'Raw Data'!A131</f>
        <v>2.1666666666666701</v>
      </c>
      <c r="B133" s="60">
        <f>'Raw Data'!B131/'Raw Data'!$K131</f>
        <v>1.6872598942397409E-2</v>
      </c>
      <c r="C133" s="49">
        <f>'Raw Data'!C131/'Raw Data'!$K131</f>
        <v>4.4875935034217482E-2</v>
      </c>
      <c r="D133" s="49">
        <f>'Raw Data'!D131/'Raw Data'!$K131</f>
        <v>0.17522239630471428</v>
      </c>
      <c r="E133" s="49">
        <f>'Raw Data'!E131/'Raw Data'!$K131</f>
        <v>0.80865058454177385</v>
      </c>
      <c r="F133" s="49">
        <f>'Raw Data'!F131/'Raw Data'!$K131</f>
        <v>4.0968369630906336</v>
      </c>
      <c r="G133" s="49">
        <f>'Raw Data'!G131</f>
        <v>1.0048482366771001</v>
      </c>
      <c r="H133" s="49">
        <f>'Raw Data'!H131</f>
        <v>0.13773731465370001</v>
      </c>
      <c r="I133" s="49">
        <f>'Raw Data'!I131</f>
        <v>0.115794982239229</v>
      </c>
      <c r="J133" s="49">
        <f>'Raw Data'!J131</f>
        <v>0.85870847906791503</v>
      </c>
      <c r="K133" s="57">
        <f>'Raw Data'!K131</f>
        <v>1.01942516024388</v>
      </c>
      <c r="L133" s="55">
        <f t="shared" si="8"/>
        <v>0.1152362894342609</v>
      </c>
      <c r="M133" s="55">
        <f>'Non-Dimensional Groups'!$C$20+'Non-Dimensional Groups'!$C$21*L133</f>
        <v>1.1348264586380852</v>
      </c>
      <c r="N133" s="49">
        <f>'Non-Dimensional Groups'!$C$20+'Non-Dimensional Groups'!$C$21</f>
        <v>2.17</v>
      </c>
      <c r="O133" s="49">
        <f>'Non-Dimensional Groups'!$C$22+'Non-Dimensional Groups'!$C$23*'Results (ND)-Batch'!L133</f>
        <v>0.91963785078926541</v>
      </c>
      <c r="P133" s="49">
        <f>'Non-Dimensional Groups'!$C$22+'Non-Dimensional Groups'!$C$23</f>
        <v>0.30263157894736847</v>
      </c>
      <c r="Q133" s="49">
        <f t="shared" si="9"/>
        <v>0.8891345442405395</v>
      </c>
      <c r="R133" s="49">
        <f t="shared" si="10"/>
        <v>4.6149955804480536</v>
      </c>
      <c r="S133" s="69">
        <f>('Non-Dimensional Groups'!$C$24*EXP('Non-Dimensional Groups'!$C$25*'Results (ND)-Batch'!Q133))/(1+'Non-Dimensional Groups'!$C$24*EXP('Non-Dimensional Groups'!$C$25*'Results (ND)-Batch'!Q133))</f>
        <v>0.41505143492949659</v>
      </c>
      <c r="T133" s="69">
        <f t="shared" si="11"/>
        <v>0.54327324897730411</v>
      </c>
    </row>
    <row r="134" spans="1:20" x14ac:dyDescent="0.3">
      <c r="A134" s="55">
        <f>'Raw Data'!A132</f>
        <v>2.18333333333333</v>
      </c>
      <c r="B134" s="60">
        <f>'Raw Data'!B132/'Raw Data'!$K132</f>
        <v>1.6873837559520759E-2</v>
      </c>
      <c r="C134" s="49">
        <f>'Raw Data'!C132/'Raw Data'!$K132</f>
        <v>4.4882324264351556E-2</v>
      </c>
      <c r="D134" s="49">
        <f>'Raw Data'!D132/'Raw Data'!$K132</f>
        <v>0.17525677033980999</v>
      </c>
      <c r="E134" s="49">
        <f>'Raw Data'!E132/'Raw Data'!$K132</f>
        <v>0.80885324548283788</v>
      </c>
      <c r="F134" s="49">
        <f>'Raw Data'!F132/'Raw Data'!$K132</f>
        <v>4.0980894757866704</v>
      </c>
      <c r="G134" s="49">
        <f>'Raw Data'!G132</f>
        <v>1.00481253071223</v>
      </c>
      <c r="H134" s="49">
        <f>'Raw Data'!H132</f>
        <v>0.137773020618567</v>
      </c>
      <c r="I134" s="49">
        <f>'Raw Data'!I132</f>
        <v>0.115759276274361</v>
      </c>
      <c r="J134" s="49">
        <f>'Raw Data'!J132</f>
        <v>0.85870847935331196</v>
      </c>
      <c r="K134" s="57">
        <f>'Raw Data'!K132</f>
        <v>1.0194312531801599</v>
      </c>
      <c r="L134" s="55">
        <f t="shared" si="8"/>
        <v>0.11520484939843322</v>
      </c>
      <c r="M134" s="55">
        <f>'Non-Dimensional Groups'!$C$20+'Non-Dimensional Groups'!$C$21*L134</f>
        <v>1.1347896737961669</v>
      </c>
      <c r="N134" s="49">
        <f>'Non-Dimensional Groups'!$C$20+'Non-Dimensional Groups'!$C$21</f>
        <v>2.17</v>
      </c>
      <c r="O134" s="49">
        <f>'Non-Dimensional Groups'!$C$22+'Non-Dimensional Groups'!$C$23*'Results (ND)-Batch'!L134</f>
        <v>0.91965977607740845</v>
      </c>
      <c r="P134" s="49">
        <f>'Non-Dimensional Groups'!$C$22+'Non-Dimensional Groups'!$C$23</f>
        <v>0.30263157894736847</v>
      </c>
      <c r="Q134" s="49">
        <f t="shared" si="9"/>
        <v>0.8891345445360509</v>
      </c>
      <c r="R134" s="49">
        <f t="shared" si="10"/>
        <v>4.6152467828462829</v>
      </c>
      <c r="S134" s="69">
        <f>('Non-Dimensional Groups'!$C$24*EXP('Non-Dimensional Groups'!$C$25*'Results (ND)-Batch'!Q134))/(1+'Non-Dimensional Groups'!$C$24*EXP('Non-Dimensional Groups'!$C$25*'Results (ND)-Batch'!Q134))</f>
        <v>0.41505143505162251</v>
      </c>
      <c r="T134" s="69">
        <f t="shared" si="11"/>
        <v>0.5434140829669164</v>
      </c>
    </row>
    <row r="135" spans="1:20" x14ac:dyDescent="0.3">
      <c r="A135" s="55">
        <f>'Raw Data'!A133</f>
        <v>2.2000000000000002</v>
      </c>
      <c r="B135" s="60">
        <f>'Raw Data'!B133/'Raw Data'!$K133</f>
        <v>1.6875058894244583E-2</v>
      </c>
      <c r="C135" s="49">
        <f>'Raw Data'!C133/'Raw Data'!$K133</f>
        <v>4.4888627443571971E-2</v>
      </c>
      <c r="D135" s="49">
        <f>'Raw Data'!D133/'Raw Data'!$K133</f>
        <v>0.17529068213832436</v>
      </c>
      <c r="E135" s="49">
        <f>'Raw Data'!E133/'Raw Data'!$K133</f>
        <v>0.80905318433279494</v>
      </c>
      <c r="F135" s="49">
        <f>'Raw Data'!F133/'Raw Data'!$K133</f>
        <v>4.0993251844109944</v>
      </c>
      <c r="G135" s="49">
        <f>'Raw Data'!G133</f>
        <v>1.00477730383455</v>
      </c>
      <c r="H135" s="49">
        <f>'Raw Data'!H133</f>
        <v>0.13780824749625201</v>
      </c>
      <c r="I135" s="49">
        <f>'Raw Data'!I133</f>
        <v>0.11572404939667599</v>
      </c>
      <c r="J135" s="49">
        <f>'Raw Data'!J133</f>
        <v>0.85870847962508501</v>
      </c>
      <c r="K135" s="57">
        <f>'Raw Data'!K133</f>
        <v>1.01943726455283</v>
      </c>
      <c r="L135" s="55">
        <f t="shared" si="8"/>
        <v>0.11517382902165105</v>
      </c>
      <c r="M135" s="55">
        <f>'Non-Dimensional Groups'!$C$20+'Non-Dimensional Groups'!$C$21*L135</f>
        <v>1.1347533799553318</v>
      </c>
      <c r="N135" s="49">
        <f>'Non-Dimensional Groups'!$C$20+'Non-Dimensional Groups'!$C$21</f>
        <v>2.17</v>
      </c>
      <c r="O135" s="49">
        <f>'Non-Dimensional Groups'!$C$22+'Non-Dimensional Groups'!$C$23*'Results (ND)-Batch'!L135</f>
        <v>0.9196814087085855</v>
      </c>
      <c r="P135" s="49">
        <f>'Non-Dimensional Groups'!$C$22+'Non-Dimensional Groups'!$C$23</f>
        <v>0.30263157894736847</v>
      </c>
      <c r="Q135" s="49">
        <f t="shared" si="9"/>
        <v>0.88913454481744891</v>
      </c>
      <c r="R135" s="49">
        <f t="shared" si="10"/>
        <v>4.6154945286501858</v>
      </c>
      <c r="S135" s="69">
        <f>('Non-Dimensional Groups'!$C$24*EXP('Non-Dimensional Groups'!$C$25*'Results (ND)-Batch'!Q135))/(1+'Non-Dimensional Groups'!$C$24*EXP('Non-Dimensional Groups'!$C$25*'Results (ND)-Batch'!Q135))</f>
        <v>0.41505143516791576</v>
      </c>
      <c r="T135" s="69">
        <f t="shared" si="11"/>
        <v>0.54355302730701316</v>
      </c>
    </row>
    <row r="136" spans="1:20" x14ac:dyDescent="0.3">
      <c r="A136" s="55">
        <f>'Raw Data'!A134</f>
        <v>2.2166666666666699</v>
      </c>
      <c r="B136" s="60">
        <f>'Raw Data'!B134/'Raw Data'!$K134</f>
        <v>1.6876262947167684E-2</v>
      </c>
      <c r="C136" s="49">
        <f>'Raw Data'!C134/'Raw Data'!$K134</f>
        <v>4.4894844574913273E-2</v>
      </c>
      <c r="D136" s="49">
        <f>'Raw Data'!D134/'Raw Data'!$K134</f>
        <v>0.17532413171657329</v>
      </c>
      <c r="E136" s="49">
        <f>'Raw Data'!E134/'Raw Data'!$K134</f>
        <v>0.80925040118778346</v>
      </c>
      <c r="F136" s="49">
        <f>'Raw Data'!F134/'Raw Data'!$K134</f>
        <v>4.1005440895574443</v>
      </c>
      <c r="G136" s="49">
        <f>'Raw Data'!G134</f>
        <v>1.0047425560440399</v>
      </c>
      <c r="H136" s="49">
        <f>'Raw Data'!H134</f>
        <v>0.137842995286755</v>
      </c>
      <c r="I136" s="49">
        <f>'Raw Data'!I134</f>
        <v>0.11568930160617399</v>
      </c>
      <c r="J136" s="49">
        <f>'Raw Data'!J134</f>
        <v>0.85870847988323296</v>
      </c>
      <c r="K136" s="57">
        <f>'Raw Data'!K134</f>
        <v>1.0194431943619</v>
      </c>
      <c r="L136" s="55">
        <f t="shared" si="8"/>
        <v>0.1151432283924312</v>
      </c>
      <c r="M136" s="55">
        <f>'Non-Dimensional Groups'!$C$20+'Non-Dimensional Groups'!$C$21*L136</f>
        <v>1.1347175772191445</v>
      </c>
      <c r="N136" s="49">
        <f>'Non-Dimensional Groups'!$C$20+'Non-Dimensional Groups'!$C$21</f>
        <v>2.17</v>
      </c>
      <c r="O136" s="49">
        <f>'Non-Dimensional Groups'!$C$22+'Non-Dimensional Groups'!$C$23*'Results (ND)-Batch'!L136</f>
        <v>0.91970274862106771</v>
      </c>
      <c r="P136" s="49">
        <f>'Non-Dimensional Groups'!$C$22+'Non-Dimensional Groups'!$C$23</f>
        <v>0.30263157894736847</v>
      </c>
      <c r="Q136" s="49">
        <f t="shared" si="9"/>
        <v>0.88913454508475087</v>
      </c>
      <c r="R136" s="49">
        <f t="shared" si="10"/>
        <v>4.6157388219438449</v>
      </c>
      <c r="S136" s="69">
        <f>('Non-Dimensional Groups'!$C$24*EXP('Non-Dimensional Groups'!$C$25*'Results (ND)-Batch'!Q136))/(1+'Non-Dimensional Groups'!$C$24*EXP('Non-Dimensional Groups'!$C$25*'Results (ND)-Batch'!Q136))</f>
        <v>0.41505143527838351</v>
      </c>
      <c r="T136" s="69">
        <f t="shared" si="11"/>
        <v>0.54369008199759439</v>
      </c>
    </row>
    <row r="137" spans="1:20" x14ac:dyDescent="0.3">
      <c r="A137" s="55">
        <f>'Raw Data'!A135</f>
        <v>2.2333333333333298</v>
      </c>
      <c r="B137" s="60">
        <f>'Raw Data'!B135/'Raw Data'!$K135</f>
        <v>1.6877449718880978E-2</v>
      </c>
      <c r="C137" s="49">
        <f>'Raw Data'!C135/'Raw Data'!$K135</f>
        <v>4.4900975661370225E-2</v>
      </c>
      <c r="D137" s="49">
        <f>'Raw Data'!D135/'Raw Data'!$K135</f>
        <v>0.17535711909065374</v>
      </c>
      <c r="E137" s="49">
        <f>'Raw Data'!E135/'Raw Data'!$K135</f>
        <v>0.80944489614265258</v>
      </c>
      <c r="F137" s="49">
        <f>'Raw Data'!F135/'Raw Data'!$K135</f>
        <v>4.1017461918118761</v>
      </c>
      <c r="G137" s="49">
        <f>'Raw Data'!G135</f>
        <v>1.00470828734072</v>
      </c>
      <c r="H137" s="49">
        <f>'Raw Data'!H135</f>
        <v>0.13787726399007499</v>
      </c>
      <c r="I137" s="49">
        <f>'Raw Data'!I135</f>
        <v>0.115655032902854</v>
      </c>
      <c r="J137" s="49">
        <f>'Raw Data'!J135</f>
        <v>0.85870848012775602</v>
      </c>
      <c r="K137" s="57">
        <f>'Raw Data'!K135</f>
        <v>1.0194490426073499</v>
      </c>
      <c r="L137" s="55">
        <f t="shared" si="8"/>
        <v>0.11511304759809618</v>
      </c>
      <c r="M137" s="55">
        <f>'Non-Dimensional Groups'!$C$20+'Non-Dimensional Groups'!$C$21*L137</f>
        <v>1.1346822656897726</v>
      </c>
      <c r="N137" s="49">
        <f>'Non-Dimensional Groups'!$C$20+'Non-Dimensional Groups'!$C$21</f>
        <v>2.17</v>
      </c>
      <c r="O137" s="49">
        <f>'Non-Dimensional Groups'!$C$22+'Non-Dimensional Groups'!$C$23*'Results (ND)-Batch'!L137</f>
        <v>0.91972379575395924</v>
      </c>
      <c r="P137" s="49">
        <f>'Non-Dimensional Groups'!$C$22+'Non-Dimensional Groups'!$C$23</f>
        <v>0.30263157894736847</v>
      </c>
      <c r="Q137" s="49">
        <f t="shared" si="9"/>
        <v>0.88913454533793779</v>
      </c>
      <c r="R137" s="49">
        <f t="shared" si="10"/>
        <v>4.6159796667519197</v>
      </c>
      <c r="S137" s="69">
        <f>('Non-Dimensional Groups'!$C$24*EXP('Non-Dimensional Groups'!$C$25*'Results (ND)-Batch'!Q137))/(1+'Non-Dimensional Groups'!$C$24*EXP('Non-Dimensional Groups'!$C$25*'Results (ND)-Batch'!Q137))</f>
        <v>0.41505143538301803</v>
      </c>
      <c r="T137" s="69">
        <f t="shared" si="11"/>
        <v>0.54382524703865598</v>
      </c>
    </row>
    <row r="138" spans="1:20" x14ac:dyDescent="0.3">
      <c r="A138" s="55">
        <f>'Raw Data'!A136</f>
        <v>2.25</v>
      </c>
      <c r="B138" s="60">
        <f>'Raw Data'!B136/'Raw Data'!$K136</f>
        <v>1.6878619209966448E-2</v>
      </c>
      <c r="C138" s="49">
        <f>'Raw Data'!C136/'Raw Data'!$K136</f>
        <v>4.4907020705894814E-2</v>
      </c>
      <c r="D138" s="49">
        <f>'Raw Data'!D136/'Raw Data'!$K136</f>
        <v>0.17538964427643705</v>
      </c>
      <c r="E138" s="49">
        <f>'Raw Data'!E136/'Raw Data'!$K136</f>
        <v>0.80963666929092304</v>
      </c>
      <c r="F138" s="49">
        <f>'Raw Data'!F136/'Raw Data'!$K136</f>
        <v>4.1029314917519537</v>
      </c>
      <c r="G138" s="49">
        <f>'Raw Data'!G136</f>
        <v>1.0046744977245901</v>
      </c>
      <c r="H138" s="49">
        <f>'Raw Data'!H136</f>
        <v>0.137911053606212</v>
      </c>
      <c r="I138" s="49">
        <f>'Raw Data'!I136</f>
        <v>0.115621243286716</v>
      </c>
      <c r="J138" s="49">
        <f>'Raw Data'!J136</f>
        <v>0.85870848035865399</v>
      </c>
      <c r="K138" s="57">
        <f>'Raw Data'!K136</f>
        <v>1.01945480928919</v>
      </c>
      <c r="L138" s="55">
        <f t="shared" si="8"/>
        <v>0.11508328672478266</v>
      </c>
      <c r="M138" s="55">
        <f>'Non-Dimensional Groups'!$C$20+'Non-Dimensional Groups'!$C$21*L138</f>
        <v>1.1346474454679958</v>
      </c>
      <c r="N138" s="49">
        <f>'Non-Dimensional Groups'!$C$20+'Non-Dimensional Groups'!$C$21</f>
        <v>2.17</v>
      </c>
      <c r="O138" s="49">
        <f>'Non-Dimensional Groups'!$C$22+'Non-Dimensional Groups'!$C$23*'Results (ND)-Batch'!L138</f>
        <v>0.91974455004719102</v>
      </c>
      <c r="P138" s="49">
        <f>'Non-Dimensional Groups'!$C$22+'Non-Dimensional Groups'!$C$23</f>
        <v>0.30263157894736847</v>
      </c>
      <c r="Q138" s="49">
        <f t="shared" si="9"/>
        <v>0.88913454557700988</v>
      </c>
      <c r="R138" s="49">
        <f t="shared" si="10"/>
        <v>4.6162170670397709</v>
      </c>
      <c r="S138" s="69">
        <f>('Non-Dimensional Groups'!$C$24*EXP('Non-Dimensional Groups'!$C$25*'Results (ND)-Batch'!Q138))/(1+'Non-Dimensional Groups'!$C$24*EXP('Non-Dimensional Groups'!$C$25*'Results (ND)-Batch'!Q138))</f>
        <v>0.41505143548181928</v>
      </c>
      <c r="T138" s="69">
        <f t="shared" si="11"/>
        <v>0.54395852243019827</v>
      </c>
    </row>
    <row r="139" spans="1:20" x14ac:dyDescent="0.3">
      <c r="A139" s="55">
        <f>'Raw Data'!A137</f>
        <v>2.2666666666666702</v>
      </c>
      <c r="B139" s="60">
        <f>'Raw Data'!B137/'Raw Data'!$K137</f>
        <v>1.6879771420998304E-2</v>
      </c>
      <c r="C139" s="49">
        <f>'Raw Data'!C137/'Raw Data'!$K137</f>
        <v>4.4912979711398612E-2</v>
      </c>
      <c r="D139" s="49">
        <f>'Raw Data'!D137/'Raw Data'!$K137</f>
        <v>0.17542170728957393</v>
      </c>
      <c r="E139" s="49">
        <f>'Raw Data'!E137/'Raw Data'!$K137</f>
        <v>0.80982572072482095</v>
      </c>
      <c r="F139" s="49">
        <f>'Raw Data'!F137/'Raw Data'!$K137</f>
        <v>4.1040999899473487</v>
      </c>
      <c r="G139" s="49">
        <f>'Raw Data'!G137</f>
        <v>1.00464118719563</v>
      </c>
      <c r="H139" s="49">
        <f>'Raw Data'!H137</f>
        <v>0.137944364135167</v>
      </c>
      <c r="I139" s="49">
        <f>'Raw Data'!I137</f>
        <v>0.115587932757761</v>
      </c>
      <c r="J139" s="49">
        <f>'Raw Data'!J137</f>
        <v>0.85870848057592697</v>
      </c>
      <c r="K139" s="57">
        <f>'Raw Data'!K137</f>
        <v>1.0194604944074099</v>
      </c>
      <c r="L139" s="55">
        <f t="shared" si="8"/>
        <v>0.11505394585744073</v>
      </c>
      <c r="M139" s="55">
        <f>'Non-Dimensional Groups'!$C$20+'Non-Dimensional Groups'!$C$21*L139</f>
        <v>1.1346131166532056</v>
      </c>
      <c r="N139" s="49">
        <f>'Non-Dimensional Groups'!$C$20+'Non-Dimensional Groups'!$C$21</f>
        <v>2.17</v>
      </c>
      <c r="O139" s="49">
        <f>'Non-Dimensional Groups'!$C$22+'Non-Dimensional Groups'!$C$23*'Results (ND)-Batch'!L139</f>
        <v>0.91976501144152156</v>
      </c>
      <c r="P139" s="49">
        <f>'Non-Dimensional Groups'!$C$22+'Non-Dimensional Groups'!$C$23</f>
        <v>0.30263157894736847</v>
      </c>
      <c r="Q139" s="49">
        <f t="shared" si="9"/>
        <v>0.88913454580198614</v>
      </c>
      <c r="R139" s="49">
        <f t="shared" si="10"/>
        <v>4.6164510267136842</v>
      </c>
      <c r="S139" s="69">
        <f>('Non-Dimensional Groups'!$C$24*EXP('Non-Dimensional Groups'!$C$25*'Results (ND)-Batch'!Q139))/(1+'Non-Dimensional Groups'!$C$24*EXP('Non-Dimensional Groups'!$C$25*'Results (ND)-Batch'!Q139))</f>
        <v>0.41505143557479518</v>
      </c>
      <c r="T139" s="69">
        <f t="shared" si="11"/>
        <v>0.54408990817222491</v>
      </c>
    </row>
    <row r="140" spans="1:20" x14ac:dyDescent="0.3">
      <c r="A140" s="55">
        <f>'Raw Data'!A138</f>
        <v>2.2833333333333301</v>
      </c>
      <c r="B140" s="60">
        <f>'Raw Data'!B138/'Raw Data'!$K138</f>
        <v>1.6880906352541865E-2</v>
      </c>
      <c r="C140" s="49">
        <f>'Raw Data'!C138/'Raw Data'!$K138</f>
        <v>4.4918852680750222E-2</v>
      </c>
      <c r="D140" s="49">
        <f>'Raw Data'!D138/'Raw Data'!$K138</f>
        <v>0.17545330814548965</v>
      </c>
      <c r="E140" s="49">
        <f>'Raw Data'!E138/'Raw Data'!$K138</f>
        <v>0.81001205053523728</v>
      </c>
      <c r="F140" s="49">
        <f>'Raw Data'!F138/'Raw Data'!$K138</f>
        <v>4.1052516869595364</v>
      </c>
      <c r="G140" s="49">
        <f>'Raw Data'!G138</f>
        <v>1.0046083557538601</v>
      </c>
      <c r="H140" s="49">
        <f>'Raw Data'!H138</f>
        <v>0.13797719557693999</v>
      </c>
      <c r="I140" s="49">
        <f>'Raw Data'!I138</f>
        <v>0.11555510131598901</v>
      </c>
      <c r="J140" s="49">
        <f>'Raw Data'!J138</f>
        <v>0.85870848077957496</v>
      </c>
      <c r="K140" s="57">
        <f>'Raw Data'!K138</f>
        <v>1.01946609796203</v>
      </c>
      <c r="L140" s="55">
        <f t="shared" si="8"/>
        <v>0.1150250250798245</v>
      </c>
      <c r="M140" s="55">
        <f>'Non-Dimensional Groups'!$C$20+'Non-Dimensional Groups'!$C$21*L140</f>
        <v>1.1345792793433946</v>
      </c>
      <c r="N140" s="49">
        <f>'Non-Dimensional Groups'!$C$20+'Non-Dimensional Groups'!$C$21</f>
        <v>2.17</v>
      </c>
      <c r="O140" s="49">
        <f>'Non-Dimensional Groups'!$C$22+'Non-Dimensional Groups'!$C$23*'Results (ND)-Batch'!L140</f>
        <v>0.91978517987854347</v>
      </c>
      <c r="P140" s="49">
        <f>'Non-Dimensional Groups'!$C$22+'Non-Dimensional Groups'!$C$23</f>
        <v>0.30263157894736847</v>
      </c>
      <c r="Q140" s="49">
        <f t="shared" si="9"/>
        <v>0.88913454601284758</v>
      </c>
      <c r="R140" s="49">
        <f t="shared" si="10"/>
        <v>4.6166815496209272</v>
      </c>
      <c r="S140" s="69">
        <f>('Non-Dimensional Groups'!$C$24*EXP('Non-Dimensional Groups'!$C$25*'Results (ND)-Batch'!Q140))/(1+'Non-Dimensional Groups'!$C$24*EXP('Non-Dimensional Groups'!$C$25*'Results (ND)-Batch'!Q140))</f>
        <v>0.41505143566193781</v>
      </c>
      <c r="T140" s="69">
        <f t="shared" si="11"/>
        <v>0.54421940426473603</v>
      </c>
    </row>
    <row r="141" spans="1:20" x14ac:dyDescent="0.3">
      <c r="A141" s="55">
        <f>'Raw Data'!A139</f>
        <v>2.2999999999999998</v>
      </c>
      <c r="B141" s="60">
        <f>'Raw Data'!B139/'Raw Data'!$K139</f>
        <v>1.6882024005154629E-2</v>
      </c>
      <c r="C141" s="49">
        <f>'Raw Data'!C139/'Raw Data'!$K139</f>
        <v>4.4924639616778402E-2</v>
      </c>
      <c r="D141" s="49">
        <f>'Raw Data'!D139/'Raw Data'!$K139</f>
        <v>0.17548444685939146</v>
      </c>
      <c r="E141" s="49">
        <f>'Raw Data'!E139/'Raw Data'!$K139</f>
        <v>0.81019565881178313</v>
      </c>
      <c r="F141" s="49">
        <f>'Raw Data'!F139/'Raw Data'!$K139</f>
        <v>4.1063865833420117</v>
      </c>
      <c r="G141" s="49">
        <f>'Raw Data'!G139</f>
        <v>1.0045760033992699</v>
      </c>
      <c r="H141" s="49">
        <f>'Raw Data'!H139</f>
        <v>0.138009547931529</v>
      </c>
      <c r="I141" s="49">
        <f>'Raw Data'!I139</f>
        <v>0.115522748961399</v>
      </c>
      <c r="J141" s="49">
        <f>'Raw Data'!J139</f>
        <v>0.85870848096959795</v>
      </c>
      <c r="K141" s="57">
        <f>'Raw Data'!K139</f>
        <v>1.01947161995304</v>
      </c>
      <c r="L141" s="55">
        <f t="shared" si="8"/>
        <v>0.11499652447449947</v>
      </c>
      <c r="M141" s="55">
        <f>'Non-Dimensional Groups'!$C$20+'Non-Dimensional Groups'!$C$21*L141</f>
        <v>1.1345459336351644</v>
      </c>
      <c r="N141" s="49">
        <f>'Non-Dimensional Groups'!$C$20+'Non-Dimensional Groups'!$C$21</f>
        <v>2.17</v>
      </c>
      <c r="O141" s="49">
        <f>'Non-Dimensional Groups'!$C$22+'Non-Dimensional Groups'!$C$23*'Results (ND)-Batch'!L141</f>
        <v>0.91980505530067802</v>
      </c>
      <c r="P141" s="49">
        <f>'Non-Dimensional Groups'!$C$22+'Non-Dimensional Groups'!$C$23</f>
        <v>0.30263157894736847</v>
      </c>
      <c r="Q141" s="49">
        <f t="shared" si="9"/>
        <v>0.88913454620960397</v>
      </c>
      <c r="R141" s="49">
        <f t="shared" si="10"/>
        <v>4.6169086395500329</v>
      </c>
      <c r="S141" s="69">
        <f>('Non-Dimensional Groups'!$C$24*EXP('Non-Dimensional Groups'!$C$25*'Results (ND)-Batch'!Q141))/(1+'Non-Dimensional Groups'!$C$24*EXP('Non-Dimensional Groups'!$C$25*'Results (ND)-Batch'!Q141))</f>
        <v>0.41505143574325126</v>
      </c>
      <c r="T141" s="69">
        <f t="shared" si="11"/>
        <v>0.54434701070772373</v>
      </c>
    </row>
    <row r="142" spans="1:20" x14ac:dyDescent="0.3">
      <c r="A142" s="55">
        <f>'Raw Data'!A140</f>
        <v>2.31666666666667</v>
      </c>
      <c r="B142" s="60">
        <f>'Raw Data'!B140/'Raw Data'!$K140</f>
        <v>1.6883124379385696E-2</v>
      </c>
      <c r="C142" s="49">
        <f>'Raw Data'!C140/'Raw Data'!$K140</f>
        <v>4.4930340522270754E-2</v>
      </c>
      <c r="D142" s="49">
        <f>'Raw Data'!D140/'Raw Data'!$K140</f>
        <v>0.17551512344626352</v>
      </c>
      <c r="E142" s="49">
        <f>'Raw Data'!E140/'Raw Data'!$K140</f>
        <v>0.81037654564275774</v>
      </c>
      <c r="F142" s="49">
        <f>'Raw Data'!F140/'Raw Data'!$K140</f>
        <v>4.107504679640229</v>
      </c>
      <c r="G142" s="49">
        <f>'Raw Data'!G140</f>
        <v>1.0045441301318601</v>
      </c>
      <c r="H142" s="49">
        <f>'Raw Data'!H140</f>
        <v>0.138041421198937</v>
      </c>
      <c r="I142" s="49">
        <f>'Raw Data'!I140</f>
        <v>0.115490875693992</v>
      </c>
      <c r="J142" s="49">
        <f>'Raw Data'!J140</f>
        <v>0.85870848114599596</v>
      </c>
      <c r="K142" s="57">
        <f>'Raw Data'!K140</f>
        <v>1.01947706038043</v>
      </c>
      <c r="L142" s="55">
        <f t="shared" si="8"/>
        <v>0.11496844412284032</v>
      </c>
      <c r="M142" s="55">
        <f>'Non-Dimensional Groups'!$C$20+'Non-Dimensional Groups'!$C$21*L142</f>
        <v>1.1345130796237233</v>
      </c>
      <c r="N142" s="49">
        <f>'Non-Dimensional Groups'!$C$20+'Non-Dimensional Groups'!$C$21</f>
        <v>2.17</v>
      </c>
      <c r="O142" s="49">
        <f>'Non-Dimensional Groups'!$C$22+'Non-Dimensional Groups'!$C$23*'Results (ND)-Batch'!L142</f>
        <v>0.91982463765117717</v>
      </c>
      <c r="P142" s="49">
        <f>'Non-Dimensional Groups'!$C$22+'Non-Dimensional Groups'!$C$23</f>
        <v>0.30263157894736847</v>
      </c>
      <c r="Q142" s="49">
        <f t="shared" si="9"/>
        <v>0.88913454639225453</v>
      </c>
      <c r="R142" s="49">
        <f t="shared" si="10"/>
        <v>4.6171323002309039</v>
      </c>
      <c r="S142" s="69">
        <f>('Non-Dimensional Groups'!$C$24*EXP('Non-Dimensional Groups'!$C$25*'Results (ND)-Batch'!Q142))/(1+'Non-Dimensional Groups'!$C$24*EXP('Non-Dimensional Groups'!$C$25*'Results (ND)-Batch'!Q142))</f>
        <v>0.41505143581873527</v>
      </c>
      <c r="T142" s="69">
        <f t="shared" si="11"/>
        <v>0.54447272750119979</v>
      </c>
    </row>
    <row r="143" spans="1:20" x14ac:dyDescent="0.3">
      <c r="A143" s="55">
        <f>'Raw Data'!A141</f>
        <v>2.3333333333333299</v>
      </c>
      <c r="B143" s="60">
        <f>'Raw Data'!B141/'Raw Data'!$K141</f>
        <v>1.6884207475775549E-2</v>
      </c>
      <c r="C143" s="49">
        <f>'Raw Data'!C141/'Raw Data'!$K141</f>
        <v>4.4935955399971875E-2</v>
      </c>
      <c r="D143" s="49">
        <f>'Raw Data'!D141/'Raw Data'!$K141</f>
        <v>0.17554533792086346</v>
      </c>
      <c r="E143" s="49">
        <f>'Raw Data'!E141/'Raw Data'!$K141</f>
        <v>0.81055471111512933</v>
      </c>
      <c r="F143" s="49">
        <f>'Raw Data'!F141/'Raw Data'!$K141</f>
        <v>4.1086059763914147</v>
      </c>
      <c r="G143" s="49">
        <f>'Raw Data'!G141</f>
        <v>1.0045127359516399</v>
      </c>
      <c r="H143" s="49">
        <f>'Raw Data'!H141</f>
        <v>0.138072815379161</v>
      </c>
      <c r="I143" s="49">
        <f>'Raw Data'!I141</f>
        <v>0.115459481513767</v>
      </c>
      <c r="J143" s="49">
        <f>'Raw Data'!J141</f>
        <v>0.85870848130876898</v>
      </c>
      <c r="K143" s="57">
        <f>'Raw Data'!K141</f>
        <v>1.01948241924422</v>
      </c>
      <c r="L143" s="55">
        <f t="shared" si="8"/>
        <v>0.11494078410502656</v>
      </c>
      <c r="M143" s="55">
        <f>'Non-Dimensional Groups'!$C$20+'Non-Dimensional Groups'!$C$21*L143</f>
        <v>1.134480717402881</v>
      </c>
      <c r="N143" s="49">
        <f>'Non-Dimensional Groups'!$C$20+'Non-Dimensional Groups'!$C$21</f>
        <v>2.17</v>
      </c>
      <c r="O143" s="49">
        <f>'Non-Dimensional Groups'!$C$22+'Non-Dimensional Groups'!$C$23*'Results (ND)-Batch'!L143</f>
        <v>0.91984392687412619</v>
      </c>
      <c r="P143" s="49">
        <f>'Non-Dimensional Groups'!$C$22+'Non-Dimensional Groups'!$C$23</f>
        <v>0.30263157894736847</v>
      </c>
      <c r="Q143" s="49">
        <f t="shared" si="9"/>
        <v>0.88913454656079072</v>
      </c>
      <c r="R143" s="49">
        <f t="shared" si="10"/>
        <v>4.6173525353349492</v>
      </c>
      <c r="S143" s="69">
        <f>('Non-Dimensional Groups'!$C$24*EXP('Non-Dimensional Groups'!$C$25*'Results (ND)-Batch'!Q143))/(1+'Non-Dimensional Groups'!$C$24*EXP('Non-Dimensional Groups'!$C$25*'Results (ND)-Batch'!Q143))</f>
        <v>0.41505143588838611</v>
      </c>
      <c r="T143" s="69">
        <f t="shared" si="11"/>
        <v>0.54459655464515233</v>
      </c>
    </row>
    <row r="144" spans="1:20" x14ac:dyDescent="0.3">
      <c r="A144" s="55">
        <f>'Raw Data'!A142</f>
        <v>2.35</v>
      </c>
      <c r="B144" s="60">
        <f>'Raw Data'!B142/'Raw Data'!$K142</f>
        <v>1.6885273294856937E-2</v>
      </c>
      <c r="C144" s="49">
        <f>'Raw Data'!C142/'Raw Data'!$K142</f>
        <v>4.49414842525869E-2</v>
      </c>
      <c r="D144" s="49">
        <f>'Raw Data'!D142/'Raw Data'!$K142</f>
        <v>0.17557509029773585</v>
      </c>
      <c r="E144" s="49">
        <f>'Raw Data'!E142/'Raw Data'!$K142</f>
        <v>0.81073015531459014</v>
      </c>
      <c r="F144" s="49">
        <f>'Raw Data'!F142/'Raw Data'!$K142</f>
        <v>4.1096904741249034</v>
      </c>
      <c r="G144" s="49">
        <f>'Raw Data'!G142</f>
        <v>1.0044818208585899</v>
      </c>
      <c r="H144" s="49">
        <f>'Raw Data'!H142</f>
        <v>0.13810373047220401</v>
      </c>
      <c r="I144" s="49">
        <f>'Raw Data'!I142</f>
        <v>0.11542856642072501</v>
      </c>
      <c r="J144" s="49">
        <f>'Raw Data'!J142</f>
        <v>0.85870848145791701</v>
      </c>
      <c r="K144" s="57">
        <f>'Raw Data'!K142</f>
        <v>1.01948769654439</v>
      </c>
      <c r="L144" s="55">
        <f t="shared" si="8"/>
        <v>0.11491354450005017</v>
      </c>
      <c r="M144" s="55">
        <f>'Non-Dimensional Groups'!$C$20+'Non-Dimensional Groups'!$C$21*L144</f>
        <v>1.1344488470650587</v>
      </c>
      <c r="N144" s="49">
        <f>'Non-Dimensional Groups'!$C$20+'Non-Dimensional Groups'!$C$21</f>
        <v>2.17</v>
      </c>
      <c r="O144" s="49">
        <f>'Non-Dimensional Groups'!$C$22+'Non-Dimensional Groups'!$C$23*'Results (ND)-Batch'!L144</f>
        <v>0.91986292291443872</v>
      </c>
      <c r="P144" s="49">
        <f>'Non-Dimensional Groups'!$C$22+'Non-Dimensional Groups'!$C$23</f>
        <v>0.30263157894736847</v>
      </c>
      <c r="Q144" s="49">
        <f t="shared" si="9"/>
        <v>0.88913454671523051</v>
      </c>
      <c r="R144" s="49">
        <f t="shared" si="10"/>
        <v>4.6175693484751976</v>
      </c>
      <c r="S144" s="69">
        <f>('Non-Dimensional Groups'!$C$24*EXP('Non-Dimensional Groups'!$C$25*'Results (ND)-Batch'!Q144))/(1+'Non-Dimensional Groups'!$C$24*EXP('Non-Dimensional Groups'!$C$25*'Results (ND)-Batch'!Q144))</f>
        <v>0.41505143595221139</v>
      </c>
      <c r="T144" s="69">
        <f t="shared" si="11"/>
        <v>0.54471849213959345</v>
      </c>
    </row>
    <row r="145" spans="1:20" x14ac:dyDescent="0.3">
      <c r="A145" s="55">
        <f>'Raw Data'!A143</f>
        <v>2.3666666666666698</v>
      </c>
      <c r="B145" s="60">
        <f>'Raw Data'!B143/'Raw Data'!$K143</f>
        <v>1.6886321837153641E-2</v>
      </c>
      <c r="C145" s="49">
        <f>'Raw Data'!C143/'Raw Data'!$K143</f>
        <v>4.4946927082777748E-2</v>
      </c>
      <c r="D145" s="49">
        <f>'Raw Data'!D143/'Raw Data'!$K143</f>
        <v>0.17560438059119218</v>
      </c>
      <c r="E145" s="49">
        <f>'Raw Data'!E143/'Raw Data'!$K143</f>
        <v>0.81090287832549268</v>
      </c>
      <c r="F145" s="49">
        <f>'Raw Data'!F143/'Raw Data'!$K143</f>
        <v>4.1107581733617629</v>
      </c>
      <c r="G145" s="49">
        <f>'Raw Data'!G143</f>
        <v>1.0044513848527401</v>
      </c>
      <c r="H145" s="49">
        <f>'Raw Data'!H143</f>
        <v>0.13813416647806301</v>
      </c>
      <c r="I145" s="49">
        <f>'Raw Data'!I143</f>
        <v>0.11539813041486501</v>
      </c>
      <c r="J145" s="49">
        <f>'Raw Data'!J143</f>
        <v>0.85870848159344004</v>
      </c>
      <c r="K145" s="57">
        <f>'Raw Data'!K143</f>
        <v>1.0194928922809601</v>
      </c>
      <c r="L145" s="55">
        <f t="shared" si="8"/>
        <v>0.11488672538570217</v>
      </c>
      <c r="M145" s="55">
        <f>'Non-Dimensional Groups'!$C$20+'Non-Dimensional Groups'!$C$21*L145</f>
        <v>1.1344174687012716</v>
      </c>
      <c r="N145" s="49">
        <f>'Non-Dimensional Groups'!$C$20+'Non-Dimensional Groups'!$C$21</f>
        <v>2.17</v>
      </c>
      <c r="O145" s="49">
        <f>'Non-Dimensional Groups'!$C$22+'Non-Dimensional Groups'!$C$23*'Results (ND)-Batch'!L145</f>
        <v>0.91988162571786558</v>
      </c>
      <c r="P145" s="49">
        <f>'Non-Dimensional Groups'!$C$22+'Non-Dimensional Groups'!$C$23</f>
        <v>0.30263157894736847</v>
      </c>
      <c r="Q145" s="49">
        <f t="shared" si="9"/>
        <v>0.88913454685554638</v>
      </c>
      <c r="R145" s="49">
        <f t="shared" si="10"/>
        <v>4.6177827432066083</v>
      </c>
      <c r="S145" s="69">
        <f>('Non-Dimensional Groups'!$C$24*EXP('Non-Dimensional Groups'!$C$25*'Results (ND)-Batch'!Q145))/(1+'Non-Dimensional Groups'!$C$24*EXP('Non-Dimensional Groups'!$C$25*'Results (ND)-Batch'!Q145))</f>
        <v>0.41505143601019967</v>
      </c>
      <c r="T145" s="69">
        <f t="shared" si="11"/>
        <v>0.54483853998451104</v>
      </c>
    </row>
    <row r="146" spans="1:20" x14ac:dyDescent="0.3">
      <c r="A146" s="55">
        <f>'Raw Data'!A144</f>
        <v>2.3833333333333302</v>
      </c>
      <c r="B146" s="60">
        <f>'Raw Data'!B144/'Raw Data'!$K144</f>
        <v>1.6887353103181804E-2</v>
      </c>
      <c r="C146" s="49">
        <f>'Raw Data'!C144/'Raw Data'!$K144</f>
        <v>4.4952283893167029E-2</v>
      </c>
      <c r="D146" s="49">
        <f>'Raw Data'!D144/'Raw Data'!$K144</f>
        <v>0.17563320881533076</v>
      </c>
      <c r="E146" s="49">
        <f>'Raw Data'!E144/'Raw Data'!$K144</f>
        <v>0.81107288023091229</v>
      </c>
      <c r="F146" s="49">
        <f>'Raw Data'!F144/'Raw Data'!$K144</f>
        <v>4.111809074615187</v>
      </c>
      <c r="G146" s="49">
        <f>'Raw Data'!G144</f>
        <v>1.00442142793406</v>
      </c>
      <c r="H146" s="49">
        <f>'Raw Data'!H144</f>
        <v>0.13816412339674</v>
      </c>
      <c r="I146" s="49">
        <f>'Raw Data'!I144</f>
        <v>0.115368173496188</v>
      </c>
      <c r="J146" s="49">
        <f>'Raw Data'!J144</f>
        <v>0.85870848171533798</v>
      </c>
      <c r="K146" s="57">
        <f>'Raw Data'!K144</f>
        <v>1.0194980064539101</v>
      </c>
      <c r="L146" s="55">
        <f t="shared" si="8"/>
        <v>0.1148603268385886</v>
      </c>
      <c r="M146" s="55">
        <f>'Non-Dimensional Groups'!$C$20+'Non-Dimensional Groups'!$C$21*L146</f>
        <v>1.1343865824011488</v>
      </c>
      <c r="N146" s="49">
        <f>'Non-Dimensional Groups'!$C$20+'Non-Dimensional Groups'!$C$21</f>
        <v>2.17</v>
      </c>
      <c r="O146" s="49">
        <f>'Non-Dimensional Groups'!$C$22+'Non-Dimensional Groups'!$C$23*'Results (ND)-Batch'!L146</f>
        <v>0.91990003523098429</v>
      </c>
      <c r="P146" s="49">
        <f>'Non-Dimensional Groups'!$C$22+'Non-Dimensional Groups'!$C$23</f>
        <v>0.30263157894736847</v>
      </c>
      <c r="Q146" s="49">
        <f t="shared" si="9"/>
        <v>0.8891345469817663</v>
      </c>
      <c r="R146" s="49">
        <f t="shared" si="10"/>
        <v>4.6179927230260507</v>
      </c>
      <c r="S146" s="69">
        <f>('Non-Dimensional Groups'!$C$24*EXP('Non-Dimensional Groups'!$C$25*'Results (ND)-Batch'!Q146))/(1+'Non-Dimensional Groups'!$C$24*EXP('Non-Dimensional Groups'!$C$25*'Results (ND)-Batch'!Q146))</f>
        <v>0.41505143606236256</v>
      </c>
      <c r="T146" s="69">
        <f t="shared" si="11"/>
        <v>0.54495669817991299</v>
      </c>
    </row>
    <row r="147" spans="1:20" x14ac:dyDescent="0.3">
      <c r="A147" s="55">
        <f>'Raw Data'!A145</f>
        <v>2.4</v>
      </c>
      <c r="B147" s="60">
        <f>'Raw Data'!B145/'Raw Data'!$K145</f>
        <v>1.6888367093448663E-2</v>
      </c>
      <c r="C147" s="49">
        <f>'Raw Data'!C145/'Raw Data'!$K145</f>
        <v>4.495755468633432E-2</v>
      </c>
      <c r="D147" s="49">
        <f>'Raw Data'!D145/'Raw Data'!$K145</f>
        <v>0.17566157498402454</v>
      </c>
      <c r="E147" s="49">
        <f>'Raw Data'!E145/'Raw Data'!$K145</f>
        <v>0.81124016111259289</v>
      </c>
      <c r="F147" s="49">
        <f>'Raw Data'!F145/'Raw Data'!$K145</f>
        <v>4.112843178390146</v>
      </c>
      <c r="G147" s="49">
        <f>'Raw Data'!G145</f>
        <v>1.00439195010256</v>
      </c>
      <c r="H147" s="49">
        <f>'Raw Data'!H145</f>
        <v>0.13819360122823501</v>
      </c>
      <c r="I147" s="49">
        <f>'Raw Data'!I145</f>
        <v>0.115338695664694</v>
      </c>
      <c r="J147" s="49">
        <f>'Raw Data'!J145</f>
        <v>0.85870848182361104</v>
      </c>
      <c r="K147" s="57">
        <f>'Raw Data'!K145</f>
        <v>1.01950303906325</v>
      </c>
      <c r="L147" s="55">
        <f t="shared" si="8"/>
        <v>0.1148343489341154</v>
      </c>
      <c r="M147" s="55">
        <f>'Non-Dimensional Groups'!$C$20+'Non-Dimensional Groups'!$C$21*L147</f>
        <v>1.134356188252915</v>
      </c>
      <c r="N147" s="49">
        <f>'Non-Dimensional Groups'!$C$20+'Non-Dimensional Groups'!$C$21</f>
        <v>2.17</v>
      </c>
      <c r="O147" s="49">
        <f>'Non-Dimensional Groups'!$C$22+'Non-Dimensional Groups'!$C$23*'Results (ND)-Batch'!L147</f>
        <v>0.91991815140120903</v>
      </c>
      <c r="P147" s="49">
        <f>'Non-Dimensional Groups'!$C$22+'Non-Dimensional Groups'!$C$23</f>
        <v>0.30263157894736847</v>
      </c>
      <c r="Q147" s="49">
        <f t="shared" si="9"/>
        <v>0.88913454709388096</v>
      </c>
      <c r="R147" s="49">
        <f t="shared" si="10"/>
        <v>4.6181992913724628</v>
      </c>
      <c r="S147" s="69">
        <f>('Non-Dimensional Groups'!$C$24*EXP('Non-Dimensional Groups'!$C$25*'Results (ND)-Batch'!Q147))/(1+'Non-Dimensional Groups'!$C$24*EXP('Non-Dimensional Groups'!$C$25*'Results (ND)-Batch'!Q147))</f>
        <v>0.41505143610869621</v>
      </c>
      <c r="T147" s="69">
        <f t="shared" si="11"/>
        <v>0.54507296672579952</v>
      </c>
    </row>
    <row r="148" spans="1:20" x14ac:dyDescent="0.3">
      <c r="A148" s="55">
        <f>'Raw Data'!A146</f>
        <v>2.4166666666666701</v>
      </c>
      <c r="B148" s="60">
        <f>'Raw Data'!B146/'Raw Data'!$K146</f>
        <v>1.6889363808453524E-2</v>
      </c>
      <c r="C148" s="49">
        <f>'Raw Data'!C146/'Raw Data'!$K146</f>
        <v>4.4962739464818671E-2</v>
      </c>
      <c r="D148" s="49">
        <f>'Raw Data'!D146/'Raw Data'!$K146</f>
        <v>0.17568947911092128</v>
      </c>
      <c r="E148" s="49">
        <f>'Raw Data'!E146/'Raw Data'!$K146</f>
        <v>0.81140472105097883</v>
      </c>
      <c r="F148" s="49">
        <f>'Raw Data'!F146/'Raw Data'!$K146</f>
        <v>4.1138604851835847</v>
      </c>
      <c r="G148" s="49">
        <f>'Raw Data'!G146</f>
        <v>1.0043629513582499</v>
      </c>
      <c r="H148" s="49">
        <f>'Raw Data'!H146</f>
        <v>0.13822259997254699</v>
      </c>
      <c r="I148" s="49">
        <f>'Raw Data'!I146</f>
        <v>0.115309696920382</v>
      </c>
      <c r="J148" s="49">
        <f>'Raw Data'!J146</f>
        <v>0.85870848191825899</v>
      </c>
      <c r="K148" s="57">
        <f>'Raw Data'!K146</f>
        <v>1.0195079901089801</v>
      </c>
      <c r="L148" s="55">
        <f t="shared" si="8"/>
        <v>0.1148087917464926</v>
      </c>
      <c r="M148" s="55">
        <f>'Non-Dimensional Groups'!$C$20+'Non-Dimensional Groups'!$C$21*L148</f>
        <v>1.1343262863433963</v>
      </c>
      <c r="N148" s="49">
        <f>'Non-Dimensional Groups'!$C$20+'Non-Dimensional Groups'!$C$21</f>
        <v>2.17</v>
      </c>
      <c r="O148" s="49">
        <f>'Non-Dimensional Groups'!$C$22+'Non-Dimensional Groups'!$C$23*'Results (ND)-Batch'!L148</f>
        <v>0.91993597417678807</v>
      </c>
      <c r="P148" s="49">
        <f>'Non-Dimensional Groups'!$C$22+'Non-Dimensional Groups'!$C$23</f>
        <v>0.30263157894736847</v>
      </c>
      <c r="Q148" s="49">
        <f t="shared" si="9"/>
        <v>0.88913454719188079</v>
      </c>
      <c r="R148" s="49">
        <f t="shared" si="10"/>
        <v>4.6184024516271673</v>
      </c>
      <c r="S148" s="69">
        <f>('Non-Dimensional Groups'!$C$24*EXP('Non-Dimensional Groups'!$C$25*'Results (ND)-Batch'!Q148))/(1+'Non-Dimensional Groups'!$C$24*EXP('Non-Dimensional Groups'!$C$25*'Results (ND)-Batch'!Q148))</f>
        <v>0.41505143614919648</v>
      </c>
      <c r="T148" s="69">
        <f t="shared" si="11"/>
        <v>0.54518734562216642</v>
      </c>
    </row>
    <row r="149" spans="1:20" x14ac:dyDescent="0.3">
      <c r="A149" s="55">
        <f>'Raw Data'!A147</f>
        <v>2.43333333333333</v>
      </c>
      <c r="B149" s="60">
        <f>'Raw Data'!B147/'Raw Data'!$K147</f>
        <v>1.6890343248687184E-2</v>
      </c>
      <c r="C149" s="49">
        <f>'Raw Data'!C147/'Raw Data'!$K147</f>
        <v>4.4967838231117399E-2</v>
      </c>
      <c r="D149" s="49">
        <f>'Raw Data'!D147/'Raw Data'!$K147</f>
        <v>0.17571692120945256</v>
      </c>
      <c r="E149" s="49">
        <f>'Raw Data'!E147/'Raw Data'!$K147</f>
        <v>0.81156656012520678</v>
      </c>
      <c r="F149" s="49">
        <f>'Raw Data'!F147/'Raw Data'!$K147</f>
        <v>4.1148609954843884</v>
      </c>
      <c r="G149" s="49">
        <f>'Raw Data'!G147</f>
        <v>1.00433443170112</v>
      </c>
      <c r="H149" s="49">
        <f>'Raw Data'!H147</f>
        <v>0.13825111962967601</v>
      </c>
      <c r="I149" s="49">
        <f>'Raw Data'!I147</f>
        <v>0.115281177263252</v>
      </c>
      <c r="J149" s="49">
        <f>'Raw Data'!J147</f>
        <v>0.85870848199928196</v>
      </c>
      <c r="K149" s="57">
        <f>'Raw Data'!K147</f>
        <v>1.0195128595911001</v>
      </c>
      <c r="L149" s="55">
        <f t="shared" si="8"/>
        <v>0.114783655348738</v>
      </c>
      <c r="M149" s="55">
        <f>'Non-Dimensional Groups'!$C$20+'Non-Dimensional Groups'!$C$21*L149</f>
        <v>1.1342968767580235</v>
      </c>
      <c r="N149" s="49">
        <f>'Non-Dimensional Groups'!$C$20+'Non-Dimensional Groups'!$C$21</f>
        <v>2.17</v>
      </c>
      <c r="O149" s="49">
        <f>'Non-Dimensional Groups'!$C$22+'Non-Dimensional Groups'!$C$23*'Results (ND)-Batch'!L149</f>
        <v>0.91995350350680116</v>
      </c>
      <c r="P149" s="49">
        <f>'Non-Dimensional Groups'!$C$22+'Non-Dimensional Groups'!$C$23</f>
        <v>0.30263157894736847</v>
      </c>
      <c r="Q149" s="49">
        <f t="shared" si="9"/>
        <v>0.88913454727577468</v>
      </c>
      <c r="R149" s="49">
        <f t="shared" si="10"/>
        <v>4.6186022071137289</v>
      </c>
      <c r="S149" s="69">
        <f>('Non-Dimensional Groups'!$C$24*EXP('Non-Dimensional Groups'!$C$25*'Results (ND)-Batch'!Q149))/(1+'Non-Dimensional Groups'!$C$24*EXP('Non-Dimensional Groups'!$C$25*'Results (ND)-Batch'!Q149))</f>
        <v>0.41505143618386731</v>
      </c>
      <c r="T149" s="69">
        <f t="shared" si="11"/>
        <v>0.54529983486901401</v>
      </c>
    </row>
    <row r="150" spans="1:20" x14ac:dyDescent="0.3">
      <c r="A150" s="55">
        <f>'Raw Data'!A148</f>
        <v>2.4500000000000002</v>
      </c>
      <c r="B150" s="60">
        <f>'Raw Data'!B148/'Raw Data'!$K148</f>
        <v>1.6891305414632605E-2</v>
      </c>
      <c r="C150" s="49">
        <f>'Raw Data'!C148/'Raw Data'!$K148</f>
        <v>4.497285098768726E-2</v>
      </c>
      <c r="D150" s="49">
        <f>'Raw Data'!D148/'Raw Data'!$K148</f>
        <v>0.17574390129282375</v>
      </c>
      <c r="E150" s="49">
        <f>'Raw Data'!E148/'Raw Data'!$K148</f>
        <v>0.81172567841311494</v>
      </c>
      <c r="F150" s="49">
        <f>'Raw Data'!F148/'Raw Data'!$K148</f>
        <v>4.1158447097733815</v>
      </c>
      <c r="G150" s="49">
        <f>'Raw Data'!G148</f>
        <v>1.00430639113118</v>
      </c>
      <c r="H150" s="49">
        <f>'Raw Data'!H148</f>
        <v>0.138279160199623</v>
      </c>
      <c r="I150" s="49">
        <f>'Raw Data'!I148</f>
        <v>0.115253136693305</v>
      </c>
      <c r="J150" s="49">
        <f>'Raw Data'!J148</f>
        <v>0.85870848206668005</v>
      </c>
      <c r="K150" s="57">
        <f>'Raw Data'!K148</f>
        <v>1.0195176475095999</v>
      </c>
      <c r="L150" s="55">
        <f t="shared" si="8"/>
        <v>0.11475893981267209</v>
      </c>
      <c r="M150" s="55">
        <f>'Non-Dimensional Groups'!$C$20+'Non-Dimensional Groups'!$C$21*L150</f>
        <v>1.1342679595808263</v>
      </c>
      <c r="N150" s="49">
        <f>'Non-Dimensional Groups'!$C$20+'Non-Dimensional Groups'!$C$21</f>
        <v>2.17</v>
      </c>
      <c r="O150" s="49">
        <f>'Non-Dimensional Groups'!$C$22+'Non-Dimensional Groups'!$C$23*'Results (ND)-Batch'!L150</f>
        <v>0.91997073934116291</v>
      </c>
      <c r="P150" s="49">
        <f>'Non-Dimensional Groups'!$C$22+'Non-Dimensional Groups'!$C$23</f>
        <v>0.30263157894736847</v>
      </c>
      <c r="Q150" s="49">
        <f t="shared" si="9"/>
        <v>0.88913454734555453</v>
      </c>
      <c r="R150" s="49">
        <f t="shared" si="10"/>
        <v>4.6187985610984077</v>
      </c>
      <c r="S150" s="69">
        <f>('Non-Dimensional Groups'!$C$24*EXP('Non-Dimensional Groups'!$C$25*'Results (ND)-Batch'!Q150))/(1+'Non-Dimensional Groups'!$C$24*EXP('Non-Dimensional Groups'!$C$25*'Results (ND)-Batch'!Q150))</f>
        <v>0.41505143621270518</v>
      </c>
      <c r="T150" s="69">
        <f t="shared" si="11"/>
        <v>0.54541043446634585</v>
      </c>
    </row>
    <row r="151" spans="1:20" x14ac:dyDescent="0.3">
      <c r="A151" s="55">
        <f>'Raw Data'!A149</f>
        <v>2.4666666666666699</v>
      </c>
      <c r="B151" s="60">
        <f>'Raw Data'!B149/'Raw Data'!$K149</f>
        <v>1.6892250306763553E-2</v>
      </c>
      <c r="C151" s="49">
        <f>'Raw Data'!C149/'Raw Data'!$K149</f>
        <v>4.4977777736942184E-2</v>
      </c>
      <c r="D151" s="49">
        <f>'Raw Data'!D149/'Raw Data'!$K149</f>
        <v>0.17577041937401885</v>
      </c>
      <c r="E151" s="49">
        <f>'Raw Data'!E149/'Raw Data'!$K149</f>
        <v>0.81188207599120676</v>
      </c>
      <c r="F151" s="49">
        <f>'Raw Data'!F149/'Raw Data'!$K149</f>
        <v>4.116811628523231</v>
      </c>
      <c r="G151" s="49">
        <f>'Raw Data'!G149</f>
        <v>1.00427882964841</v>
      </c>
      <c r="H151" s="49">
        <f>'Raw Data'!H149</f>
        <v>0.138306721682388</v>
      </c>
      <c r="I151" s="49">
        <f>'Raw Data'!I149</f>
        <v>0.115225575210541</v>
      </c>
      <c r="J151" s="49">
        <f>'Raw Data'!J149</f>
        <v>0.85870848212045303</v>
      </c>
      <c r="K151" s="57">
        <f>'Raw Data'!K149</f>
        <v>1.0195223538645</v>
      </c>
      <c r="L151" s="55">
        <f t="shared" si="8"/>
        <v>0.11473464520892127</v>
      </c>
      <c r="M151" s="55">
        <f>'Non-Dimensional Groups'!$C$20+'Non-Dimensional Groups'!$C$21*L151</f>
        <v>1.1342395348944379</v>
      </c>
      <c r="N151" s="49">
        <f>'Non-Dimensional Groups'!$C$20+'Non-Dimensional Groups'!$C$21</f>
        <v>2.17</v>
      </c>
      <c r="O151" s="49">
        <f>'Non-Dimensional Groups'!$C$22+'Non-Dimensional Groups'!$C$23*'Results (ND)-Batch'!L151</f>
        <v>0.91998768163062072</v>
      </c>
      <c r="P151" s="49">
        <f>'Non-Dimensional Groups'!$C$22+'Non-Dimensional Groups'!$C$23</f>
        <v>0.30263157894736847</v>
      </c>
      <c r="Q151" s="49">
        <f t="shared" si="9"/>
        <v>0.8891345474012381</v>
      </c>
      <c r="R151" s="49">
        <f t="shared" si="10"/>
        <v>4.6189915167899604</v>
      </c>
      <c r="S151" s="69">
        <f>('Non-Dimensional Groups'!$C$24*EXP('Non-Dimensional Groups'!$C$25*'Results (ND)-Batch'!Q151))/(1+'Non-Dimensional Groups'!$C$24*EXP('Non-Dimensional Groups'!$C$25*'Results (ND)-Batch'!Q151))</f>
        <v>0.4150514362357175</v>
      </c>
      <c r="T151" s="69">
        <f t="shared" si="11"/>
        <v>0.54551914441416227</v>
      </c>
    </row>
    <row r="152" spans="1:20" x14ac:dyDescent="0.3">
      <c r="A152" s="55">
        <f>'Raw Data'!A150</f>
        <v>2.4833333333333298</v>
      </c>
      <c r="B152" s="60">
        <f>'Raw Data'!B150/'Raw Data'!$K150</f>
        <v>1.6893177925546298E-2</v>
      </c>
      <c r="C152" s="49">
        <f>'Raw Data'!C150/'Raw Data'!$K150</f>
        <v>4.4982618481256169E-2</v>
      </c>
      <c r="D152" s="49">
        <f>'Raw Data'!D150/'Raw Data'!$K150</f>
        <v>0.17579647546580024</v>
      </c>
      <c r="E152" s="49">
        <f>'Raw Data'!E150/'Raw Data'!$K150</f>
        <v>0.81203575293470776</v>
      </c>
      <c r="F152" s="49">
        <f>'Raw Data'!F150/'Raw Data'!$K150</f>
        <v>4.1177617521986294</v>
      </c>
      <c r="G152" s="49">
        <f>'Raw Data'!G150</f>
        <v>1.0042517472528301</v>
      </c>
      <c r="H152" s="49">
        <f>'Raw Data'!H150</f>
        <v>0.13833380407797</v>
      </c>
      <c r="I152" s="49">
        <f>'Raw Data'!I150</f>
        <v>0.115198492814959</v>
      </c>
      <c r="J152" s="49">
        <f>'Raw Data'!J150</f>
        <v>0.85870848216060203</v>
      </c>
      <c r="K152" s="57">
        <f>'Raw Data'!K150</f>
        <v>1.0195269786557899</v>
      </c>
      <c r="L152" s="55">
        <f t="shared" si="8"/>
        <v>0.1147107716069093</v>
      </c>
      <c r="M152" s="55">
        <f>'Non-Dimensional Groups'!$C$20+'Non-Dimensional Groups'!$C$21*L152</f>
        <v>1.1342116027800839</v>
      </c>
      <c r="N152" s="49">
        <f>'Non-Dimensional Groups'!$C$20+'Non-Dimensional Groups'!$C$21</f>
        <v>2.17</v>
      </c>
      <c r="O152" s="49">
        <f>'Non-Dimensional Groups'!$C$22+'Non-Dimensional Groups'!$C$23*'Results (ND)-Batch'!L152</f>
        <v>0.92000433032676066</v>
      </c>
      <c r="P152" s="49">
        <f>'Non-Dimensional Groups'!$C$22+'Non-Dimensional Groups'!$C$23</f>
        <v>0.30263157894736847</v>
      </c>
      <c r="Q152" s="49">
        <f t="shared" si="9"/>
        <v>0.88913454744280762</v>
      </c>
      <c r="R152" s="49">
        <f t="shared" si="10"/>
        <v>4.6191810773401007</v>
      </c>
      <c r="S152" s="69">
        <f>('Non-Dimensional Groups'!$C$24*EXP('Non-Dimensional Groups'!$C$25*'Results (ND)-Batch'!Q152))/(1+'Non-Dimensional Groups'!$C$24*EXP('Non-Dimensional Groups'!$C$25*'Results (ND)-Batch'!Q152))</f>
        <v>0.41505143625289698</v>
      </c>
      <c r="T152" s="69">
        <f t="shared" si="11"/>
        <v>0.54562596471245917</v>
      </c>
    </row>
    <row r="153" spans="1:20" x14ac:dyDescent="0.3">
      <c r="A153" s="55">
        <f>'Raw Data'!A151</f>
        <v>2.5</v>
      </c>
      <c r="B153" s="60">
        <f>'Raw Data'!B151/'Raw Data'!$K151</f>
        <v>1.6894088271438693E-2</v>
      </c>
      <c r="C153" s="49">
        <f>'Raw Data'!C151/'Raw Data'!$K151</f>
        <v>4.4987373222961841E-2</v>
      </c>
      <c r="D153" s="49">
        <f>'Raw Data'!D151/'Raw Data'!$K151</f>
        <v>0.17582206958071112</v>
      </c>
      <c r="E153" s="49">
        <f>'Raw Data'!E151/'Raw Data'!$K151</f>
        <v>0.81218670931752934</v>
      </c>
      <c r="F153" s="49">
        <f>'Raw Data'!F151/'Raw Data'!$K151</f>
        <v>4.1186950812562149</v>
      </c>
      <c r="G153" s="49">
        <f>'Raw Data'!G151</f>
        <v>1.0042251439444301</v>
      </c>
      <c r="H153" s="49">
        <f>'Raw Data'!H151</f>
        <v>0.13836040738636901</v>
      </c>
      <c r="I153" s="49">
        <f>'Raw Data'!I151</f>
        <v>0.11517188950656</v>
      </c>
      <c r="J153" s="49">
        <f>'Raw Data'!J151</f>
        <v>0.85870848218712503</v>
      </c>
      <c r="K153" s="57">
        <f>'Raw Data'!K151</f>
        <v>1.01953152188346</v>
      </c>
      <c r="L153" s="55">
        <f t="shared" si="8"/>
        <v>0.1146873190748679</v>
      </c>
      <c r="M153" s="55">
        <f>'Non-Dimensional Groups'!$C$20+'Non-Dimensional Groups'!$C$21*L153</f>
        <v>1.1341841633175955</v>
      </c>
      <c r="N153" s="49">
        <f>'Non-Dimensional Groups'!$C$20+'Non-Dimensional Groups'!$C$21</f>
        <v>2.17</v>
      </c>
      <c r="O153" s="49">
        <f>'Non-Dimensional Groups'!$C$22+'Non-Dimensional Groups'!$C$23*'Results (ND)-Batch'!L153</f>
        <v>0.92002068538199999</v>
      </c>
      <c r="P153" s="49">
        <f>'Non-Dimensional Groups'!$C$22+'Non-Dimensional Groups'!$C$23</f>
        <v>0.30263157894736847</v>
      </c>
      <c r="Q153" s="49">
        <f t="shared" si="9"/>
        <v>0.88913454747027132</v>
      </c>
      <c r="R153" s="49">
        <f t="shared" si="10"/>
        <v>4.6193672458433612</v>
      </c>
      <c r="S153" s="69">
        <f>('Non-Dimensional Groups'!$C$24*EXP('Non-Dimensional Groups'!$C$25*'Results (ND)-Batch'!Q153))/(1+'Non-Dimensional Groups'!$C$24*EXP('Non-Dimensional Groups'!$C$25*'Results (ND)-Batch'!Q153))</f>
        <v>0.4150514362642469</v>
      </c>
      <c r="T153" s="69">
        <f t="shared" si="11"/>
        <v>0.54573089536123665</v>
      </c>
    </row>
    <row r="154" spans="1:20" x14ac:dyDescent="0.3">
      <c r="A154" s="55">
        <f>'Raw Data'!A152</f>
        <v>2.5166666666666702</v>
      </c>
      <c r="B154" s="60">
        <f>'Raw Data'!B152/'Raw Data'!$K152</f>
        <v>1.689498134488971E-2</v>
      </c>
      <c r="C154" s="49">
        <f>'Raw Data'!C152/'Raw Data'!$K152</f>
        <v>4.4992041964349201E-2</v>
      </c>
      <c r="D154" s="49">
        <f>'Raw Data'!D152/'Raw Data'!$K152</f>
        <v>0.17584720173106572</v>
      </c>
      <c r="E154" s="49">
        <f>'Raw Data'!E152/'Raw Data'!$K152</f>
        <v>0.81233494521225669</v>
      </c>
      <c r="F154" s="49">
        <f>'Raw Data'!F152/'Raw Data'!$K152</f>
        <v>4.1196116161444092</v>
      </c>
      <c r="G154" s="49">
        <f>'Raw Data'!G152</f>
        <v>1.00419901972321</v>
      </c>
      <c r="H154" s="49">
        <f>'Raw Data'!H152</f>
        <v>0.13838653160758599</v>
      </c>
      <c r="I154" s="49">
        <f>'Raw Data'!I152</f>
        <v>0.115145765285343</v>
      </c>
      <c r="J154" s="49">
        <f>'Raw Data'!J152</f>
        <v>0.85870848220002305</v>
      </c>
      <c r="K154" s="57">
        <f>'Raw Data'!K152</f>
        <v>1.0195359835475299</v>
      </c>
      <c r="L154" s="55">
        <f t="shared" si="8"/>
        <v>0.11466428767982757</v>
      </c>
      <c r="M154" s="55">
        <f>'Non-Dimensional Groups'!$C$20+'Non-Dimensional Groups'!$C$21*L154</f>
        <v>1.1341572165853981</v>
      </c>
      <c r="N154" s="49">
        <f>'Non-Dimensional Groups'!$C$20+'Non-Dimensional Groups'!$C$21</f>
        <v>2.17</v>
      </c>
      <c r="O154" s="49">
        <f>'Non-Dimensional Groups'!$C$22+'Non-Dimensional Groups'!$C$23*'Results (ND)-Batch'!L154</f>
        <v>0.9200367467495939</v>
      </c>
      <c r="P154" s="49">
        <f>'Non-Dimensional Groups'!$C$22+'Non-Dimensional Groups'!$C$23</f>
        <v>0.30263157894736847</v>
      </c>
      <c r="Q154" s="49">
        <f t="shared" si="9"/>
        <v>0.8891345474836293</v>
      </c>
      <c r="R154" s="49">
        <f t="shared" si="10"/>
        <v>4.6195500253374062</v>
      </c>
      <c r="S154" s="69">
        <f>('Non-Dimensional Groups'!$C$24*EXP('Non-Dimensional Groups'!$C$25*'Results (ND)-Batch'!Q154))/(1+'Non-Dimensional Groups'!$C$24*EXP('Non-Dimensional Groups'!$C$25*'Results (ND)-Batch'!Q154))</f>
        <v>0.41505143626976732</v>
      </c>
      <c r="T154" s="69">
        <f t="shared" si="11"/>
        <v>0.54583393636049837</v>
      </c>
    </row>
    <row r="155" spans="1:20" x14ac:dyDescent="0.3">
      <c r="A155" s="55">
        <f>'Raw Data'!A153</f>
        <v>2.5333333333333301</v>
      </c>
      <c r="B155" s="60">
        <f>'Raw Data'!B153/'Raw Data'!$K153</f>
        <v>1.6895857146340877E-2</v>
      </c>
      <c r="C155" s="49">
        <f>'Raw Data'!C153/'Raw Data'!$K153</f>
        <v>4.4996624707668575E-2</v>
      </c>
      <c r="D155" s="49">
        <f>'Raw Data'!D153/'Raw Data'!$K153</f>
        <v>0.17587187192896503</v>
      </c>
      <c r="E155" s="49">
        <f>'Raw Data'!E153/'Raw Data'!$K153</f>
        <v>0.81248046069019908</v>
      </c>
      <c r="F155" s="49">
        <f>'Raw Data'!F153/'Raw Data'!$K153</f>
        <v>4.1205113573037631</v>
      </c>
      <c r="G155" s="49">
        <f>'Raw Data'!G153</f>
        <v>1.0041733745891801</v>
      </c>
      <c r="H155" s="49">
        <f>'Raw Data'!H153</f>
        <v>0.13841217674162001</v>
      </c>
      <c r="I155" s="49">
        <f>'Raw Data'!I153</f>
        <v>0.115120120151309</v>
      </c>
      <c r="J155" s="49">
        <f>'Raw Data'!J153</f>
        <v>0.85870848219929596</v>
      </c>
      <c r="K155" s="57">
        <f>'Raw Data'!K153</f>
        <v>1.0195403636479801</v>
      </c>
      <c r="L155" s="55">
        <f t="shared" si="8"/>
        <v>0.11464167748762118</v>
      </c>
      <c r="M155" s="55">
        <f>'Non-Dimensional Groups'!$C$20+'Non-Dimensional Groups'!$C$21*L155</f>
        <v>1.1341307626605168</v>
      </c>
      <c r="N155" s="49">
        <f>'Non-Dimensional Groups'!$C$20+'Non-Dimensional Groups'!$C$21</f>
        <v>2.17</v>
      </c>
      <c r="O155" s="49">
        <f>'Non-Dimensional Groups'!$C$22+'Non-Dimensional Groups'!$C$23*'Results (ND)-Batch'!L155</f>
        <v>0.92005251438363256</v>
      </c>
      <c r="P155" s="49">
        <f>'Non-Dimensional Groups'!$C$22+'Non-Dimensional Groups'!$C$23</f>
        <v>0.30263157894736847</v>
      </c>
      <c r="Q155" s="49">
        <f t="shared" si="9"/>
        <v>0.88913454748287268</v>
      </c>
      <c r="R155" s="49">
        <f t="shared" si="10"/>
        <v>4.6197294188030327</v>
      </c>
      <c r="S155" s="69">
        <f>('Non-Dimensional Groups'!$C$24*EXP('Non-Dimensional Groups'!$C$25*'Results (ND)-Batch'!Q155))/(1+'Non-Dimensional Groups'!$C$24*EXP('Non-Dimensional Groups'!$C$25*'Results (ND)-Batch'!Q155))</f>
        <v>0.41505143626945462</v>
      </c>
      <c r="T155" s="69">
        <f t="shared" si="11"/>
        <v>0.5459350877102408</v>
      </c>
    </row>
    <row r="156" spans="1:20" x14ac:dyDescent="0.3">
      <c r="A156" s="55">
        <f>'Raw Data'!A154</f>
        <v>2.5499999999999998</v>
      </c>
      <c r="B156" s="60">
        <f>'Raw Data'!B154/'Raw Data'!$K154</f>
        <v>1.6896715676224833E-2</v>
      </c>
      <c r="C156" s="49">
        <f>'Raw Data'!C154/'Raw Data'!$K154</f>
        <v>4.5001121455127968E-2</v>
      </c>
      <c r="D156" s="49">
        <f>'Raw Data'!D154/'Raw Data'!$K154</f>
        <v>0.17589608018628208</v>
      </c>
      <c r="E156" s="49">
        <f>'Raw Data'!E154/'Raw Data'!$K154</f>
        <v>0.81262325582133343</v>
      </c>
      <c r="F156" s="49">
        <f>'Raw Data'!F154/'Raw Data'!$K154</f>
        <v>4.121394305166608</v>
      </c>
      <c r="G156" s="49">
        <f>'Raw Data'!G154</f>
        <v>1.0041482085423299</v>
      </c>
      <c r="H156" s="49">
        <f>'Raw Data'!H154</f>
        <v>0.138437342788471</v>
      </c>
      <c r="I156" s="49">
        <f>'Raw Data'!I154</f>
        <v>0.115094954104457</v>
      </c>
      <c r="J156" s="49">
        <f>'Raw Data'!J154</f>
        <v>0.858708482184945</v>
      </c>
      <c r="K156" s="57">
        <f>'Raw Data'!K154</f>
        <v>1.0195446621848201</v>
      </c>
      <c r="L156" s="55">
        <f t="shared" si="8"/>
        <v>0.11461948856288297</v>
      </c>
      <c r="M156" s="55">
        <f>'Non-Dimensional Groups'!$C$20+'Non-Dimensional Groups'!$C$21*L156</f>
        <v>1.1341048016185731</v>
      </c>
      <c r="N156" s="49">
        <f>'Non-Dimensional Groups'!$C$20+'Non-Dimensional Groups'!$C$21</f>
        <v>2.17</v>
      </c>
      <c r="O156" s="49">
        <f>'Non-Dimensional Groups'!$C$22+'Non-Dimensional Groups'!$C$23*'Results (ND)-Batch'!L156</f>
        <v>0.92006798823904212</v>
      </c>
      <c r="P156" s="49">
        <f>'Non-Dimensional Groups'!$C$22+'Non-Dimensional Groups'!$C$23</f>
        <v>0.30263157894736847</v>
      </c>
      <c r="Q156" s="49">
        <f t="shared" si="9"/>
        <v>0.8891345474680119</v>
      </c>
      <c r="R156" s="49">
        <f t="shared" si="10"/>
        <v>4.6199054291643558</v>
      </c>
      <c r="S156" s="69">
        <f>('Non-Dimensional Groups'!$C$24*EXP('Non-Dimensional Groups'!$C$25*'Results (ND)-Batch'!Q156))/(1+'Non-Dimensional Groups'!$C$24*EXP('Non-Dimensional Groups'!$C$25*'Results (ND)-Batch'!Q156))</f>
        <v>0.41505143626331314</v>
      </c>
      <c r="T156" s="69">
        <f t="shared" si="11"/>
        <v>0.54603434941046369</v>
      </c>
    </row>
    <row r="157" spans="1:20" x14ac:dyDescent="0.3">
      <c r="A157" s="55">
        <f>'Raw Data'!A155</f>
        <v>2.56666666666667</v>
      </c>
      <c r="B157" s="60">
        <f>'Raw Data'!B155/'Raw Data'!$K155</f>
        <v>1.6897556934966078E-2</v>
      </c>
      <c r="C157" s="49">
        <f>'Raw Data'!C155/'Raw Data'!$K155</f>
        <v>4.5005532208894201E-2</v>
      </c>
      <c r="D157" s="49">
        <f>'Raw Data'!D155/'Raw Data'!$K155</f>
        <v>0.17591982651466864</v>
      </c>
      <c r="E157" s="49">
        <f>'Raw Data'!E155/'Raw Data'!$K155</f>
        <v>0.81276333067433815</v>
      </c>
      <c r="F157" s="49">
        <f>'Raw Data'!F155/'Raw Data'!$K155</f>
        <v>4.1222604601572677</v>
      </c>
      <c r="G157" s="49">
        <f>'Raw Data'!G155</f>
        <v>1.0041235215826601</v>
      </c>
      <c r="H157" s="49">
        <f>'Raw Data'!H155</f>
        <v>0.13846202974814101</v>
      </c>
      <c r="I157" s="49">
        <f>'Raw Data'!I155</f>
        <v>0.115070267144788</v>
      </c>
      <c r="J157" s="49">
        <f>'Raw Data'!J155</f>
        <v>0.85870848215696804</v>
      </c>
      <c r="K157" s="57">
        <f>'Raw Data'!K155</f>
        <v>1.01954887915805</v>
      </c>
      <c r="L157" s="55">
        <f t="shared" si="8"/>
        <v>0.11459772096904848</v>
      </c>
      <c r="M157" s="55">
        <f>'Non-Dimensional Groups'!$C$20+'Non-Dimensional Groups'!$C$21*L157</f>
        <v>1.1340793335337866</v>
      </c>
      <c r="N157" s="49">
        <f>'Non-Dimensional Groups'!$C$20+'Non-Dimensional Groups'!$C$21</f>
        <v>2.17</v>
      </c>
      <c r="O157" s="49">
        <f>'Non-Dimensional Groups'!$C$22+'Non-Dimensional Groups'!$C$23*'Results (ND)-Batch'!L157</f>
        <v>0.92008316827158465</v>
      </c>
      <c r="P157" s="49">
        <f>'Non-Dimensional Groups'!$C$22+'Non-Dimensional Groups'!$C$23</f>
        <v>0.30263157894736847</v>
      </c>
      <c r="Q157" s="49">
        <f t="shared" si="9"/>
        <v>0.88913454743904408</v>
      </c>
      <c r="R157" s="49">
        <f t="shared" si="10"/>
        <v>4.6200780592889448</v>
      </c>
      <c r="S157" s="69">
        <f>('Non-Dimensional Groups'!$C$24*EXP('Non-Dimensional Groups'!$C$25*'Results (ND)-Batch'!Q157))/(1+'Non-Dimensional Groups'!$C$24*EXP('Non-Dimensional Groups'!$C$25*'Results (ND)-Batch'!Q157))</f>
        <v>0.41505143625134155</v>
      </c>
      <c r="T157" s="69">
        <f t="shared" si="11"/>
        <v>0.54613172146117495</v>
      </c>
    </row>
    <row r="158" spans="1:20" x14ac:dyDescent="0.3">
      <c r="A158" s="55">
        <f>'Raw Data'!A156</f>
        <v>2.5833333333333299</v>
      </c>
      <c r="B158" s="60">
        <f>'Raw Data'!B156/'Raw Data'!$K156</f>
        <v>1.6898380922980724E-2</v>
      </c>
      <c r="C158" s="49">
        <f>'Raw Data'!C156/'Raw Data'!$K156</f>
        <v>4.5009856971092783E-2</v>
      </c>
      <c r="D158" s="49">
        <f>'Raw Data'!D156/'Raw Data'!$K156</f>
        <v>0.17594311092555545</v>
      </c>
      <c r="E158" s="49">
        <f>'Raw Data'!E156/'Raw Data'!$K156</f>
        <v>0.81290068531658499</v>
      </c>
      <c r="F158" s="49">
        <f>'Raw Data'!F156/'Raw Data'!$K156</f>
        <v>4.1231098226919709</v>
      </c>
      <c r="G158" s="49">
        <f>'Raw Data'!G156</f>
        <v>1.0040993137101699</v>
      </c>
      <c r="H158" s="49">
        <f>'Raw Data'!H156</f>
        <v>0.13848623762062701</v>
      </c>
      <c r="I158" s="49">
        <f>'Raw Data'!I156</f>
        <v>0.11504605927230099</v>
      </c>
      <c r="J158" s="49">
        <f>'Raw Data'!J156</f>
        <v>0.85870848211536599</v>
      </c>
      <c r="K158" s="57">
        <f>'Raw Data'!K156</f>
        <v>1.0195530145676699</v>
      </c>
      <c r="L158" s="55">
        <f t="shared" si="8"/>
        <v>0.11457637476835153</v>
      </c>
      <c r="M158" s="55">
        <f>'Non-Dimensional Groups'!$C$20+'Non-Dimensional Groups'!$C$21*L158</f>
        <v>1.1340543584789713</v>
      </c>
      <c r="N158" s="49">
        <f>'Non-Dimensional Groups'!$C$20+'Non-Dimensional Groups'!$C$21</f>
        <v>2.17</v>
      </c>
      <c r="O158" s="49">
        <f>'Non-Dimensional Groups'!$C$22+'Non-Dimensional Groups'!$C$23*'Results (ND)-Batch'!L158</f>
        <v>0.92009805443786008</v>
      </c>
      <c r="P158" s="49">
        <f>'Non-Dimensional Groups'!$C$22+'Non-Dimensional Groups'!$C$23</f>
        <v>0.30263157894736847</v>
      </c>
      <c r="Q158" s="49">
        <f t="shared" si="9"/>
        <v>0.8891345473959712</v>
      </c>
      <c r="R158" s="49">
        <f t="shared" si="10"/>
        <v>4.6202473119878915</v>
      </c>
      <c r="S158" s="69">
        <f>('Non-Dimensional Groups'!$C$24*EXP('Non-Dimensional Groups'!$C$25*'Results (ND)-Batch'!Q158))/(1+'Non-Dimensional Groups'!$C$24*EXP('Non-Dimensional Groups'!$C$25*'Results (ND)-Batch'!Q158))</f>
        <v>0.4150514362335409</v>
      </c>
      <c r="T158" s="69">
        <f t="shared" si="11"/>
        <v>0.54622720386236279</v>
      </c>
    </row>
    <row r="159" spans="1:20" x14ac:dyDescent="0.3">
      <c r="A159" s="55">
        <f>'Raw Data'!A157</f>
        <v>2.6</v>
      </c>
      <c r="B159" s="60">
        <f>'Raw Data'!B157/'Raw Data'!$K157</f>
        <v>1.6899187640676768E-2</v>
      </c>
      <c r="C159" s="49">
        <f>'Raw Data'!C157/'Raw Data'!$K157</f>
        <v>4.5014095743808193E-2</v>
      </c>
      <c r="D159" s="49">
        <f>'Raw Data'!D157/'Raw Data'!$K157</f>
        <v>0.1759659334301534</v>
      </c>
      <c r="E159" s="49">
        <f>'Raw Data'!E157/'Raw Data'!$K157</f>
        <v>0.81303531981413957</v>
      </c>
      <c r="F159" s="49">
        <f>'Raw Data'!F157/'Raw Data'!$K157</f>
        <v>4.1239423931789148</v>
      </c>
      <c r="G159" s="49">
        <f>'Raw Data'!G157</f>
        <v>1.0040755849248699</v>
      </c>
      <c r="H159" s="49">
        <f>'Raw Data'!H157</f>
        <v>0.138509966405931</v>
      </c>
      <c r="I159" s="49">
        <f>'Raw Data'!I157</f>
        <v>0.115022330486997</v>
      </c>
      <c r="J159" s="49">
        <f>'Raw Data'!J157</f>
        <v>0.85870848206014005</v>
      </c>
      <c r="K159" s="57">
        <f>'Raw Data'!K157</f>
        <v>1.0195570684136801</v>
      </c>
      <c r="L159" s="55">
        <f t="shared" si="8"/>
        <v>0.11455545002182636</v>
      </c>
      <c r="M159" s="55">
        <f>'Non-Dimensional Groups'!$C$20+'Non-Dimensional Groups'!$C$21*L159</f>
        <v>1.1340298765255368</v>
      </c>
      <c r="N159" s="49">
        <f>'Non-Dimensional Groups'!$C$20+'Non-Dimensional Groups'!$C$21</f>
        <v>2.17</v>
      </c>
      <c r="O159" s="49">
        <f>'Non-Dimensional Groups'!$C$22+'Non-Dimensional Groups'!$C$23*'Results (ND)-Batch'!L159</f>
        <v>0.92011264669530535</v>
      </c>
      <c r="P159" s="49">
        <f>'Non-Dimensional Groups'!$C$22+'Non-Dimensional Groups'!$C$23</f>
        <v>0.30263157894736847</v>
      </c>
      <c r="Q159" s="49">
        <f t="shared" si="9"/>
        <v>0.88913454733878461</v>
      </c>
      <c r="R159" s="49">
        <f t="shared" si="10"/>
        <v>4.6204131900158938</v>
      </c>
      <c r="S159" s="69">
        <f>('Non-Dimensional Groups'!$C$24*EXP('Non-Dimensional Groups'!$C$25*'Results (ND)-Batch'!Q159))/(1+'Non-Dimensional Groups'!$C$24*EXP('Non-Dimensional Groups'!$C$25*'Results (ND)-Batch'!Q159))</f>
        <v>0.41505143620990742</v>
      </c>
      <c r="T159" s="69">
        <f t="shared" si="11"/>
        <v>0.54632079661403499</v>
      </c>
    </row>
    <row r="160" spans="1:20" x14ac:dyDescent="0.3">
      <c r="A160" s="55">
        <f>'Raw Data'!A158</f>
        <v>2.6166666666666698</v>
      </c>
      <c r="B160" s="60">
        <f>'Raw Data'!B158/'Raw Data'!$K158</f>
        <v>1.6899977088453835E-2</v>
      </c>
      <c r="C160" s="49">
        <f>'Raw Data'!C158/'Raw Data'!$K158</f>
        <v>4.5018248529083253E-2</v>
      </c>
      <c r="D160" s="49">
        <f>'Raw Data'!D158/'Raw Data'!$K158</f>
        <v>0.17598829403944671</v>
      </c>
      <c r="E160" s="49">
        <f>'Raw Data'!E158/'Raw Data'!$K158</f>
        <v>0.81316723423175874</v>
      </c>
      <c r="F160" s="49">
        <f>'Raw Data'!F158/'Raw Data'!$K158</f>
        <v>4.124758172018204</v>
      </c>
      <c r="G160" s="49">
        <f>'Raw Data'!G158</f>
        <v>1.0040523352267501</v>
      </c>
      <c r="H160" s="49">
        <f>'Raw Data'!H158</f>
        <v>0.138533216104053</v>
      </c>
      <c r="I160" s="49">
        <f>'Raw Data'!I158</f>
        <v>0.114999080788876</v>
      </c>
      <c r="J160" s="49">
        <f>'Raw Data'!J158</f>
        <v>0.85870848199128802</v>
      </c>
      <c r="K160" s="57">
        <f>'Raw Data'!K158</f>
        <v>1.01956104069608</v>
      </c>
      <c r="L160" s="55">
        <f t="shared" si="8"/>
        <v>0.11453494678930774</v>
      </c>
      <c r="M160" s="55">
        <f>'Non-Dimensional Groups'!$C$20+'Non-Dimensional Groups'!$C$21*L160</f>
        <v>1.13400588774349</v>
      </c>
      <c r="N160" s="49">
        <f>'Non-Dimensional Groups'!$C$20+'Non-Dimensional Groups'!$C$21</f>
        <v>2.17</v>
      </c>
      <c r="O160" s="49">
        <f>'Non-Dimensional Groups'!$C$22+'Non-Dimensional Groups'!$C$23*'Results (ND)-Batch'!L160</f>
        <v>0.92012694500219327</v>
      </c>
      <c r="P160" s="49">
        <f>'Non-Dimensional Groups'!$C$22+'Non-Dimensional Groups'!$C$23</f>
        <v>0.30263157894736847</v>
      </c>
      <c r="Q160" s="49">
        <f t="shared" si="9"/>
        <v>0.88913454726749186</v>
      </c>
      <c r="R160" s="49">
        <f t="shared" si="10"/>
        <v>4.620575696071537</v>
      </c>
      <c r="S160" s="69">
        <f>('Non-Dimensional Groups'!$C$24*EXP('Non-Dimensional Groups'!$C$25*'Results (ND)-Batch'!Q160))/(1+'Non-Dimensional Groups'!$C$24*EXP('Non-Dimensional Groups'!$C$25*'Results (ND)-Batch'!Q160))</f>
        <v>0.41505143618044427</v>
      </c>
      <c r="T160" s="69">
        <f t="shared" si="11"/>
        <v>0.54641249971619177</v>
      </c>
    </row>
    <row r="161" spans="1:20" x14ac:dyDescent="0.3">
      <c r="A161" s="55">
        <f>'Raw Data'!A159</f>
        <v>2.6333333333333302</v>
      </c>
      <c r="B161" s="60">
        <f>'Raw Data'!B159/'Raw Data'!$K159</f>
        <v>1.6900749266703239E-2</v>
      </c>
      <c r="C161" s="49">
        <f>'Raw Data'!C159/'Raw Data'!$K159</f>
        <v>4.5022315328919732E-2</v>
      </c>
      <c r="D161" s="49">
        <f>'Raw Data'!D159/'Raw Data'!$K159</f>
        <v>0.17601019276420332</v>
      </c>
      <c r="E161" s="49">
        <f>'Raw Data'!E159/'Raw Data'!$K159</f>
        <v>0.81329642863289564</v>
      </c>
      <c r="F161" s="49">
        <f>'Raw Data'!F159/'Raw Data'!$K159</f>
        <v>4.1255571596018825</v>
      </c>
      <c r="G161" s="49">
        <f>'Raw Data'!G159</f>
        <v>1.0040295646158099</v>
      </c>
      <c r="H161" s="49">
        <f>'Raw Data'!H159</f>
        <v>0.138555986714992</v>
      </c>
      <c r="I161" s="49">
        <f>'Raw Data'!I159</f>
        <v>0.114976310177937</v>
      </c>
      <c r="J161" s="49">
        <f>'Raw Data'!J159</f>
        <v>0.85870848190881199</v>
      </c>
      <c r="K161" s="57">
        <f>'Raw Data'!K159</f>
        <v>1.01956493141487</v>
      </c>
      <c r="L161" s="55">
        <f t="shared" si="8"/>
        <v>0.11451486512942721</v>
      </c>
      <c r="M161" s="55">
        <f>'Non-Dimensional Groups'!$C$20+'Non-Dimensional Groups'!$C$21*L161</f>
        <v>1.1339823922014298</v>
      </c>
      <c r="N161" s="49">
        <f>'Non-Dimensional Groups'!$C$20+'Non-Dimensional Groups'!$C$21</f>
        <v>2.17</v>
      </c>
      <c r="O161" s="49">
        <f>'Non-Dimensional Groups'!$C$22+'Non-Dimensional Groups'!$C$23*'Results (ND)-Batch'!L161</f>
        <v>0.92014094931763624</v>
      </c>
      <c r="P161" s="49">
        <f>'Non-Dimensional Groups'!$C$22+'Non-Dimensional Groups'!$C$23</f>
        <v>0.30263157894736847</v>
      </c>
      <c r="Q161" s="49">
        <f t="shared" si="9"/>
        <v>0.8891345471820945</v>
      </c>
      <c r="R161" s="49">
        <f t="shared" si="10"/>
        <v>4.6207348327971527</v>
      </c>
      <c r="S161" s="69">
        <f>('Non-Dimensional Groups'!$C$24*EXP('Non-Dimensional Groups'!$C$25*'Results (ND)-Batch'!Q161))/(1+'Non-Dimensional Groups'!$C$24*EXP('Non-Dimensional Groups'!$C$25*'Results (ND)-Batch'!Q161))</f>
        <v>0.41505143614515216</v>
      </c>
      <c r="T161" s="69">
        <f t="shared" si="11"/>
        <v>0.54650231316882891</v>
      </c>
    </row>
    <row r="162" spans="1:20" x14ac:dyDescent="0.3">
      <c r="A162" s="55">
        <f>'Raw Data'!A160</f>
        <v>2.65</v>
      </c>
      <c r="B162" s="60">
        <f>'Raw Data'!B160/'Raw Data'!$K160</f>
        <v>1.6901504175808064E-2</v>
      </c>
      <c r="C162" s="49">
        <f>'Raw Data'!C160/'Raw Data'!$K160</f>
        <v>4.5026296145278456E-2</v>
      </c>
      <c r="D162" s="49">
        <f>'Raw Data'!D160/'Raw Data'!$K160</f>
        <v>0.17603162961496635</v>
      </c>
      <c r="E162" s="49">
        <f>'Raw Data'!E160/'Raw Data'!$K160</f>
        <v>0.81342290307970355</v>
      </c>
      <c r="F162" s="49">
        <f>'Raw Data'!F160/'Raw Data'!$K160</f>
        <v>4.1263393563139763</v>
      </c>
      <c r="G162" s="49">
        <f>'Raw Data'!G160</f>
        <v>1.00400727309205</v>
      </c>
      <c r="H162" s="49">
        <f>'Raw Data'!H160</f>
        <v>0.13857827823874799</v>
      </c>
      <c r="I162" s="49">
        <f>'Raw Data'!I160</f>
        <v>0.11495401865418101</v>
      </c>
      <c r="J162" s="49">
        <f>'Raw Data'!J160</f>
        <v>0.85870848181270998</v>
      </c>
      <c r="K162" s="57">
        <f>'Raw Data'!K160</f>
        <v>1.01956874057004</v>
      </c>
      <c r="L162" s="55">
        <f t="shared" si="8"/>
        <v>0.11449520509961657</v>
      </c>
      <c r="M162" s="55">
        <f>'Non-Dimensional Groups'!$C$20+'Non-Dimensional Groups'!$C$21*L162</f>
        <v>1.1339593899665514</v>
      </c>
      <c r="N162" s="49">
        <f>'Non-Dimensional Groups'!$C$20+'Non-Dimensional Groups'!$C$21</f>
        <v>2.17</v>
      </c>
      <c r="O162" s="49">
        <f>'Non-Dimensional Groups'!$C$22+'Non-Dimensional Groups'!$C$23*'Results (ND)-Batch'!L162</f>
        <v>0.92015465960158316</v>
      </c>
      <c r="P162" s="49">
        <f>'Non-Dimensional Groups'!$C$22+'Non-Dimensional Groups'!$C$23</f>
        <v>0.30263157894736847</v>
      </c>
      <c r="Q162" s="49">
        <f t="shared" si="9"/>
        <v>0.88913454708259099</v>
      </c>
      <c r="R162" s="49">
        <f t="shared" si="10"/>
        <v>4.6208906027791823</v>
      </c>
      <c r="S162" s="69">
        <f>('Non-Dimensional Groups'!$C$24*EXP('Non-Dimensional Groups'!$C$25*'Results (ND)-Batch'!Q162))/(1+'Non-Dimensional Groups'!$C$24*EXP('Non-Dimensional Groups'!$C$25*'Results (ND)-Batch'!Q162))</f>
        <v>0.41505143610403034</v>
      </c>
      <c r="T162" s="69">
        <f t="shared" si="11"/>
        <v>0.54659023697194664</v>
      </c>
    </row>
    <row r="163" spans="1:20" x14ac:dyDescent="0.3">
      <c r="A163" s="55">
        <f>'Raw Data'!A161</f>
        <v>2.6666666666666701</v>
      </c>
      <c r="B163" s="60">
        <f>'Raw Data'!B161/'Raw Data'!$K161</f>
        <v>1.6902241816142808E-2</v>
      </c>
      <c r="C163" s="49">
        <f>'Raw Data'!C161/'Raw Data'!$K161</f>
        <v>4.5030190980077614E-2</v>
      </c>
      <c r="D163" s="49">
        <f>'Raw Data'!D161/'Raw Data'!$K161</f>
        <v>0.17605260460205474</v>
      </c>
      <c r="E163" s="49">
        <f>'Raw Data'!E161/'Raw Data'!$K161</f>
        <v>0.81354665763300271</v>
      </c>
      <c r="F163" s="49">
        <f>'Raw Data'!F161/'Raw Data'!$K161</f>
        <v>4.1271047625303261</v>
      </c>
      <c r="G163" s="49">
        <f>'Raw Data'!G161</f>
        <v>1.0039854606554801</v>
      </c>
      <c r="H163" s="49">
        <f>'Raw Data'!H161</f>
        <v>0.138600090675322</v>
      </c>
      <c r="I163" s="49">
        <f>'Raw Data'!I161</f>
        <v>0.114932206217607</v>
      </c>
      <c r="J163" s="49">
        <f>'Raw Data'!J161</f>
        <v>0.85870848170298397</v>
      </c>
      <c r="K163" s="57">
        <f>'Raw Data'!K161</f>
        <v>1.0195724681616101</v>
      </c>
      <c r="L163" s="55">
        <f t="shared" si="8"/>
        <v>0.1144759667561025</v>
      </c>
      <c r="M163" s="55">
        <f>'Non-Dimensional Groups'!$C$20+'Non-Dimensional Groups'!$C$21*L163</f>
        <v>1.13393688110464</v>
      </c>
      <c r="N163" s="49">
        <f>'Non-Dimensional Groups'!$C$20+'Non-Dimensional Groups'!$C$21</f>
        <v>2.17</v>
      </c>
      <c r="O163" s="49">
        <f>'Non-Dimensional Groups'!$C$22+'Non-Dimensional Groups'!$C$23*'Results (ND)-Batch'!L163</f>
        <v>0.92016807581482329</v>
      </c>
      <c r="P163" s="49">
        <f>'Non-Dimensional Groups'!$C$22+'Non-Dimensional Groups'!$C$23</f>
        <v>0.30263157894736847</v>
      </c>
      <c r="Q163" s="49">
        <f t="shared" si="9"/>
        <v>0.88913454696897332</v>
      </c>
      <c r="R163" s="49">
        <f t="shared" si="10"/>
        <v>4.6210430085480692</v>
      </c>
      <c r="S163" s="69">
        <f>('Non-Dimensional Groups'!$C$24*EXP('Non-Dimensional Groups'!$C$25*'Results (ND)-Batch'!Q163))/(1+'Non-Dimensional Groups'!$C$24*EXP('Non-Dimensional Groups'!$C$25*'Results (ND)-Batch'!Q163))</f>
        <v>0.41505143605707562</v>
      </c>
      <c r="T163" s="69">
        <f t="shared" si="11"/>
        <v>0.54667627112554884</v>
      </c>
    </row>
    <row r="164" spans="1:20" x14ac:dyDescent="0.3">
      <c r="A164" s="55">
        <f>'Raw Data'!A162</f>
        <v>2.68333333333333</v>
      </c>
      <c r="B164" s="60">
        <f>'Raw Data'!B162/'Raw Data'!$K162</f>
        <v>1.6902914426217504E-2</v>
      </c>
      <c r="C164" s="49">
        <f>'Raw Data'!C162/'Raw Data'!$K162</f>
        <v>4.5033783979704353E-2</v>
      </c>
      <c r="D164" s="49">
        <f>'Raw Data'!D162/'Raw Data'!$K162</f>
        <v>0.17607196932253172</v>
      </c>
      <c r="E164" s="49">
        <f>'Raw Data'!E162/'Raw Data'!$K162</f>
        <v>0.81366097909951973</v>
      </c>
      <c r="F164" s="49">
        <f>'Raw Data'!F162/'Raw Data'!$K162</f>
        <v>4.1278122427501946</v>
      </c>
      <c r="G164" s="49">
        <f>'Raw Data'!G162</f>
        <v>1.00396530887643</v>
      </c>
      <c r="H164" s="49">
        <f>'Raw Data'!H162</f>
        <v>0.13862024245436499</v>
      </c>
      <c r="I164" s="49">
        <f>'Raw Data'!I162</f>
        <v>0.114912054438563</v>
      </c>
      <c r="J164" s="49">
        <f>'Raw Data'!J162</f>
        <v>0.85870848161629898</v>
      </c>
      <c r="K164" s="57">
        <f>'Raw Data'!K162</f>
        <v>1.01957591584638</v>
      </c>
      <c r="L164" s="55">
        <f t="shared" si="8"/>
        <v>0.11445819235244771</v>
      </c>
      <c r="M164" s="55">
        <f>'Non-Dimensional Groups'!$C$20+'Non-Dimensional Groups'!$C$21*L164</f>
        <v>1.1339160850523637</v>
      </c>
      <c r="N164" s="49">
        <f>'Non-Dimensional Groups'!$C$20+'Non-Dimensional Groups'!$C$21</f>
        <v>2.17</v>
      </c>
      <c r="O164" s="49">
        <f>'Non-Dimensional Groups'!$C$22+'Non-Dimensional Groups'!$C$23*'Results (ND)-Batch'!L164</f>
        <v>0.92018047112263512</v>
      </c>
      <c r="P164" s="49">
        <f>'Non-Dimensional Groups'!$C$22+'Non-Dimensional Groups'!$C$23</f>
        <v>0.30263157894736847</v>
      </c>
      <c r="Q164" s="49">
        <f t="shared" si="9"/>
        <v>0.88913454687922278</v>
      </c>
      <c r="R164" s="49">
        <f t="shared" si="10"/>
        <v>4.6211840659829351</v>
      </c>
      <c r="S164" s="69">
        <f>('Non-Dimensional Groups'!$C$24*EXP('Non-Dimensional Groups'!$C$25*'Results (ND)-Batch'!Q164))/(1+'Non-Dimensional Groups'!$C$24*EXP('Non-Dimensional Groups'!$C$25*'Results (ND)-Batch'!Q164))</f>
        <v>0.41505143601998445</v>
      </c>
      <c r="T164" s="69">
        <f t="shared" si="11"/>
        <v>0.5467557551963752</v>
      </c>
    </row>
    <row r="165" spans="1:20" x14ac:dyDescent="0.3">
      <c r="A165" s="55">
        <f>'Raw Data'!A163</f>
        <v>2.7</v>
      </c>
      <c r="B165" s="60">
        <f>'Raw Data'!B163/'Raw Data'!$K163</f>
        <v>1.6903553642433091E-2</v>
      </c>
      <c r="C165" s="49">
        <f>'Raw Data'!C163/'Raw Data'!$K163</f>
        <v>4.5037221536537268E-2</v>
      </c>
      <c r="D165" s="49">
        <f>'Raw Data'!D163/'Raw Data'!$K163</f>
        <v>0.17609050470732926</v>
      </c>
      <c r="E165" s="49">
        <f>'Raw Data'!E163/'Raw Data'!$K163</f>
        <v>0.81377044197371329</v>
      </c>
      <c r="F165" s="49">
        <f>'Raw Data'!F163/'Raw Data'!$K163</f>
        <v>4.1284898860222805</v>
      </c>
      <c r="G165" s="49">
        <f>'Raw Data'!G163</f>
        <v>1.0039460123931701</v>
      </c>
      <c r="H165" s="49">
        <f>'Raw Data'!H163</f>
        <v>0.13863953893762401</v>
      </c>
      <c r="I165" s="49">
        <f>'Raw Data'!I163</f>
        <v>0.114892757955305</v>
      </c>
      <c r="J165" s="49">
        <f>'Raw Data'!J163</f>
        <v>0.85870848154846102</v>
      </c>
      <c r="K165" s="57">
        <f>'Raw Data'!K163</f>
        <v>1.0195792193506401</v>
      </c>
      <c r="L165" s="55">
        <f t="shared" si="8"/>
        <v>0.11444117167359211</v>
      </c>
      <c r="M165" s="55">
        <f>'Non-Dimensional Groups'!$C$20+'Non-Dimensional Groups'!$C$21*L165</f>
        <v>1.1338961708581028</v>
      </c>
      <c r="N165" s="49">
        <f>'Non-Dimensional Groups'!$C$20+'Non-Dimensional Groups'!$C$21</f>
        <v>2.17</v>
      </c>
      <c r="O165" s="49">
        <f>'Non-Dimensional Groups'!$C$22+'Non-Dimensional Groups'!$C$23*'Results (ND)-Batch'!L165</f>
        <v>0.92019234080657397</v>
      </c>
      <c r="P165" s="49">
        <f>'Non-Dimensional Groups'!$C$22+'Non-Dimensional Groups'!$C$23</f>
        <v>0.30263157894736847</v>
      </c>
      <c r="Q165" s="49">
        <f t="shared" si="9"/>
        <v>0.88913454680898263</v>
      </c>
      <c r="R165" s="49">
        <f t="shared" si="10"/>
        <v>4.6213192660571805</v>
      </c>
      <c r="S165" s="69">
        <f>('Non-Dimensional Groups'!$C$24*EXP('Non-Dimensional Groups'!$C$25*'Results (ND)-Batch'!Q165))/(1+'Non-Dimensional Groups'!$C$24*EXP('Non-Dimensional Groups'!$C$25*'Results (ND)-Batch'!Q165))</f>
        <v>0.41505143599095634</v>
      </c>
      <c r="T165" s="69">
        <f t="shared" si="11"/>
        <v>0.54683186574913512</v>
      </c>
    </row>
    <row r="166" spans="1:20" x14ac:dyDescent="0.3">
      <c r="A166" s="55">
        <f>'Raw Data'!A164</f>
        <v>2.7166666666666699</v>
      </c>
      <c r="B166" s="60">
        <f>'Raw Data'!B164/'Raw Data'!$K164</f>
        <v>1.6904187449490835E-2</v>
      </c>
      <c r="C166" s="49">
        <f>'Raw Data'!C164/'Raw Data'!$K164</f>
        <v>4.5040630853318379E-2</v>
      </c>
      <c r="D166" s="49">
        <f>'Raw Data'!D164/'Raw Data'!$K164</f>
        <v>0.17610888795548793</v>
      </c>
      <c r="E166" s="49">
        <f>'Raw Data'!E164/'Raw Data'!$K164</f>
        <v>0.81387900695328974</v>
      </c>
      <c r="F166" s="49">
        <f>'Raw Data'!F164/'Raw Data'!$K164</f>
        <v>4.1291619742549166</v>
      </c>
      <c r="G166" s="49">
        <f>'Raw Data'!G164</f>
        <v>1.0039268740543099</v>
      </c>
      <c r="H166" s="49">
        <f>'Raw Data'!H164</f>
        <v>0.13865867727648601</v>
      </c>
      <c r="I166" s="49">
        <f>'Raw Data'!I164</f>
        <v>0.114873619616442</v>
      </c>
      <c r="J166" s="49">
        <f>'Raw Data'!J164</f>
        <v>0.85870848148227297</v>
      </c>
      <c r="K166" s="57">
        <f>'Raw Data'!K164</f>
        <v>1.01958249581515</v>
      </c>
      <c r="L166" s="55">
        <f t="shared" si="8"/>
        <v>0.11442428984148066</v>
      </c>
      <c r="M166" s="55">
        <f>'Non-Dimensional Groups'!$C$20+'Non-Dimensional Groups'!$C$21*L166</f>
        <v>1.1338764191145323</v>
      </c>
      <c r="N166" s="49">
        <f>'Non-Dimensional Groups'!$C$20+'Non-Dimensional Groups'!$C$21</f>
        <v>2.17</v>
      </c>
      <c r="O166" s="49">
        <f>'Non-Dimensional Groups'!$C$22+'Non-Dimensional Groups'!$C$23*'Results (ND)-Batch'!L166</f>
        <v>0.920204113663178</v>
      </c>
      <c r="P166" s="49">
        <f>'Non-Dimensional Groups'!$C$22+'Non-Dimensional Groups'!$C$23</f>
        <v>0.30263157894736847</v>
      </c>
      <c r="Q166" s="49">
        <f t="shared" si="9"/>
        <v>0.88913454674044712</v>
      </c>
      <c r="R166" s="49">
        <f t="shared" si="10"/>
        <v>4.6214533315263466</v>
      </c>
      <c r="S166" s="69">
        <f>('Non-Dimensional Groups'!$C$24*EXP('Non-Dimensional Groups'!$C$25*'Results (ND)-Batch'!Q166))/(1+'Non-Dimensional Groups'!$C$24*EXP('Non-Dimensional Groups'!$C$25*'Results (ND)-Batch'!Q166))</f>
        <v>0.41505143596263261</v>
      </c>
      <c r="T166" s="69">
        <f t="shared" si="11"/>
        <v>0.54690735253758982</v>
      </c>
    </row>
    <row r="167" spans="1:20" x14ac:dyDescent="0.3">
      <c r="A167" s="55">
        <f>'Raw Data'!A165</f>
        <v>2.7333333333333298</v>
      </c>
      <c r="B167" s="60">
        <f>'Raw Data'!B165/'Raw Data'!$K165</f>
        <v>1.6904815847492972E-2</v>
      </c>
      <c r="C167" s="49">
        <f>'Raw Data'!C165/'Raw Data'!$K165</f>
        <v>4.5044011930590197E-2</v>
      </c>
      <c r="D167" s="49">
        <f>'Raw Data'!D165/'Raw Data'!$K165</f>
        <v>0.17612711906993153</v>
      </c>
      <c r="E167" s="49">
        <f>'Raw Data'!E165/'Raw Data'!$K165</f>
        <v>0.8139866740555266</v>
      </c>
      <c r="F167" s="49">
        <f>'Raw Data'!F165/'Raw Data'!$K165</f>
        <v>4.1298285075550369</v>
      </c>
      <c r="G167" s="49">
        <f>'Raw Data'!G165</f>
        <v>1.00390789385985</v>
      </c>
      <c r="H167" s="49">
        <f>'Raw Data'!H165</f>
        <v>0.13867765747095301</v>
      </c>
      <c r="I167" s="49">
        <f>'Raw Data'!I165</f>
        <v>0.114854639421975</v>
      </c>
      <c r="J167" s="49">
        <f>'Raw Data'!J165</f>
        <v>0.85870848141773404</v>
      </c>
      <c r="K167" s="57">
        <f>'Raw Data'!K165</f>
        <v>1.01958574523993</v>
      </c>
      <c r="L167" s="55">
        <f t="shared" si="8"/>
        <v>0.11440754687203328</v>
      </c>
      <c r="M167" s="55">
        <f>'Non-Dimensional Groups'!$C$20+'Non-Dimensional Groups'!$C$21*L167</f>
        <v>1.1338568298402789</v>
      </c>
      <c r="N167" s="49">
        <f>'Non-Dimensional Groups'!$C$20+'Non-Dimensional Groups'!$C$21</f>
        <v>2.17</v>
      </c>
      <c r="O167" s="49">
        <f>'Non-Dimensional Groups'!$C$22+'Non-Dimensional Groups'!$C$23*'Results (ND)-Batch'!L167</f>
        <v>0.92021578968134521</v>
      </c>
      <c r="P167" s="49">
        <f>'Non-Dimensional Groups'!$C$22+'Non-Dimensional Groups'!$C$23</f>
        <v>0.30263157894736847</v>
      </c>
      <c r="Q167" s="49">
        <f t="shared" si="9"/>
        <v>0.8891345466736148</v>
      </c>
      <c r="R167" s="49">
        <f t="shared" si="10"/>
        <v>4.6215862631144953</v>
      </c>
      <c r="S167" s="69">
        <f>('Non-Dimensional Groups'!$C$24*EXP('Non-Dimensional Groups'!$C$25*'Results (ND)-Batch'!Q167))/(1+'Non-Dimensional Groups'!$C$24*EXP('Non-Dimensional Groups'!$C$25*'Results (ND)-Batch'!Q167))</f>
        <v>0.41505143593501287</v>
      </c>
      <c r="T167" s="69">
        <f t="shared" si="11"/>
        <v>0.54698221556174731</v>
      </c>
    </row>
    <row r="168" spans="1:20" x14ac:dyDescent="0.3">
      <c r="A168" s="55">
        <f>'Raw Data'!A166</f>
        <v>2.75</v>
      </c>
      <c r="B168" s="60">
        <f>'Raw Data'!B166/'Raw Data'!$K166</f>
        <v>1.690543883654138E-2</v>
      </c>
      <c r="C168" s="49">
        <f>'Raw Data'!C166/'Raw Data'!$K166</f>
        <v>4.5047364768892352E-2</v>
      </c>
      <c r="D168" s="49">
        <f>'Raw Data'!D166/'Raw Data'!$K166</f>
        <v>0.17614519805356871</v>
      </c>
      <c r="E168" s="49">
        <f>'Raw Data'!E166/'Raw Data'!$K166</f>
        <v>0.81409344329758127</v>
      </c>
      <c r="F168" s="49">
        <f>'Raw Data'!F166/'Raw Data'!$K166</f>
        <v>4.1304894860288321</v>
      </c>
      <c r="G168" s="49">
        <f>'Raw Data'!G166</f>
        <v>1.0038890718097699</v>
      </c>
      <c r="H168" s="49">
        <f>'Raw Data'!H166</f>
        <v>0.13869647952102501</v>
      </c>
      <c r="I168" s="49">
        <f>'Raw Data'!I166</f>
        <v>0.114835817371904</v>
      </c>
      <c r="J168" s="49">
        <f>'Raw Data'!J166</f>
        <v>0.85870848135484501</v>
      </c>
      <c r="K168" s="57">
        <f>'Raw Data'!K166</f>
        <v>1.0195889676249701</v>
      </c>
      <c r="L168" s="55">
        <f t="shared" si="8"/>
        <v>0.11439094278104124</v>
      </c>
      <c r="M168" s="55">
        <f>'Non-Dimensional Groups'!$C$20+'Non-Dimensional Groups'!$C$21*L168</f>
        <v>1.1338374030538183</v>
      </c>
      <c r="N168" s="49">
        <f>'Non-Dimensional Groups'!$C$20+'Non-Dimensional Groups'!$C$21</f>
        <v>2.17</v>
      </c>
      <c r="O168" s="49">
        <f>'Non-Dimensional Groups'!$C$22+'Non-Dimensional Groups'!$C$23*'Results (ND)-Batch'!L168</f>
        <v>0.9202273688500634</v>
      </c>
      <c r="P168" s="49">
        <f>'Non-Dimensional Groups'!$C$22+'Non-Dimensional Groups'!$C$23</f>
        <v>0.30263157894736847</v>
      </c>
      <c r="Q168" s="49">
        <f t="shared" si="9"/>
        <v>0.88913454660850544</v>
      </c>
      <c r="R168" s="49">
        <f t="shared" si="10"/>
        <v>4.6217180615392186</v>
      </c>
      <c r="S168" s="69">
        <f>('Non-Dimensional Groups'!$C$24*EXP('Non-Dimensional Groups'!$C$25*'Results (ND)-Batch'!Q168))/(1+'Non-Dimensional Groups'!$C$24*EXP('Non-Dimensional Groups'!$C$25*'Results (ND)-Batch'!Q168))</f>
        <v>0.41505143590810517</v>
      </c>
      <c r="T168" s="69">
        <f t="shared" si="11"/>
        <v>0.54705645482160759</v>
      </c>
    </row>
    <row r="169" spans="1:20" x14ac:dyDescent="0.3">
      <c r="A169" s="55">
        <f>'Raw Data'!A167</f>
        <v>2.7666666666666702</v>
      </c>
      <c r="B169" s="60">
        <f>'Raw Data'!B167/'Raw Data'!$K167</f>
        <v>1.6906056416737175E-2</v>
      </c>
      <c r="C169" s="49">
        <f>'Raw Data'!C167/'Raw Data'!$K167</f>
        <v>4.5050689368759701E-2</v>
      </c>
      <c r="D169" s="49">
        <f>'Raw Data'!D167/'Raw Data'!$K167</f>
        <v>0.1761631249092811</v>
      </c>
      <c r="E169" s="49">
        <f>'Raw Data'!E167/'Raw Data'!$K167</f>
        <v>0.81419931469646978</v>
      </c>
      <c r="F169" s="49">
        <f>'Raw Data'!F167/'Raw Data'!$K167</f>
        <v>4.1311449097815887</v>
      </c>
      <c r="G169" s="49">
        <f>'Raw Data'!G167</f>
        <v>1.0038704079041001</v>
      </c>
      <c r="H169" s="49">
        <f>'Raw Data'!H167</f>
        <v>0.13871514342669999</v>
      </c>
      <c r="I169" s="49">
        <f>'Raw Data'!I167</f>
        <v>0.11481715346622801</v>
      </c>
      <c r="J169" s="49">
        <f>'Raw Data'!J167</f>
        <v>0.858708481293605</v>
      </c>
      <c r="K169" s="57">
        <f>'Raw Data'!K167</f>
        <v>1.01959216297026</v>
      </c>
      <c r="L169" s="55">
        <f t="shared" si="8"/>
        <v>0.11437447758415896</v>
      </c>
      <c r="M169" s="55">
        <f>'Non-Dimensional Groups'!$C$20+'Non-Dimensional Groups'!$C$21*L169</f>
        <v>1.133818138773466</v>
      </c>
      <c r="N169" s="49">
        <f>'Non-Dimensional Groups'!$C$20+'Non-Dimensional Groups'!$C$21</f>
        <v>2.17</v>
      </c>
      <c r="O169" s="49">
        <f>'Non-Dimensional Groups'!$C$22+'Non-Dimensional Groups'!$C$23*'Results (ND)-Batch'!L169</f>
        <v>0.92023885115841542</v>
      </c>
      <c r="P169" s="49">
        <f>'Non-Dimensional Groups'!$C$22+'Non-Dimensional Groups'!$C$23</f>
        <v>0.30263157894736847</v>
      </c>
      <c r="Q169" s="49">
        <f t="shared" si="9"/>
        <v>0.88913454654509028</v>
      </c>
      <c r="R169" s="49">
        <f t="shared" si="10"/>
        <v>4.6218487275118374</v>
      </c>
      <c r="S169" s="69">
        <f>('Non-Dimensional Groups'!$C$24*EXP('Non-Dimensional Groups'!$C$25*'Results (ND)-Batch'!Q169))/(1+'Non-Dimensional Groups'!$C$24*EXP('Non-Dimensional Groups'!$C$25*'Results (ND)-Batch'!Q169))</f>
        <v>0.41505143588189763</v>
      </c>
      <c r="T169" s="69">
        <f t="shared" si="11"/>
        <v>0.54713007031716265</v>
      </c>
    </row>
    <row r="170" spans="1:20" x14ac:dyDescent="0.3">
      <c r="A170" s="55">
        <f>'Raw Data'!A168</f>
        <v>2.7833333333333301</v>
      </c>
      <c r="B170" s="60">
        <f>'Raw Data'!B168/'Raw Data'!$K168</f>
        <v>1.6906668588179984E-2</v>
      </c>
      <c r="C170" s="49">
        <f>'Raw Data'!C168/'Raw Data'!$K168</f>
        <v>4.5053985730721696E-2</v>
      </c>
      <c r="D170" s="49">
        <f>'Raw Data'!D168/'Raw Data'!$K168</f>
        <v>0.17618089963992348</v>
      </c>
      <c r="E170" s="49">
        <f>'Raw Data'!E168/'Raw Data'!$K168</f>
        <v>0.81430428826904933</v>
      </c>
      <c r="F170" s="49">
        <f>'Raw Data'!F168/'Raw Data'!$K168</f>
        <v>4.131794778917647</v>
      </c>
      <c r="G170" s="49">
        <f>'Raw Data'!G168</f>
        <v>1.0038519021428201</v>
      </c>
      <c r="H170" s="49">
        <f>'Raw Data'!H168</f>
        <v>0.13873364918798001</v>
      </c>
      <c r="I170" s="49">
        <f>'Raw Data'!I168</f>
        <v>0.11479864770494801</v>
      </c>
      <c r="J170" s="49">
        <f>'Raw Data'!J168</f>
        <v>0.858708481234014</v>
      </c>
      <c r="K170" s="57">
        <f>'Raw Data'!K168</f>
        <v>1.0195953312758099</v>
      </c>
      <c r="L170" s="55">
        <f t="shared" si="8"/>
        <v>0.11435815129691847</v>
      </c>
      <c r="M170" s="55">
        <f>'Non-Dimensional Groups'!$C$20+'Non-Dimensional Groups'!$C$21*L170</f>
        <v>1.1337990370173947</v>
      </c>
      <c r="N170" s="49">
        <f>'Non-Dimensional Groups'!$C$20+'Non-Dimensional Groups'!$C$21</f>
        <v>2.17</v>
      </c>
      <c r="O170" s="49">
        <f>'Non-Dimensional Groups'!$C$22+'Non-Dimensional Groups'!$C$23*'Results (ND)-Batch'!L170</f>
        <v>0.92025023659557004</v>
      </c>
      <c r="P170" s="49">
        <f>'Non-Dimensional Groups'!$C$22+'Non-Dimensional Groups'!$C$23</f>
        <v>0.30263157894736847</v>
      </c>
      <c r="Q170" s="49">
        <f t="shared" si="9"/>
        <v>0.88913454648338786</v>
      </c>
      <c r="R170" s="49">
        <f t="shared" si="10"/>
        <v>4.6219782617373122</v>
      </c>
      <c r="S170" s="69">
        <f>('Non-Dimensional Groups'!$C$24*EXP('Non-Dimensional Groups'!$C$25*'Results (ND)-Batch'!Q170))/(1+'Non-Dimensional Groups'!$C$24*EXP('Non-Dimensional Groups'!$C$25*'Results (ND)-Batch'!Q170))</f>
        <v>0.41505143585639787</v>
      </c>
      <c r="T170" s="69">
        <f t="shared" si="11"/>
        <v>0.54720306204842051</v>
      </c>
    </row>
    <row r="171" spans="1:20" x14ac:dyDescent="0.3">
      <c r="A171" s="55">
        <f>'Raw Data'!A169</f>
        <v>2.8</v>
      </c>
      <c r="B171" s="60">
        <f>'Raw Data'!B169/'Raw Data'!$K169</f>
        <v>1.6907275350968858E-2</v>
      </c>
      <c r="C171" s="49">
        <f>'Raw Data'!C169/'Raw Data'!$K169</f>
        <v>4.5057253855303479E-2</v>
      </c>
      <c r="D171" s="49">
        <f>'Raw Data'!D169/'Raw Data'!$K169</f>
        <v>0.17619852224832638</v>
      </c>
      <c r="E171" s="49">
        <f>'Raw Data'!E169/'Raw Data'!$K169</f>
        <v>0.81440836403203232</v>
      </c>
      <c r="F171" s="49">
        <f>'Raw Data'!F169/'Raw Data'!$K169</f>
        <v>4.1324390935404489</v>
      </c>
      <c r="G171" s="49">
        <f>'Raw Data'!G169</f>
        <v>1.00383355452593</v>
      </c>
      <c r="H171" s="49">
        <f>'Raw Data'!H169</f>
        <v>0.138751996804865</v>
      </c>
      <c r="I171" s="49">
        <f>'Raw Data'!I169</f>
        <v>0.114780300088064</v>
      </c>
      <c r="J171" s="49">
        <f>'Raw Data'!J169</f>
        <v>0.85870848117607301</v>
      </c>
      <c r="K171" s="57">
        <f>'Raw Data'!K169</f>
        <v>1.0195984725416301</v>
      </c>
      <c r="L171" s="55">
        <f t="shared" si="8"/>
        <v>0.11434196393471834</v>
      </c>
      <c r="M171" s="55">
        <f>'Non-Dimensional Groups'!$C$20+'Non-Dimensional Groups'!$C$21*L171</f>
        <v>1.1337800978036205</v>
      </c>
      <c r="N171" s="49">
        <f>'Non-Dimensional Groups'!$C$20+'Non-Dimensional Groups'!$C$21</f>
        <v>2.17</v>
      </c>
      <c r="O171" s="49">
        <f>'Non-Dimensional Groups'!$C$22+'Non-Dimensional Groups'!$C$23*'Results (ND)-Batch'!L171</f>
        <v>0.92026152515078852</v>
      </c>
      <c r="P171" s="49">
        <f>'Non-Dimensional Groups'!$C$22+'Non-Dimensional Groups'!$C$23</f>
        <v>0.30263157894736847</v>
      </c>
      <c r="Q171" s="49">
        <f t="shared" si="9"/>
        <v>0.88913454642339917</v>
      </c>
      <c r="R171" s="49">
        <f t="shared" si="10"/>
        <v>4.6221066649142566</v>
      </c>
      <c r="S171" s="69">
        <f>('Non-Dimensional Groups'!$C$24*EXP('Non-Dimensional Groups'!$C$25*'Results (ND)-Batch'!Q171))/(1+'Non-Dimensional Groups'!$C$24*EXP('Non-Dimensional Groups'!$C$25*'Results (ND)-Batch'!Q171))</f>
        <v>0.41505143583160636</v>
      </c>
      <c r="T171" s="69">
        <f t="shared" si="11"/>
        <v>0.54727543001538115</v>
      </c>
    </row>
    <row r="172" spans="1:20" x14ac:dyDescent="0.3">
      <c r="A172" s="55">
        <f>'Raw Data'!A170</f>
        <v>2.81666666666667</v>
      </c>
      <c r="B172" s="60">
        <f>'Raw Data'!B170/'Raw Data'!$K170</f>
        <v>1.6907876705202402E-2</v>
      </c>
      <c r="C172" s="49">
        <f>'Raw Data'!C170/'Raw Data'!$K170</f>
        <v>4.5060493743027057E-2</v>
      </c>
      <c r="D172" s="49">
        <f>'Raw Data'!D170/'Raw Data'!$K170</f>
        <v>0.1762159927373014</v>
      </c>
      <c r="E172" s="49">
        <f>'Raw Data'!E170/'Raw Data'!$K170</f>
        <v>0.81451154200201448</v>
      </c>
      <c r="F172" s="49">
        <f>'Raw Data'!F170/'Raw Data'!$K170</f>
        <v>4.1330778537526678</v>
      </c>
      <c r="G172" s="49">
        <f>'Raw Data'!G170</f>
        <v>1.00381536505345</v>
      </c>
      <c r="H172" s="49">
        <f>'Raw Data'!H170</f>
        <v>0.13877018627735299</v>
      </c>
      <c r="I172" s="49">
        <f>'Raw Data'!I170</f>
        <v>0.11476211061557499</v>
      </c>
      <c r="J172" s="49">
        <f>'Raw Data'!J170</f>
        <v>0.85870848111978004</v>
      </c>
      <c r="K172" s="57">
        <f>'Raw Data'!K170</f>
        <v>1.0196015867677</v>
      </c>
      <c r="L172" s="55">
        <f t="shared" si="8"/>
        <v>0.11432591551282369</v>
      </c>
      <c r="M172" s="55">
        <f>'Non-Dimensional Groups'!$C$20+'Non-Dimensional Groups'!$C$21*L172</f>
        <v>1.1337613211500037</v>
      </c>
      <c r="N172" s="49">
        <f>'Non-Dimensional Groups'!$C$20+'Non-Dimensional Groups'!$C$21</f>
        <v>2.17</v>
      </c>
      <c r="O172" s="49">
        <f>'Non-Dimensional Groups'!$C$22+'Non-Dimensional Groups'!$C$23*'Results (ND)-Batch'!L172</f>
        <v>0.9202727168134256</v>
      </c>
      <c r="P172" s="49">
        <f>'Non-Dimensional Groups'!$C$22+'Non-Dimensional Groups'!$C$23</f>
        <v>0.30263157894736847</v>
      </c>
      <c r="Q172" s="49">
        <f t="shared" si="9"/>
        <v>0.88913454636510358</v>
      </c>
      <c r="R172" s="49">
        <f t="shared" si="10"/>
        <v>4.6222339377349755</v>
      </c>
      <c r="S172" s="69">
        <f>('Non-Dimensional Groups'!$C$24*EXP('Non-Dimensional Groups'!$C$25*'Results (ND)-Batch'!Q172))/(1+'Non-Dimensional Groups'!$C$24*EXP('Non-Dimensional Groups'!$C$25*'Results (ND)-Batch'!Q172))</f>
        <v>0.41505143580751452</v>
      </c>
      <c r="T172" s="69">
        <f t="shared" si="11"/>
        <v>0.54734717421803658</v>
      </c>
    </row>
    <row r="173" spans="1:20" x14ac:dyDescent="0.3">
      <c r="A173" s="55">
        <f>'Raw Data'!A171</f>
        <v>2.8333333333333299</v>
      </c>
      <c r="B173" s="60">
        <f>'Raw Data'!B171/'Raw Data'!$K171</f>
        <v>1.6908472650977845E-2</v>
      </c>
      <c r="C173" s="49">
        <f>'Raw Data'!C171/'Raw Data'!$K171</f>
        <v>4.5063705394408259E-2</v>
      </c>
      <c r="D173" s="49">
        <f>'Raw Data'!D171/'Raw Data'!$K171</f>
        <v>0.17623331110963153</v>
      </c>
      <c r="E173" s="49">
        <f>'Raw Data'!E171/'Raw Data'!$K171</f>
        <v>0.81461382219542156</v>
      </c>
      <c r="F173" s="49">
        <f>'Raw Data'!F171/'Raw Data'!$K171</f>
        <v>4.1337110596559867</v>
      </c>
      <c r="G173" s="49">
        <f>'Raw Data'!G171</f>
        <v>1.0037973337253501</v>
      </c>
      <c r="H173" s="49">
        <f>'Raw Data'!H171</f>
        <v>0.13878821760544599</v>
      </c>
      <c r="I173" s="49">
        <f>'Raw Data'!I171</f>
        <v>0.114744079287482</v>
      </c>
      <c r="J173" s="49">
        <f>'Raw Data'!J171</f>
        <v>0.85870848106513797</v>
      </c>
      <c r="K173" s="57">
        <f>'Raw Data'!K171</f>
        <v>1.0196046739540301</v>
      </c>
      <c r="L173" s="55">
        <f t="shared" si="8"/>
        <v>0.11431000604637712</v>
      </c>
      <c r="M173" s="55">
        <f>'Non-Dimensional Groups'!$C$20+'Non-Dimensional Groups'!$C$21*L173</f>
        <v>1.1337427070742612</v>
      </c>
      <c r="N173" s="49">
        <f>'Non-Dimensional Groups'!$C$20+'Non-Dimensional Groups'!$C$21</f>
        <v>2.17</v>
      </c>
      <c r="O173" s="49">
        <f>'Non-Dimensional Groups'!$C$22+'Non-Dimensional Groups'!$C$23*'Results (ND)-Batch'!L173</f>
        <v>0.92028381157292127</v>
      </c>
      <c r="P173" s="49">
        <f>'Non-Dimensional Groups'!$C$22+'Non-Dimensional Groups'!$C$23</f>
        <v>0.30263157894736847</v>
      </c>
      <c r="Q173" s="49">
        <f t="shared" si="9"/>
        <v>0.88913454630853184</v>
      </c>
      <c r="R173" s="49">
        <f t="shared" si="10"/>
        <v>4.6223600808854188</v>
      </c>
      <c r="S173" s="69">
        <f>('Non-Dimensional Groups'!$C$24*EXP('Non-Dimensional Groups'!$C$25*'Results (ND)-Batch'!Q173))/(1+'Non-Dimensional Groups'!$C$24*EXP('Non-Dimensional Groups'!$C$25*'Results (ND)-Batch'!Q173))</f>
        <v>0.41505143578413511</v>
      </c>
      <c r="T173" s="69">
        <f t="shared" si="11"/>
        <v>0.54741829465639491</v>
      </c>
    </row>
    <row r="174" spans="1:20" x14ac:dyDescent="0.3">
      <c r="A174" s="55">
        <f>'Raw Data'!A172</f>
        <v>2.85</v>
      </c>
      <c r="B174" s="60">
        <f>'Raw Data'!B172/'Raw Data'!$K172</f>
        <v>1.6909063188391735E-2</v>
      </c>
      <c r="C174" s="49">
        <f>'Raw Data'!C172/'Raw Data'!$K172</f>
        <v>4.506688880995921E-2</v>
      </c>
      <c r="D174" s="49">
        <f>'Raw Data'!D172/'Raw Data'!$K172</f>
        <v>0.17625047736807445</v>
      </c>
      <c r="E174" s="49">
        <f>'Raw Data'!E172/'Raw Data'!$K172</f>
        <v>0.8147152046285463</v>
      </c>
      <c r="F174" s="49">
        <f>'Raw Data'!F172/'Raw Data'!$K172</f>
        <v>4.1343387113512247</v>
      </c>
      <c r="G174" s="49">
        <f>'Raw Data'!G172</f>
        <v>1.0037794605416599</v>
      </c>
      <c r="H174" s="49">
        <f>'Raw Data'!H172</f>
        <v>0.13880609078914299</v>
      </c>
      <c r="I174" s="49">
        <f>'Raw Data'!I172</f>
        <v>0.11472620610378501</v>
      </c>
      <c r="J174" s="49">
        <f>'Raw Data'!J172</f>
        <v>0.85870848101214503</v>
      </c>
      <c r="K174" s="57">
        <f>'Raw Data'!K172</f>
        <v>1.01960773410062</v>
      </c>
      <c r="L174" s="55">
        <f t="shared" si="8"/>
        <v>0.11429423555038315</v>
      </c>
      <c r="M174" s="55">
        <f>'Non-Dimensional Groups'!$C$20+'Non-Dimensional Groups'!$C$21*L174</f>
        <v>1.1337242555939482</v>
      </c>
      <c r="N174" s="49">
        <f>'Non-Dimensional Groups'!$C$20+'Non-Dimensional Groups'!$C$21</f>
        <v>2.17</v>
      </c>
      <c r="O174" s="49">
        <f>'Non-Dimensional Groups'!$C$22+'Non-Dimensional Groups'!$C$23*'Results (ND)-Batch'!L174</f>
        <v>0.9202948094188117</v>
      </c>
      <c r="P174" s="49">
        <f>'Non-Dimensional Groups'!$C$22+'Non-Dimensional Groups'!$C$23</f>
        <v>0.30263157894736847</v>
      </c>
      <c r="Q174" s="49">
        <f t="shared" si="9"/>
        <v>0.88913454625365507</v>
      </c>
      <c r="R174" s="49">
        <f t="shared" si="10"/>
        <v>4.6224850950453185</v>
      </c>
      <c r="S174" s="69">
        <f>('Non-Dimensional Groups'!$C$24*EXP('Non-Dimensional Groups'!$C$25*'Results (ND)-Batch'!Q174))/(1+'Non-Dimensional Groups'!$C$24*EXP('Non-Dimensional Groups'!$C$25*'Results (ND)-Batch'!Q174))</f>
        <v>0.4150514357614562</v>
      </c>
      <c r="T174" s="69">
        <f t="shared" si="11"/>
        <v>0.54748879133045192</v>
      </c>
    </row>
    <row r="175" spans="1:20" x14ac:dyDescent="0.3">
      <c r="A175" s="55">
        <f>'Raw Data'!A173</f>
        <v>2.8666666666666698</v>
      </c>
      <c r="B175" s="60">
        <f>'Raw Data'!B173/'Raw Data'!$K173</f>
        <v>1.6909648317539844E-2</v>
      </c>
      <c r="C175" s="49">
        <f>'Raw Data'!C173/'Raw Data'!$K173</f>
        <v>4.5070043990187408E-2</v>
      </c>
      <c r="D175" s="49">
        <f>'Raw Data'!D173/'Raw Data'!$K173</f>
        <v>0.17626749151536744</v>
      </c>
      <c r="E175" s="49">
        <f>'Raw Data'!E173/'Raw Data'!$K173</f>
        <v>0.81481568931753867</v>
      </c>
      <c r="F175" s="49">
        <f>'Raw Data'!F173/'Raw Data'!$K173</f>
        <v>4.1349608089383381</v>
      </c>
      <c r="G175" s="49">
        <f>'Raw Data'!G173</f>
        <v>1.00376174550235</v>
      </c>
      <c r="H175" s="49">
        <f>'Raw Data'!H173</f>
        <v>0.138823805828445</v>
      </c>
      <c r="I175" s="49">
        <f>'Raw Data'!I173</f>
        <v>0.114708491064484</v>
      </c>
      <c r="J175" s="49">
        <f>'Raw Data'!J173</f>
        <v>0.85870848096079999</v>
      </c>
      <c r="K175" s="57">
        <f>'Raw Data'!K173</f>
        <v>1.0196107672074699</v>
      </c>
      <c r="L175" s="55">
        <f t="shared" si="8"/>
        <v>0.11427860403972273</v>
      </c>
      <c r="M175" s="55">
        <f>'Non-Dimensional Groups'!$C$20+'Non-Dimensional Groups'!$C$21*L175</f>
        <v>1.1337059667264755</v>
      </c>
      <c r="N175" s="49">
        <f>'Non-Dimensional Groups'!$C$20+'Non-Dimensional Groups'!$C$21</f>
        <v>2.17</v>
      </c>
      <c r="O175" s="49">
        <f>'Non-Dimensional Groups'!$C$22+'Non-Dimensional Groups'!$C$23*'Results (ND)-Batch'!L175</f>
        <v>0.92030571034071973</v>
      </c>
      <c r="P175" s="49">
        <f>'Non-Dimensional Groups'!$C$22+'Non-Dimensional Groups'!$C$23</f>
        <v>0.30263157894736847</v>
      </c>
      <c r="Q175" s="49">
        <f t="shared" si="9"/>
        <v>0.88913454620049848</v>
      </c>
      <c r="R175" s="49">
        <f t="shared" si="10"/>
        <v>4.6226089808880104</v>
      </c>
      <c r="S175" s="69">
        <f>('Non-Dimensional Groups'!$C$24*EXP('Non-Dimensional Groups'!$C$25*'Results (ND)-Batch'!Q175))/(1+'Non-Dimensional Groups'!$C$24*EXP('Non-Dimensional Groups'!$C$25*'Results (ND)-Batch'!Q175))</f>
        <v>0.41505143573948822</v>
      </c>
      <c r="T175" s="69">
        <f t="shared" si="11"/>
        <v>0.54755866424021182</v>
      </c>
    </row>
    <row r="176" spans="1:20" x14ac:dyDescent="0.3">
      <c r="A176" s="55">
        <f>'Raw Data'!A174</f>
        <v>2.8833333333333302</v>
      </c>
      <c r="B176" s="60">
        <f>'Raw Data'!B174/'Raw Data'!$K174</f>
        <v>1.6910228038516786E-2</v>
      </c>
      <c r="C176" s="49">
        <f>'Raw Data'!C174/'Raw Data'!$K174</f>
        <v>4.5073170935595833E-2</v>
      </c>
      <c r="D176" s="49">
        <f>'Raw Data'!D174/'Raw Data'!$K174</f>
        <v>0.17628435355421965</v>
      </c>
      <c r="E176" s="49">
        <f>'Raw Data'!E174/'Raw Data'!$K174</f>
        <v>0.81491527627840465</v>
      </c>
      <c r="F176" s="49">
        <f>'Raw Data'!F174/'Raw Data'!$K174</f>
        <v>4.1355773525163855</v>
      </c>
      <c r="G176" s="49">
        <f>'Raw Data'!G174</f>
        <v>1.0037441886074501</v>
      </c>
      <c r="H176" s="49">
        <f>'Raw Data'!H174</f>
        <v>0.13884136272335099</v>
      </c>
      <c r="I176" s="49">
        <f>'Raw Data'!I174</f>
        <v>0.114690934169578</v>
      </c>
      <c r="J176" s="49">
        <f>'Raw Data'!J174</f>
        <v>0.85870848091110596</v>
      </c>
      <c r="K176" s="57">
        <f>'Raw Data'!K174</f>
        <v>1.01961377327458</v>
      </c>
      <c r="L176" s="55">
        <f t="shared" si="8"/>
        <v>0.1142631115291388</v>
      </c>
      <c r="M176" s="55">
        <f>'Non-Dimensional Groups'!$C$20+'Non-Dimensional Groups'!$C$21*L176</f>
        <v>1.1336878404890924</v>
      </c>
      <c r="N176" s="49">
        <f>'Non-Dimensional Groups'!$C$20+'Non-Dimensional Groups'!$C$21</f>
        <v>2.17</v>
      </c>
      <c r="O176" s="49">
        <f>'Non-Dimensional Groups'!$C$22+'Non-Dimensional Groups'!$C$23*'Results (ND)-Batch'!L176</f>
        <v>0.9203165143283637</v>
      </c>
      <c r="P176" s="49">
        <f>'Non-Dimensional Groups'!$C$22+'Non-Dimensional Groups'!$C$23</f>
        <v>0.30263157894736847</v>
      </c>
      <c r="Q176" s="49">
        <f t="shared" si="9"/>
        <v>0.8891345461490382</v>
      </c>
      <c r="R176" s="49">
        <f t="shared" si="10"/>
        <v>4.6227317390806428</v>
      </c>
      <c r="S176" s="69">
        <f>('Non-Dimensional Groups'!$C$24*EXP('Non-Dimensional Groups'!$C$25*'Results (ND)-Batch'!Q176))/(1+'Non-Dimensional Groups'!$C$24*EXP('Non-Dimensional Groups'!$C$25*'Results (ND)-Batch'!Q176))</f>
        <v>0.41505143571822123</v>
      </c>
      <c r="T176" s="69">
        <f t="shared" si="11"/>
        <v>0.54762791338567041</v>
      </c>
    </row>
    <row r="177" spans="1:20" x14ac:dyDescent="0.3">
      <c r="A177" s="55">
        <f>'Raw Data'!A175</f>
        <v>2.9</v>
      </c>
      <c r="B177" s="60">
        <f>'Raw Data'!B175/'Raw Data'!$K175</f>
        <v>1.6910802351416794E-2</v>
      </c>
      <c r="C177" s="49">
        <f>'Raw Data'!C175/'Raw Data'!$K175</f>
        <v>4.5076269646683355E-2</v>
      </c>
      <c r="D177" s="49">
        <f>'Raw Data'!D175/'Raw Data'!$K175</f>
        <v>0.17630106348732164</v>
      </c>
      <c r="E177" s="49">
        <f>'Raw Data'!E175/'Raw Data'!$K175</f>
        <v>0.81501396552701477</v>
      </c>
      <c r="F177" s="49">
        <f>'Raw Data'!F175/'Raw Data'!$K175</f>
        <v>4.1361883421835737</v>
      </c>
      <c r="G177" s="49">
        <f>'Raw Data'!G175</f>
        <v>1.00372678985694</v>
      </c>
      <c r="H177" s="49">
        <f>'Raw Data'!H175</f>
        <v>0.138858761473861</v>
      </c>
      <c r="I177" s="49">
        <f>'Raw Data'!I175</f>
        <v>0.114673535419068</v>
      </c>
      <c r="J177" s="49">
        <f>'Raw Data'!J175</f>
        <v>0.85870848086306095</v>
      </c>
      <c r="K177" s="57">
        <f>'Raw Data'!K175</f>
        <v>1.0196167523019399</v>
      </c>
      <c r="L177" s="55">
        <f t="shared" si="8"/>
        <v>0.11424775803325155</v>
      </c>
      <c r="M177" s="55">
        <f>'Non-Dimensional Groups'!$C$20+'Non-Dimensional Groups'!$C$21*L177</f>
        <v>1.1336698768989044</v>
      </c>
      <c r="N177" s="49">
        <f>'Non-Dimensional Groups'!$C$20+'Non-Dimensional Groups'!$C$21</f>
        <v>2.17</v>
      </c>
      <c r="O177" s="49">
        <f>'Non-Dimensional Groups'!$C$22+'Non-Dimensional Groups'!$C$23*'Results (ND)-Batch'!L177</f>
        <v>0.92032722137154832</v>
      </c>
      <c r="P177" s="49">
        <f>'Non-Dimensional Groups'!$C$22+'Non-Dimensional Groups'!$C$23</f>
        <v>0.30263157894736847</v>
      </c>
      <c r="Q177" s="49">
        <f t="shared" si="9"/>
        <v>0.88913454609929088</v>
      </c>
      <c r="R177" s="49">
        <f t="shared" si="10"/>
        <v>4.6228533702839805</v>
      </c>
      <c r="S177" s="69">
        <f>('Non-Dimensional Groups'!$C$24*EXP('Non-Dimensional Groups'!$C$25*'Results (ND)-Batch'!Q177))/(1+'Non-Dimensional Groups'!$C$24*EXP('Non-Dimensional Groups'!$C$25*'Results (ND)-Batch'!Q177))</f>
        <v>0.41505143569766217</v>
      </c>
      <c r="T177" s="69">
        <f t="shared" si="11"/>
        <v>0.54769653876682789</v>
      </c>
    </row>
    <row r="178" spans="1:20" x14ac:dyDescent="0.3">
      <c r="A178" s="55">
        <f>'Raw Data'!A176</f>
        <v>2.9166666666666701</v>
      </c>
      <c r="B178" s="60">
        <f>'Raw Data'!B176/'Raw Data'!$K176</f>
        <v>1.691137125633262E-2</v>
      </c>
      <c r="C178" s="49">
        <f>'Raw Data'!C176/'Raw Data'!$K176</f>
        <v>4.5079340123943282E-2</v>
      </c>
      <c r="D178" s="49">
        <f>'Raw Data'!D176/'Raw Data'!$K176</f>
        <v>0.17631762131733156</v>
      </c>
      <c r="E178" s="49">
        <f>'Raw Data'!E176/'Raw Data'!$K176</f>
        <v>0.8151117570790728</v>
      </c>
      <c r="F178" s="49">
        <f>'Raw Data'!F176/'Raw Data'!$K176</f>
        <v>4.1367937780371182</v>
      </c>
      <c r="G178" s="49">
        <f>'Raw Data'!G176</f>
        <v>1.0037095492508199</v>
      </c>
      <c r="H178" s="49">
        <f>'Raw Data'!H176</f>
        <v>0.138876002079976</v>
      </c>
      <c r="I178" s="49">
        <f>'Raw Data'!I176</f>
        <v>0.114656294812953</v>
      </c>
      <c r="J178" s="49">
        <f>'Raw Data'!J176</f>
        <v>0.85870848081666495</v>
      </c>
      <c r="K178" s="57">
        <f>'Raw Data'!K176</f>
        <v>1.0196197042895701</v>
      </c>
      <c r="L178" s="55">
        <f t="shared" si="8"/>
        <v>0.11423254356654647</v>
      </c>
      <c r="M178" s="55">
        <f>'Non-Dimensional Groups'!$C$20+'Non-Dimensional Groups'!$C$21*L178</f>
        <v>1.1336520759728594</v>
      </c>
      <c r="N178" s="49">
        <f>'Non-Dimensional Groups'!$C$20+'Non-Dimensional Groups'!$C$21</f>
        <v>2.17</v>
      </c>
      <c r="O178" s="49">
        <f>'Non-Dimensional Groups'!$C$22+'Non-Dimensional Groups'!$C$23*'Results (ND)-Batch'!L178</f>
        <v>0.92033783146017156</v>
      </c>
      <c r="P178" s="49">
        <f>'Non-Dimensional Groups'!$C$22+'Non-Dimensional Groups'!$C$23</f>
        <v>0.30263157894736847</v>
      </c>
      <c r="Q178" s="49">
        <f t="shared" si="9"/>
        <v>0.88913454605125564</v>
      </c>
      <c r="R178" s="49">
        <f t="shared" si="10"/>
        <v>4.6229738751525993</v>
      </c>
      <c r="S178" s="69">
        <f>('Non-Dimensional Groups'!$C$24*EXP('Non-Dimensional Groups'!$C$25*'Results (ND)-Batch'!Q178))/(1+'Non-Dimensional Groups'!$C$24*EXP('Non-Dimensional Groups'!$C$25*'Results (ND)-Batch'!Q178))</f>
        <v>0.41505143567781072</v>
      </c>
      <c r="T178" s="69">
        <f t="shared" si="11"/>
        <v>0.54776454038368805</v>
      </c>
    </row>
    <row r="179" spans="1:20" x14ac:dyDescent="0.3">
      <c r="A179" s="55">
        <f>'Raw Data'!A177</f>
        <v>2.93333333333333</v>
      </c>
      <c r="B179" s="60">
        <f>'Raw Data'!B177/'Raw Data'!$K177</f>
        <v>1.6911934753356669E-2</v>
      </c>
      <c r="C179" s="49">
        <f>'Raw Data'!C177/'Raw Data'!$K177</f>
        <v>4.5082382367865381E-2</v>
      </c>
      <c r="D179" s="49">
        <f>'Raw Data'!D177/'Raw Data'!$K177</f>
        <v>0.17633402704688964</v>
      </c>
      <c r="E179" s="49">
        <f>'Raw Data'!E177/'Raw Data'!$K177</f>
        <v>0.81520865095016493</v>
      </c>
      <c r="F179" s="49">
        <f>'Raw Data'!F177/'Raw Data'!$K177</f>
        <v>4.1373936601734584</v>
      </c>
      <c r="G179" s="49">
        <f>'Raw Data'!G177</f>
        <v>1.0036924667891001</v>
      </c>
      <c r="H179" s="49">
        <f>'Raw Data'!H177</f>
        <v>0.138893084541694</v>
      </c>
      <c r="I179" s="49">
        <f>'Raw Data'!I177</f>
        <v>0.114639212351234</v>
      </c>
      <c r="J179" s="49">
        <f>'Raw Data'!J177</f>
        <v>0.85870848077191797</v>
      </c>
      <c r="K179" s="57">
        <f>'Raw Data'!K177</f>
        <v>1.0196226292374599</v>
      </c>
      <c r="L179" s="55">
        <f t="shared" si="8"/>
        <v>0.11421746814337948</v>
      </c>
      <c r="M179" s="55">
        <f>'Non-Dimensional Groups'!$C$20+'Non-Dimensional Groups'!$C$21*L179</f>
        <v>1.1336344377277541</v>
      </c>
      <c r="N179" s="49">
        <f>'Non-Dimensional Groups'!$C$20+'Non-Dimensional Groups'!$C$21</f>
        <v>2.17</v>
      </c>
      <c r="O179" s="49">
        <f>'Non-Dimensional Groups'!$C$22+'Non-Dimensional Groups'!$C$23*'Results (ND)-Batch'!L179</f>
        <v>0.92034834458422221</v>
      </c>
      <c r="P179" s="49">
        <f>'Non-Dimensional Groups'!$C$22+'Non-Dimensional Groups'!$C$23</f>
        <v>0.30263157894736847</v>
      </c>
      <c r="Q179" s="49">
        <f t="shared" si="9"/>
        <v>0.88913454600492414</v>
      </c>
      <c r="R179" s="49">
        <f t="shared" si="10"/>
        <v>4.6230932543347958</v>
      </c>
      <c r="S179" s="69">
        <f>('Non-Dimensional Groups'!$C$24*EXP('Non-Dimensional Groups'!$C$25*'Results (ND)-Batch'!Q179))/(1+'Non-Dimensional Groups'!$C$24*EXP('Non-Dimensional Groups'!$C$25*'Results (ND)-Batch'!Q179))</f>
        <v>0.41505143565866326</v>
      </c>
      <c r="T179" s="69">
        <f t="shared" si="11"/>
        <v>0.54783191823624311</v>
      </c>
    </row>
    <row r="180" spans="1:20" x14ac:dyDescent="0.3">
      <c r="A180" s="55">
        <f>'Raw Data'!A178</f>
        <v>2.95</v>
      </c>
      <c r="B180" s="60">
        <f>'Raw Data'!B178/'Raw Data'!$K178</f>
        <v>1.6912492842580472E-2</v>
      </c>
      <c r="C180" s="49">
        <f>'Raw Data'!C178/'Raw Data'!$K178</f>
        <v>4.5085396378935265E-2</v>
      </c>
      <c r="D180" s="49">
        <f>'Raw Data'!D178/'Raw Data'!$K178</f>
        <v>0.17635028067861172</v>
      </c>
      <c r="E180" s="49">
        <f>'Raw Data'!E178/'Raw Data'!$K178</f>
        <v>0.81530464715573225</v>
      </c>
      <c r="F180" s="49">
        <f>'Raw Data'!F178/'Raw Data'!$K178</f>
        <v>4.1379879886881632</v>
      </c>
      <c r="G180" s="49">
        <f>'Raw Data'!G178</f>
        <v>1.00367554247178</v>
      </c>
      <c r="H180" s="49">
        <f>'Raw Data'!H178</f>
        <v>0.138910008859018</v>
      </c>
      <c r="I180" s="49">
        <f>'Raw Data'!I178</f>
        <v>0.114622288033911</v>
      </c>
      <c r="J180" s="49">
        <f>'Raw Data'!J178</f>
        <v>0.858708480728821</v>
      </c>
      <c r="K180" s="57">
        <f>'Raw Data'!K178</f>
        <v>1.0196255271456001</v>
      </c>
      <c r="L180" s="55">
        <f t="shared" si="8"/>
        <v>0.11420253177797624</v>
      </c>
      <c r="M180" s="55">
        <f>'Non-Dimensional Groups'!$C$20+'Non-Dimensional Groups'!$C$21*L180</f>
        <v>1.1336169621802321</v>
      </c>
      <c r="N180" s="49">
        <f>'Non-Dimensional Groups'!$C$20+'Non-Dimensional Groups'!$C$21</f>
        <v>2.17</v>
      </c>
      <c r="O180" s="49">
        <f>'Non-Dimensional Groups'!$C$22+'Non-Dimensional Groups'!$C$23*'Results (ND)-Batch'!L180</f>
        <v>0.92035876073377976</v>
      </c>
      <c r="P180" s="49">
        <f>'Non-Dimensional Groups'!$C$22+'Non-Dimensional Groups'!$C$23</f>
        <v>0.30263157894736847</v>
      </c>
      <c r="Q180" s="49">
        <f t="shared" si="9"/>
        <v>0.88913454596029706</v>
      </c>
      <c r="R180" s="49">
        <f t="shared" si="10"/>
        <v>4.6232115084726075</v>
      </c>
      <c r="S180" s="69">
        <f>('Non-Dimensional Groups'!$C$24*EXP('Non-Dimensional Groups'!$C$25*'Results (ND)-Batch'!Q180))/(1+'Non-Dimensional Groups'!$C$24*EXP('Non-Dimensional Groups'!$C$25*'Results (ND)-Batch'!Q180))</f>
        <v>0.41505143564022029</v>
      </c>
      <c r="T180" s="69">
        <f t="shared" si="11"/>
        <v>0.54789867232450495</v>
      </c>
    </row>
    <row r="181" spans="1:20" x14ac:dyDescent="0.3">
      <c r="A181" s="55">
        <f>'Raw Data'!A179</f>
        <v>2.9666666666666699</v>
      </c>
      <c r="B181" s="60">
        <f>'Raw Data'!B179/'Raw Data'!$K179</f>
        <v>1.6913045524094374E-2</v>
      </c>
      <c r="C181" s="49">
        <f>'Raw Data'!C179/'Raw Data'!$K179</f>
        <v>4.5088382157632848E-2</v>
      </c>
      <c r="D181" s="49">
        <f>'Raw Data'!D179/'Raw Data'!$K179</f>
        <v>0.17636638221508605</v>
      </c>
      <c r="E181" s="49">
        <f>'Raw Data'!E179/'Raw Data'!$K179</f>
        <v>0.815399745711059</v>
      </c>
      <c r="F181" s="49">
        <f>'Raw Data'!F179/'Raw Data'!$K179</f>
        <v>4.1385767636758288</v>
      </c>
      <c r="G181" s="49">
        <f>'Raw Data'!G179</f>
        <v>1.00365877629885</v>
      </c>
      <c r="H181" s="49">
        <f>'Raw Data'!H179</f>
        <v>0.138926775031945</v>
      </c>
      <c r="I181" s="49">
        <f>'Raw Data'!I179</f>
        <v>0.114605521860983</v>
      </c>
      <c r="J181" s="49">
        <f>'Raw Data'!J179</f>
        <v>0.85870848068737304</v>
      </c>
      <c r="K181" s="57">
        <f>'Raw Data'!K179</f>
        <v>1.019628398014</v>
      </c>
      <c r="L181" s="55">
        <f t="shared" si="8"/>
        <v>0.11418773448443198</v>
      </c>
      <c r="M181" s="55">
        <f>'Non-Dimensional Groups'!$C$20+'Non-Dimensional Groups'!$C$21*L181</f>
        <v>1.1335996493467855</v>
      </c>
      <c r="N181" s="49">
        <f>'Non-Dimensional Groups'!$C$20+'Non-Dimensional Groups'!$C$21</f>
        <v>2.17</v>
      </c>
      <c r="O181" s="49">
        <f>'Non-Dimensional Groups'!$C$22+'Non-Dimensional Groups'!$C$23*'Results (ND)-Batch'!L181</f>
        <v>0.92036907989901451</v>
      </c>
      <c r="P181" s="49">
        <f>'Non-Dimensional Groups'!$C$22+'Non-Dimensional Groups'!$C$23</f>
        <v>0.30263157894736847</v>
      </c>
      <c r="Q181" s="49">
        <f t="shared" si="9"/>
        <v>0.88913454591738283</v>
      </c>
      <c r="R181" s="49">
        <f t="shared" si="10"/>
        <v>4.6233286382018397</v>
      </c>
      <c r="S181" s="69">
        <f>('Non-Dimensional Groups'!$C$24*EXP('Non-Dimensional Groups'!$C$25*'Results (ND)-Batch'!Q181))/(1+'Non-Dimensional Groups'!$C$24*EXP('Non-Dimensional Groups'!$C$25*'Results (ND)-Batch'!Q181))</f>
        <v>0.41505143562248509</v>
      </c>
      <c r="T181" s="69">
        <f t="shared" si="11"/>
        <v>0.54796480264846159</v>
      </c>
    </row>
    <row r="182" spans="1:20" x14ac:dyDescent="0.3">
      <c r="A182" s="55">
        <f>'Raw Data'!A180</f>
        <v>2.9833333333333298</v>
      </c>
      <c r="B182" s="60">
        <f>'Raw Data'!B180/'Raw Data'!$K180</f>
        <v>1.6913592797987858E-2</v>
      </c>
      <c r="C182" s="49">
        <f>'Raw Data'!C180/'Raw Data'!$K180</f>
        <v>4.5091339704433769E-2</v>
      </c>
      <c r="D182" s="49">
        <f>'Raw Data'!D180/'Raw Data'!$K180</f>
        <v>0.17638233165887654</v>
      </c>
      <c r="E182" s="49">
        <f>'Raw Data'!E180/'Raw Data'!$K180</f>
        <v>0.81549394663128283</v>
      </c>
      <c r="F182" s="49">
        <f>'Raw Data'!F180/'Raw Data'!$K180</f>
        <v>4.1391599852301546</v>
      </c>
      <c r="G182" s="49">
        <f>'Raw Data'!G180</f>
        <v>1.00364216827032</v>
      </c>
      <c r="H182" s="49">
        <f>'Raw Data'!H180</f>
        <v>0.13894338306047699</v>
      </c>
      <c r="I182" s="49">
        <f>'Raw Data'!I180</f>
        <v>0.114588913832452</v>
      </c>
      <c r="J182" s="49">
        <f>'Raw Data'!J180</f>
        <v>0.85870848064757399</v>
      </c>
      <c r="K182" s="57">
        <f>'Raw Data'!K180</f>
        <v>1.0196312418426701</v>
      </c>
      <c r="L182" s="55">
        <f t="shared" si="8"/>
        <v>0.11417307627671212</v>
      </c>
      <c r="M182" s="55">
        <f>'Non-Dimensional Groups'!$C$20+'Non-Dimensional Groups'!$C$21*L182</f>
        <v>1.1335824992437531</v>
      </c>
      <c r="N182" s="49">
        <f>'Non-Dimensional Groups'!$C$20+'Non-Dimensional Groups'!$C$21</f>
        <v>2.17</v>
      </c>
      <c r="O182" s="49">
        <f>'Non-Dimensional Groups'!$C$22+'Non-Dimensional Groups'!$C$23*'Results (ND)-Batch'!L182</f>
        <v>0.92037930207018759</v>
      </c>
      <c r="P182" s="49">
        <f>'Non-Dimensional Groups'!$C$22+'Non-Dimensional Groups'!$C$23</f>
        <v>0.30263157894736847</v>
      </c>
      <c r="Q182" s="49">
        <f t="shared" si="9"/>
        <v>0.88913454587617236</v>
      </c>
      <c r="R182" s="49">
        <f t="shared" si="10"/>
        <v>4.6234446441520474</v>
      </c>
      <c r="S182" s="69">
        <f>('Non-Dimensional Groups'!$C$24*EXP('Non-Dimensional Groups'!$C$25*'Results (ND)-Batch'!Q182))/(1+'Non-Dimensional Groups'!$C$24*EXP('Non-Dimensional Groups'!$C$25*'Results (ND)-Batch'!Q182))</f>
        <v>0.41505143560545404</v>
      </c>
      <c r="T182" s="69">
        <f t="shared" si="11"/>
        <v>0.5480303092081209</v>
      </c>
    </row>
    <row r="183" spans="1:20" x14ac:dyDescent="0.3">
      <c r="A183" s="55">
        <f>'Raw Data'!A181</f>
        <v>3</v>
      </c>
      <c r="B183" s="60">
        <f>'Raw Data'!B181/'Raw Data'!$K181</f>
        <v>1.6914134664350041E-2</v>
      </c>
      <c r="C183" s="49">
        <f>'Raw Data'!C181/'Raw Data'!$K181</f>
        <v>4.5094269019810451E-2</v>
      </c>
      <c r="D183" s="49">
        <f>'Raw Data'!D181/'Raw Data'!$K181</f>
        <v>0.17639812901252827</v>
      </c>
      <c r="E183" s="49">
        <f>'Raw Data'!E181/'Raw Data'!$K181</f>
        <v>0.81558724993142817</v>
      </c>
      <c r="F183" s="49">
        <f>'Raw Data'!F181/'Raw Data'!$K181</f>
        <v>4.1397376534440982</v>
      </c>
      <c r="G183" s="49">
        <f>'Raw Data'!G181</f>
        <v>1.0036257183861901</v>
      </c>
      <c r="H183" s="49">
        <f>'Raw Data'!H181</f>
        <v>0.138959832944613</v>
      </c>
      <c r="I183" s="49">
        <f>'Raw Data'!I181</f>
        <v>0.11457246394831599</v>
      </c>
      <c r="J183" s="49">
        <f>'Raw Data'!J181</f>
        <v>0.85870848060942495</v>
      </c>
      <c r="K183" s="57">
        <f>'Raw Data'!K181</f>
        <v>1.01963405863159</v>
      </c>
      <c r="L183" s="55">
        <f t="shared" si="8"/>
        <v>0.1141585571686487</v>
      </c>
      <c r="M183" s="55">
        <f>'Non-Dimensional Groups'!$C$20+'Non-Dimensional Groups'!$C$21*L183</f>
        <v>1.1335655118873189</v>
      </c>
      <c r="N183" s="49">
        <f>'Non-Dimensional Groups'!$C$20+'Non-Dimensional Groups'!$C$21</f>
        <v>2.17</v>
      </c>
      <c r="O183" s="49">
        <f>'Non-Dimensional Groups'!$C$22+'Non-Dimensional Groups'!$C$23*'Results (ND)-Batch'!L183</f>
        <v>0.92038942723765294</v>
      </c>
      <c r="P183" s="49">
        <f>'Non-Dimensional Groups'!$C$22+'Non-Dimensional Groups'!$C$23</f>
        <v>0.30263157894736847</v>
      </c>
      <c r="Q183" s="49">
        <f t="shared" si="9"/>
        <v>0.88913454583666596</v>
      </c>
      <c r="R183" s="49">
        <f t="shared" si="10"/>
        <v>4.623559526946587</v>
      </c>
      <c r="S183" s="69">
        <f>('Non-Dimensional Groups'!$C$24*EXP('Non-Dimensional Groups'!$C$25*'Results (ND)-Batch'!Q183))/(1+'Non-Dimensional Groups'!$C$24*EXP('Non-Dimensional Groups'!$C$25*'Results (ND)-Batch'!Q183))</f>
        <v>0.41505143558912727</v>
      </c>
      <c r="T183" s="69">
        <f t="shared" si="11"/>
        <v>0.54809519200347911</v>
      </c>
    </row>
    <row r="184" spans="1:20" x14ac:dyDescent="0.3">
      <c r="A184" s="55">
        <f>'Raw Data'!A182</f>
        <v>3.0166666666666702</v>
      </c>
      <c r="B184" s="60">
        <f>'Raw Data'!B182/'Raw Data'!$K182</f>
        <v>1.6914671123268683E-2</v>
      </c>
      <c r="C184" s="49">
        <f>'Raw Data'!C182/'Raw Data'!$K182</f>
        <v>4.509717010422945E-2</v>
      </c>
      <c r="D184" s="49">
        <f>'Raw Data'!D182/'Raw Data'!$K182</f>
        <v>0.17641377427855759</v>
      </c>
      <c r="E184" s="49">
        <f>'Raw Data'!E182/'Raw Data'!$K182</f>
        <v>0.8156796556263467</v>
      </c>
      <c r="F184" s="49">
        <f>'Raw Data'!F182/'Raw Data'!$K182</f>
        <v>4.1403097684095895</v>
      </c>
      <c r="G184" s="49">
        <f>'Raw Data'!G182</f>
        <v>1.0036094266464499</v>
      </c>
      <c r="H184" s="49">
        <f>'Raw Data'!H182</f>
        <v>0.138976124684354</v>
      </c>
      <c r="I184" s="49">
        <f>'Raw Data'!I182</f>
        <v>0.114556172208575</v>
      </c>
      <c r="J184" s="49">
        <f>'Raw Data'!J182</f>
        <v>0.85870848057292504</v>
      </c>
      <c r="K184" s="57">
        <f>'Raw Data'!K182</f>
        <v>1.0196368483807701</v>
      </c>
      <c r="L184" s="55">
        <f t="shared" si="8"/>
        <v>0.11414417717394626</v>
      </c>
      <c r="M184" s="55">
        <f>'Non-Dimensional Groups'!$C$20+'Non-Dimensional Groups'!$C$21*L184</f>
        <v>1.1335486872935172</v>
      </c>
      <c r="N184" s="49">
        <f>'Non-Dimensional Groups'!$C$20+'Non-Dimensional Groups'!$C$21</f>
        <v>2.17</v>
      </c>
      <c r="O184" s="49">
        <f>'Non-Dimensional Groups'!$C$22+'Non-Dimensional Groups'!$C$23*'Results (ND)-Batch'!L184</f>
        <v>0.92039945539185331</v>
      </c>
      <c r="P184" s="49">
        <f>'Non-Dimensional Groups'!$C$22+'Non-Dimensional Groups'!$C$23</f>
        <v>0.30263157894736847</v>
      </c>
      <c r="Q184" s="49">
        <f t="shared" si="9"/>
        <v>0.88913454579887208</v>
      </c>
      <c r="R184" s="49">
        <f t="shared" si="10"/>
        <v>4.6236732872025481</v>
      </c>
      <c r="S184" s="69">
        <f>('Non-Dimensional Groups'!$C$24*EXP('Non-Dimensional Groups'!$C$25*'Results (ND)-Batch'!Q184))/(1+'Non-Dimensional Groups'!$C$24*EXP('Non-Dimensional Groups'!$C$25*'Results (ND)-Batch'!Q184))</f>
        <v>0.41505143557350815</v>
      </c>
      <c r="T184" s="69">
        <f t="shared" si="11"/>
        <v>0.54815945103454011</v>
      </c>
    </row>
    <row r="185" spans="1:20" x14ac:dyDescent="0.3">
      <c r="A185" s="55">
        <f>'Raw Data'!A183</f>
        <v>3.0333333333333301</v>
      </c>
      <c r="B185" s="60">
        <f>'Raw Data'!B183/'Raw Data'!$K183</f>
        <v>1.6915202174830949E-2</v>
      </c>
      <c r="C185" s="49">
        <f>'Raw Data'!C183/'Raw Data'!$K183</f>
        <v>4.5100042958153307E-2</v>
      </c>
      <c r="D185" s="49">
        <f>'Raw Data'!D183/'Raw Data'!$K183</f>
        <v>0.17642926745945564</v>
      </c>
      <c r="E185" s="49">
        <f>'Raw Data'!E183/'Raw Data'!$K183</f>
        <v>0.81577116373075786</v>
      </c>
      <c r="F185" s="49">
        <f>'Raw Data'!F183/'Raw Data'!$K183</f>
        <v>4.1408763302177372</v>
      </c>
      <c r="G185" s="49">
        <f>'Raw Data'!G183</f>
        <v>1.0035932930511</v>
      </c>
      <c r="H185" s="49">
        <f>'Raw Data'!H183</f>
        <v>0.13899225827969799</v>
      </c>
      <c r="I185" s="49">
        <f>'Raw Data'!I183</f>
        <v>0.11454003861323001</v>
      </c>
      <c r="J185" s="49">
        <f>'Raw Data'!J183</f>
        <v>0.85870848053807503</v>
      </c>
      <c r="K185" s="57">
        <f>'Raw Data'!K183</f>
        <v>1.01963961109021</v>
      </c>
      <c r="L185" s="55">
        <f t="shared" si="8"/>
        <v>0.11412993630617853</v>
      </c>
      <c r="M185" s="55">
        <f>'Non-Dimensional Groups'!$C$20+'Non-Dimensional Groups'!$C$21*L185</f>
        <v>1.1335320254782288</v>
      </c>
      <c r="N185" s="49">
        <f>'Non-Dimensional Groups'!$C$20+'Non-Dimensional Groups'!$C$21</f>
        <v>2.17</v>
      </c>
      <c r="O185" s="49">
        <f>'Non-Dimensional Groups'!$C$22+'Non-Dimensional Groups'!$C$23*'Results (ND)-Batch'!L185</f>
        <v>0.92040938652332294</v>
      </c>
      <c r="P185" s="49">
        <f>'Non-Dimensional Groups'!$C$22+'Non-Dimensional Groups'!$C$23</f>
        <v>0.30263157894736847</v>
      </c>
      <c r="Q185" s="49">
        <f t="shared" si="9"/>
        <v>0.88913454576279194</v>
      </c>
      <c r="R185" s="49">
        <f t="shared" si="10"/>
        <v>4.6237859255309006</v>
      </c>
      <c r="S185" s="69">
        <f>('Non-Dimensional Groups'!$C$24*EXP('Non-Dimensional Groups'!$C$25*'Results (ND)-Batch'!Q185))/(1+'Non-Dimensional Groups'!$C$24*EXP('Non-Dimensional Groups'!$C$25*'Results (ND)-Batch'!Q185))</f>
        <v>0.41505143555859741</v>
      </c>
      <c r="T185" s="69">
        <f t="shared" si="11"/>
        <v>0.5482230863012959</v>
      </c>
    </row>
    <row r="186" spans="1:20" x14ac:dyDescent="0.3">
      <c r="A186" s="55">
        <f>'Raw Data'!A184</f>
        <v>3.05</v>
      </c>
      <c r="B186" s="60">
        <f>'Raw Data'!B184/'Raw Data'!$K184</f>
        <v>1.6915727819122834E-2</v>
      </c>
      <c r="C186" s="49">
        <f>'Raw Data'!C184/'Raw Data'!$K184</f>
        <v>4.5102887582039931E-2</v>
      </c>
      <c r="D186" s="49">
        <f>'Raw Data'!D184/'Raw Data'!$K184</f>
        <v>0.1764446085576932</v>
      </c>
      <c r="E186" s="49">
        <f>'Raw Data'!E184/'Raw Data'!$K184</f>
        <v>0.81586177425923856</v>
      </c>
      <c r="F186" s="49">
        <f>'Raw Data'!F184/'Raw Data'!$K184</f>
        <v>4.1414373389587533</v>
      </c>
      <c r="G186" s="49">
        <f>'Raw Data'!G184</f>
        <v>1.0035773176001499</v>
      </c>
      <c r="H186" s="49">
        <f>'Raw Data'!H184</f>
        <v>0.139008233730647</v>
      </c>
      <c r="I186" s="49">
        <f>'Raw Data'!I184</f>
        <v>0.114524063162281</v>
      </c>
      <c r="J186" s="49">
        <f>'Raw Data'!J184</f>
        <v>0.85870848050487403</v>
      </c>
      <c r="K186" s="57">
        <f>'Raw Data'!K184</f>
        <v>1.0196423467599101</v>
      </c>
      <c r="L186" s="55">
        <f t="shared" si="8"/>
        <v>0.11411583457878652</v>
      </c>
      <c r="M186" s="55">
        <f>'Non-Dimensional Groups'!$C$20+'Non-Dimensional Groups'!$C$21*L186</f>
        <v>1.1335155264571801</v>
      </c>
      <c r="N186" s="49">
        <f>'Non-Dimensional Groups'!$C$20+'Non-Dimensional Groups'!$C$21</f>
        <v>2.17</v>
      </c>
      <c r="O186" s="49">
        <f>'Non-Dimensional Groups'!$C$22+'Non-Dimensional Groups'!$C$23*'Results (ND)-Batch'!L186</f>
        <v>0.92041922062268833</v>
      </c>
      <c r="P186" s="49">
        <f>'Non-Dimensional Groups'!$C$22+'Non-Dimensional Groups'!$C$23</f>
        <v>0.30263157894736847</v>
      </c>
      <c r="Q186" s="49">
        <f t="shared" si="9"/>
        <v>0.88913454572841566</v>
      </c>
      <c r="R186" s="49">
        <f t="shared" si="10"/>
        <v>4.6238974425363137</v>
      </c>
      <c r="S186" s="69">
        <f>('Non-Dimensional Groups'!$C$24*EXP('Non-Dimensional Groups'!$C$25*'Results (ND)-Batch'!Q186))/(1+'Non-Dimensional Groups'!$C$24*EXP('Non-Dimensional Groups'!$C$25*'Results (ND)-Batch'!Q186))</f>
        <v>0.41505143554439072</v>
      </c>
      <c r="T186" s="69">
        <f t="shared" si="11"/>
        <v>0.54828609780375448</v>
      </c>
    </row>
    <row r="187" spans="1:20" x14ac:dyDescent="0.3">
      <c r="A187" s="55">
        <f>'Raw Data'!A185</f>
        <v>3.06666666666667</v>
      </c>
      <c r="B187" s="60">
        <f>'Raw Data'!B185/'Raw Data'!$K185</f>
        <v>1.6916248056229787E-2</v>
      </c>
      <c r="C187" s="49">
        <f>'Raw Data'!C185/'Raw Data'!$K185</f>
        <v>4.5105703976343066E-2</v>
      </c>
      <c r="D187" s="49">
        <f>'Raw Data'!D185/'Raw Data'!$K185</f>
        <v>0.1764597975757129</v>
      </c>
      <c r="E187" s="49">
        <f>'Raw Data'!E185/'Raw Data'!$K185</f>
        <v>0.81595148722622202</v>
      </c>
      <c r="F187" s="49">
        <f>'Raw Data'!F185/'Raw Data'!$K185</f>
        <v>4.141992794721955</v>
      </c>
      <c r="G187" s="49">
        <f>'Raw Data'!G185</f>
        <v>1.0035615002936</v>
      </c>
      <c r="H187" s="49">
        <f>'Raw Data'!H185</f>
        <v>0.139024051037201</v>
      </c>
      <c r="I187" s="49">
        <f>'Raw Data'!I185</f>
        <v>0.114508245855728</v>
      </c>
      <c r="J187" s="49">
        <f>'Raw Data'!J185</f>
        <v>0.85870848047332204</v>
      </c>
      <c r="K187" s="57">
        <f>'Raw Data'!K185</f>
        <v>1.0196450553898699</v>
      </c>
      <c r="L187" s="55">
        <f t="shared" si="8"/>
        <v>0.11410187200508158</v>
      </c>
      <c r="M187" s="55">
        <f>'Non-Dimensional Groups'!$C$20+'Non-Dimensional Groups'!$C$21*L187</f>
        <v>1.1334991902459455</v>
      </c>
      <c r="N187" s="49">
        <f>'Non-Dimensional Groups'!$C$20+'Non-Dimensional Groups'!$C$21</f>
        <v>2.17</v>
      </c>
      <c r="O187" s="49">
        <f>'Non-Dimensional Groups'!$C$22+'Non-Dimensional Groups'!$C$23*'Results (ND)-Batch'!L187</f>
        <v>0.92042895768066679</v>
      </c>
      <c r="P187" s="49">
        <f>'Non-Dimensional Groups'!$C$22+'Non-Dimensional Groups'!$C$23</f>
        <v>0.30263157894736847</v>
      </c>
      <c r="Q187" s="49">
        <f t="shared" si="9"/>
        <v>0.88913454569574257</v>
      </c>
      <c r="R187" s="49">
        <f t="shared" si="10"/>
        <v>4.6240078388173655</v>
      </c>
      <c r="S187" s="69">
        <f>('Non-Dimensional Groups'!$C$24*EXP('Non-Dimensional Groups'!$C$25*'Results (ND)-Batch'!Q187))/(1+'Non-Dimensional Groups'!$C$24*EXP('Non-Dimensional Groups'!$C$25*'Results (ND)-Batch'!Q187))</f>
        <v>0.41505143553088797</v>
      </c>
      <c r="T187" s="69">
        <f t="shared" si="11"/>
        <v>0.54834848554191584</v>
      </c>
    </row>
    <row r="188" spans="1:20" x14ac:dyDescent="0.3">
      <c r="A188" s="55">
        <f>'Raw Data'!A186</f>
        <v>3.0833333333333299</v>
      </c>
      <c r="B188" s="60">
        <f>'Raw Data'!B186/'Raw Data'!$K186</f>
        <v>1.6916762886236447E-2</v>
      </c>
      <c r="C188" s="49">
        <f>'Raw Data'!C186/'Raw Data'!$K186</f>
        <v>4.5108492141511969E-2</v>
      </c>
      <c r="D188" s="49">
        <f>'Raw Data'!D186/'Raw Data'!$K186</f>
        <v>0.17647483451593868</v>
      </c>
      <c r="E188" s="49">
        <f>'Raw Data'!E186/'Raw Data'!$K186</f>
        <v>0.81604030264600536</v>
      </c>
      <c r="F188" s="49">
        <f>'Raw Data'!F186/'Raw Data'!$K186</f>
        <v>4.142542697595835</v>
      </c>
      <c r="G188" s="49">
        <f>'Raw Data'!G186</f>
        <v>1.00354584113144</v>
      </c>
      <c r="H188" s="49">
        <f>'Raw Data'!H186</f>
        <v>0.13903971019935901</v>
      </c>
      <c r="I188" s="49">
        <f>'Raw Data'!I186</f>
        <v>0.11449258669357</v>
      </c>
      <c r="J188" s="49">
        <f>'Raw Data'!J186</f>
        <v>0.85870848044341996</v>
      </c>
      <c r="K188" s="57">
        <f>'Raw Data'!K186</f>
        <v>1.01964773698008</v>
      </c>
      <c r="L188" s="55">
        <f t="shared" si="8"/>
        <v>0.11408804859824462</v>
      </c>
      <c r="M188" s="55">
        <f>'Non-Dimensional Groups'!$C$20+'Non-Dimensional Groups'!$C$21*L188</f>
        <v>1.1334830168599461</v>
      </c>
      <c r="N188" s="49">
        <f>'Non-Dimensional Groups'!$C$20+'Non-Dimensional Groups'!$C$21</f>
        <v>2.17</v>
      </c>
      <c r="O188" s="49">
        <f>'Non-Dimensional Groups'!$C$22+'Non-Dimensional Groups'!$C$23*'Results (ND)-Batch'!L188</f>
        <v>0.92043859768806624</v>
      </c>
      <c r="P188" s="49">
        <f>'Non-Dimensional Groups'!$C$22+'Non-Dimensional Groups'!$C$23</f>
        <v>0.30263157894736847</v>
      </c>
      <c r="Q188" s="49">
        <f t="shared" si="9"/>
        <v>0.88913454566478289</v>
      </c>
      <c r="R188" s="49">
        <f t="shared" si="10"/>
        <v>4.624117114966344</v>
      </c>
      <c r="S188" s="69">
        <f>('Non-Dimensional Groups'!$C$24*EXP('Non-Dimensional Groups'!$C$25*'Results (ND)-Batch'!Q188))/(1+'Non-Dimensional Groups'!$C$24*EXP('Non-Dimensional Groups'!$C$25*'Results (ND)-Batch'!Q188))</f>
        <v>0.4150514355180932</v>
      </c>
      <c r="T188" s="69">
        <f t="shared" si="11"/>
        <v>0.5484102495157761</v>
      </c>
    </row>
    <row r="189" spans="1:20" x14ac:dyDescent="0.3">
      <c r="A189" s="55">
        <f>'Raw Data'!A187</f>
        <v>3.1</v>
      </c>
      <c r="B189" s="60">
        <f>'Raw Data'!B187/'Raw Data'!$K187</f>
        <v>1.6917272309226107E-2</v>
      </c>
      <c r="C189" s="49">
        <f>'Raw Data'!C187/'Raw Data'!$K187</f>
        <v>4.51112520779905E-2</v>
      </c>
      <c r="D189" s="49">
        <f>'Raw Data'!D187/'Raw Data'!$K187</f>
        <v>0.17648971938076238</v>
      </c>
      <c r="E189" s="49">
        <f>'Raw Data'!E187/'Raw Data'!$K187</f>
        <v>0.81612822053271983</v>
      </c>
      <c r="F189" s="49">
        <f>'Raw Data'!F187/'Raw Data'!$K187</f>
        <v>4.1430870476678754</v>
      </c>
      <c r="G189" s="49">
        <f>'Raw Data'!G187</f>
        <v>1.0035303401136799</v>
      </c>
      <c r="H189" s="49">
        <f>'Raw Data'!H187</f>
        <v>0.139055211217121</v>
      </c>
      <c r="I189" s="49">
        <f>'Raw Data'!I187</f>
        <v>0.114477085675808</v>
      </c>
      <c r="J189" s="49">
        <f>'Raw Data'!J187</f>
        <v>0.85870848041516701</v>
      </c>
      <c r="K189" s="57">
        <f>'Raw Data'!K187</f>
        <v>1.0196503915305599</v>
      </c>
      <c r="L189" s="55">
        <f t="shared" si="8"/>
        <v>0.11407436437132537</v>
      </c>
      <c r="M189" s="55">
        <f>'Non-Dimensional Groups'!$C$20+'Non-Dimensional Groups'!$C$21*L189</f>
        <v>1.1334670063144507</v>
      </c>
      <c r="N189" s="49">
        <f>'Non-Dimensional Groups'!$C$20+'Non-Dimensional Groups'!$C$21</f>
        <v>2.17</v>
      </c>
      <c r="O189" s="49">
        <f>'Non-Dimensional Groups'!$C$22+'Non-Dimensional Groups'!$C$23*'Results (ND)-Batch'!L189</f>
        <v>0.92044814063578628</v>
      </c>
      <c r="P189" s="49">
        <f>'Non-Dimensional Groups'!$C$22+'Non-Dimensional Groups'!$C$23</f>
        <v>0.30263157894736847</v>
      </c>
      <c r="Q189" s="49">
        <f t="shared" si="9"/>
        <v>0.88913454563552707</v>
      </c>
      <c r="R189" s="49">
        <f t="shared" si="10"/>
        <v>4.6242252715694381</v>
      </c>
      <c r="S189" s="69">
        <f>('Non-Dimensional Groups'!$C$24*EXP('Non-Dimensional Groups'!$C$25*'Results (ND)-Batch'!Q189))/(1+'Non-Dimensional Groups'!$C$24*EXP('Non-Dimensional Groups'!$C$25*'Results (ND)-Batch'!Q189))</f>
        <v>0.41505143550600271</v>
      </c>
      <c r="T189" s="69">
        <f t="shared" si="11"/>
        <v>0.54847138972533505</v>
      </c>
    </row>
    <row r="190" spans="1:20" x14ac:dyDescent="0.3">
      <c r="A190" s="55">
        <f>'Raw Data'!A188</f>
        <v>3.1166666666666698</v>
      </c>
      <c r="B190" s="60">
        <f>'Raw Data'!B188/'Raw Data'!$K188</f>
        <v>1.6917776325281852E-2</v>
      </c>
      <c r="C190" s="49">
        <f>'Raw Data'!C188/'Raw Data'!$K188</f>
        <v>4.5113983786219378E-2</v>
      </c>
      <c r="D190" s="49">
        <f>'Raw Data'!D188/'Raw Data'!$K188</f>
        <v>0.17650445217255922</v>
      </c>
      <c r="E190" s="49">
        <f>'Raw Data'!E188/'Raw Data'!$K188</f>
        <v>0.81621524090038555</v>
      </c>
      <c r="F190" s="49">
        <f>'Raw Data'!F188/'Raw Data'!$K188</f>
        <v>4.1436258450248156</v>
      </c>
      <c r="G190" s="49">
        <f>'Raw Data'!G188</f>
        <v>1.0035149972403099</v>
      </c>
      <c r="H190" s="49">
        <f>'Raw Data'!H188</f>
        <v>0.13907055409048699</v>
      </c>
      <c r="I190" s="49">
        <f>'Raw Data'!I188</f>
        <v>0.11446174280244099</v>
      </c>
      <c r="J190" s="49">
        <f>'Raw Data'!J188</f>
        <v>0.85870848038856296</v>
      </c>
      <c r="K190" s="57">
        <f>'Raw Data'!K188</f>
        <v>1.01965301904129</v>
      </c>
      <c r="L190" s="55">
        <f t="shared" si="8"/>
        <v>0.1140608193372431</v>
      </c>
      <c r="M190" s="55">
        <f>'Non-Dimensional Groups'!$C$20+'Non-Dimensional Groups'!$C$21*L190</f>
        <v>1.1334511586245744</v>
      </c>
      <c r="N190" s="49">
        <f>'Non-Dimensional Groups'!$C$20+'Non-Dimensional Groups'!$C$21</f>
        <v>2.17</v>
      </c>
      <c r="O190" s="49">
        <f>'Non-Dimensional Groups'!$C$22+'Non-Dimensional Groups'!$C$23*'Results (ND)-Batch'!L190</f>
        <v>0.92045758651481735</v>
      </c>
      <c r="P190" s="49">
        <f>'Non-Dimensional Groups'!$C$22+'Non-Dimensional Groups'!$C$23</f>
        <v>0.30263157894736847</v>
      </c>
      <c r="Q190" s="49">
        <f t="shared" si="9"/>
        <v>0.88913454560798333</v>
      </c>
      <c r="R190" s="49">
        <f t="shared" si="10"/>
        <v>4.6243323092066504</v>
      </c>
      <c r="S190" s="69">
        <f>('Non-Dimensional Groups'!$C$24*EXP('Non-Dimensional Groups'!$C$25*'Results (ND)-Batch'!Q190))/(1+'Non-Dimensional Groups'!$C$24*EXP('Non-Dimensional Groups'!$C$25*'Results (ND)-Batch'!Q190))</f>
        <v>0.4150514354946197</v>
      </c>
      <c r="T190" s="69">
        <f t="shared" si="11"/>
        <v>0.54853190617059278</v>
      </c>
    </row>
    <row r="191" spans="1:20" x14ac:dyDescent="0.3">
      <c r="A191" s="55">
        <f>'Raw Data'!A189</f>
        <v>3.1333333333333302</v>
      </c>
      <c r="B191" s="60">
        <f>'Raw Data'!B189/'Raw Data'!$K189</f>
        <v>1.6918274934485247E-2</v>
      </c>
      <c r="C191" s="49">
        <f>'Raw Data'!C189/'Raw Data'!$K189</f>
        <v>4.5116687266633378E-2</v>
      </c>
      <c r="D191" s="49">
        <f>'Raw Data'!D189/'Raw Data'!$K189</f>
        <v>0.17651903289367357</v>
      </c>
      <c r="E191" s="49">
        <f>'Raw Data'!E189/'Raw Data'!$K189</f>
        <v>0.81630136376284912</v>
      </c>
      <c r="F191" s="49">
        <f>'Raw Data'!F189/'Raw Data'!$K189</f>
        <v>4.1441590897523692</v>
      </c>
      <c r="G191" s="49">
        <f>'Raw Data'!G189</f>
        <v>1.0034998125113399</v>
      </c>
      <c r="H191" s="49">
        <f>'Raw Data'!H189</f>
        <v>0.13908573881945799</v>
      </c>
      <c r="I191" s="49">
        <f>'Raw Data'!I189</f>
        <v>0.114446558073471</v>
      </c>
      <c r="J191" s="49">
        <f>'Raw Data'!J189</f>
        <v>0.85870848036360903</v>
      </c>
      <c r="K191" s="57">
        <f>'Raw Data'!K189</f>
        <v>1.0196556195122899</v>
      </c>
      <c r="L191" s="55">
        <f t="shared" si="8"/>
        <v>0.11404741350878699</v>
      </c>
      <c r="M191" s="55">
        <f>'Non-Dimensional Groups'!$C$20+'Non-Dimensional Groups'!$C$21*L191</f>
        <v>1.1334354738052808</v>
      </c>
      <c r="N191" s="49">
        <f>'Non-Dimensional Groups'!$C$20+'Non-Dimensional Groups'!$C$21</f>
        <v>2.17</v>
      </c>
      <c r="O191" s="49">
        <f>'Non-Dimensional Groups'!$C$22+'Non-Dimensional Groups'!$C$23*'Results (ND)-Batch'!L191</f>
        <v>0.92046693531624069</v>
      </c>
      <c r="P191" s="49">
        <f>'Non-Dimensional Groups'!$C$22+'Non-Dimensional Groups'!$C$23</f>
        <v>0.30263157894736847</v>
      </c>
      <c r="Q191" s="49">
        <f t="shared" si="9"/>
        <v>0.889134545582145</v>
      </c>
      <c r="R191" s="49">
        <f t="shared" si="10"/>
        <v>4.6244382284518242</v>
      </c>
      <c r="S191" s="69">
        <f>('Non-Dimensional Groups'!$C$24*EXP('Non-Dimensional Groups'!$C$25*'Results (ND)-Batch'!Q191))/(1+'Non-Dimensional Groups'!$C$24*EXP('Non-Dimensional Groups'!$C$25*'Results (ND)-Batch'!Q191))</f>
        <v>0.41505143548394147</v>
      </c>
      <c r="T191" s="69">
        <f t="shared" si="11"/>
        <v>0.54859179885155329</v>
      </c>
    </row>
    <row r="192" spans="1:20" x14ac:dyDescent="0.3">
      <c r="A192" s="55">
        <f>'Raw Data'!A190</f>
        <v>3.15</v>
      </c>
      <c r="B192" s="60">
        <f>'Raw Data'!B190/'Raw Data'!$K190</f>
        <v>1.6918768136917655E-2</v>
      </c>
      <c r="C192" s="49">
        <f>'Raw Data'!C190/'Raw Data'!$K190</f>
        <v>4.5119362519664412E-2</v>
      </c>
      <c r="D192" s="49">
        <f>'Raw Data'!D190/'Raw Data'!$K190</f>
        <v>0.17653346154643224</v>
      </c>
      <c r="E192" s="49">
        <f>'Raw Data'!E190/'Raw Data'!$K190</f>
        <v>0.81638658913384432</v>
      </c>
      <c r="F192" s="49">
        <f>'Raw Data'!F190/'Raw Data'!$K190</f>
        <v>4.1446867819355413</v>
      </c>
      <c r="G192" s="49">
        <f>'Raw Data'!G190</f>
        <v>1.0034847859267699</v>
      </c>
      <c r="H192" s="49">
        <f>'Raw Data'!H190</f>
        <v>0.13910076540403299</v>
      </c>
      <c r="I192" s="49">
        <f>'Raw Data'!I190</f>
        <v>0.114431531488896</v>
      </c>
      <c r="J192" s="49">
        <f>'Raw Data'!J190</f>
        <v>0.858708480340303</v>
      </c>
      <c r="K192" s="57">
        <f>'Raw Data'!K190</f>
        <v>1.01965819294354</v>
      </c>
      <c r="L192" s="55">
        <f t="shared" si="8"/>
        <v>0.11403414689861249</v>
      </c>
      <c r="M192" s="55">
        <f>'Non-Dimensional Groups'!$C$20+'Non-Dimensional Groups'!$C$21*L192</f>
        <v>1.1334199518713766</v>
      </c>
      <c r="N192" s="49">
        <f>'Non-Dimensional Groups'!$C$20+'Non-Dimensional Groups'!$C$21</f>
        <v>2.17</v>
      </c>
      <c r="O192" s="49">
        <f>'Non-Dimensional Groups'!$C$22+'Non-Dimensional Groups'!$C$23*'Results (ND)-Batch'!L192</f>
        <v>0.9204761870312308</v>
      </c>
      <c r="P192" s="49">
        <f>'Non-Dimensional Groups'!$C$22+'Non-Dimensional Groups'!$C$23</f>
        <v>0.30263157894736847</v>
      </c>
      <c r="Q192" s="49">
        <f t="shared" si="9"/>
        <v>0.88913454555800864</v>
      </c>
      <c r="R192" s="49">
        <f t="shared" si="10"/>
        <v>4.6245430298726475</v>
      </c>
      <c r="S192" s="69">
        <f>('Non-Dimensional Groups'!$C$24*EXP('Non-Dimensional Groups'!$C$25*'Results (ND)-Batch'!Q192))/(1+'Non-Dimensional Groups'!$C$24*EXP('Non-Dimensional Groups'!$C$25*'Results (ND)-Batch'!Q192))</f>
        <v>0.41505143547396656</v>
      </c>
      <c r="T192" s="69">
        <f t="shared" si="11"/>
        <v>0.5486510677682126</v>
      </c>
    </row>
    <row r="193" spans="1:20" x14ac:dyDescent="0.3">
      <c r="A193" s="55">
        <f>'Raw Data'!A191</f>
        <v>3.1666666666666701</v>
      </c>
      <c r="B193" s="60">
        <f>'Raw Data'!B191/'Raw Data'!$K191</f>
        <v>1.691925593265909E-2</v>
      </c>
      <c r="C193" s="49">
        <f>'Raw Data'!C191/'Raw Data'!$K191</f>
        <v>4.5122009545738591E-2</v>
      </c>
      <c r="D193" s="49">
        <f>'Raw Data'!D191/'Raw Data'!$K191</f>
        <v>0.17654773813313279</v>
      </c>
      <c r="E193" s="49">
        <f>'Raw Data'!E191/'Raw Data'!$K191</f>
        <v>0.81647091702693808</v>
      </c>
      <c r="F193" s="49">
        <f>'Raw Data'!F191/'Raw Data'!$K191</f>
        <v>4.1452089216582824</v>
      </c>
      <c r="G193" s="49">
        <f>'Raw Data'!G191</f>
        <v>1.00346991748659</v>
      </c>
      <c r="H193" s="49">
        <f>'Raw Data'!H191</f>
        <v>0.13911563384421199</v>
      </c>
      <c r="I193" s="49">
        <f>'Raw Data'!I191</f>
        <v>0.11441666304871601</v>
      </c>
      <c r="J193" s="49">
        <f>'Raw Data'!J191</f>
        <v>0.85870848031864799</v>
      </c>
      <c r="K193" s="57">
        <f>'Raw Data'!K191</f>
        <v>1.0196607393350501</v>
      </c>
      <c r="L193" s="55">
        <f t="shared" si="8"/>
        <v>0.11402101951924735</v>
      </c>
      <c r="M193" s="55">
        <f>'Non-Dimensional Groups'!$C$20+'Non-Dimensional Groups'!$C$21*L193</f>
        <v>1.1334045928375194</v>
      </c>
      <c r="N193" s="49">
        <f>'Non-Dimensional Groups'!$C$20+'Non-Dimensional Groups'!$C$21</f>
        <v>2.17</v>
      </c>
      <c r="O193" s="49">
        <f>'Non-Dimensional Groups'!$C$22+'Non-Dimensional Groups'!$C$23*'Results (ND)-Batch'!L193</f>
        <v>0.92048534165105123</v>
      </c>
      <c r="P193" s="49">
        <f>'Non-Dimensional Groups'!$C$22+'Non-Dimensional Groups'!$C$23</f>
        <v>0.30263157894736847</v>
      </c>
      <c r="Q193" s="49">
        <f t="shared" si="9"/>
        <v>0.88913454553558646</v>
      </c>
      <c r="R193" s="49">
        <f t="shared" si="10"/>
        <v>4.6246467140306606</v>
      </c>
      <c r="S193" s="69">
        <f>('Non-Dimensional Groups'!$C$24*EXP('Non-Dimensional Groups'!$C$25*'Results (ND)-Batch'!Q193))/(1+'Non-Dimensional Groups'!$C$24*EXP('Non-Dimensional Groups'!$C$25*'Results (ND)-Batch'!Q193))</f>
        <v>0.41505143546470025</v>
      </c>
      <c r="T193" s="69">
        <f t="shared" si="11"/>
        <v>0.5487097129205708</v>
      </c>
    </row>
    <row r="194" spans="1:20" x14ac:dyDescent="0.3">
      <c r="A194" s="55">
        <f>'Raw Data'!A192</f>
        <v>3.18333333333333</v>
      </c>
      <c r="B194" s="60">
        <f>'Raw Data'!B192/'Raw Data'!$K192</f>
        <v>1.6919738321788697E-2</v>
      </c>
      <c r="C194" s="49">
        <f>'Raw Data'!C192/'Raw Data'!$K192</f>
        <v>4.5124628345277543E-2</v>
      </c>
      <c r="D194" s="49">
        <f>'Raw Data'!D192/'Raw Data'!$K192</f>
        <v>0.17656186265604956</v>
      </c>
      <c r="E194" s="49">
        <f>'Raw Data'!E192/'Raw Data'!$K192</f>
        <v>0.81655434745555489</v>
      </c>
      <c r="F194" s="49">
        <f>'Raw Data'!F192/'Raw Data'!$K192</f>
        <v>4.1457255090037206</v>
      </c>
      <c r="G194" s="49">
        <f>'Raw Data'!G192</f>
        <v>1.0034552071908001</v>
      </c>
      <c r="H194" s="49">
        <f>'Raw Data'!H192</f>
        <v>0.139130344139996</v>
      </c>
      <c r="I194" s="49">
        <f>'Raw Data'!I192</f>
        <v>0.11440195275293299</v>
      </c>
      <c r="J194" s="49">
        <f>'Raw Data'!J192</f>
        <v>0.858708480298642</v>
      </c>
      <c r="K194" s="57">
        <f>'Raw Data'!K192</f>
        <v>1.0196632586868299</v>
      </c>
      <c r="L194" s="55">
        <f t="shared" si="8"/>
        <v>0.11400803138308918</v>
      </c>
      <c r="M194" s="55">
        <f>'Non-Dimensional Groups'!$C$20+'Non-Dimensional Groups'!$C$21*L194</f>
        <v>1.1333893967182143</v>
      </c>
      <c r="N194" s="49">
        <f>'Non-Dimensional Groups'!$C$20+'Non-Dimensional Groups'!$C$21</f>
        <v>2.17</v>
      </c>
      <c r="O194" s="49">
        <f>'Non-Dimensional Groups'!$C$22+'Non-Dimensional Groups'!$C$23*'Results (ND)-Batch'!L194</f>
        <v>0.92049439916705622</v>
      </c>
      <c r="P194" s="49">
        <f>'Non-Dimensional Groups'!$C$22+'Non-Dimensional Groups'!$C$23</f>
        <v>0.30263157894736847</v>
      </c>
      <c r="Q194" s="49">
        <f t="shared" si="9"/>
        <v>0.88913454551487781</v>
      </c>
      <c r="R194" s="49">
        <f t="shared" si="10"/>
        <v>4.6247492814812414</v>
      </c>
      <c r="S194" s="69">
        <f>('Non-Dimensional Groups'!$C$24*EXP('Non-Dimensional Groups'!$C$25*'Results (ND)-Batch'!Q194))/(1+'Non-Dimensional Groups'!$C$24*EXP('Non-Dimensional Groups'!$C$25*'Results (ND)-Batch'!Q194))</f>
        <v>0.41505143545614204</v>
      </c>
      <c r="T194" s="69">
        <f t="shared" si="11"/>
        <v>0.54876773430863179</v>
      </c>
    </row>
    <row r="195" spans="1:20" x14ac:dyDescent="0.3">
      <c r="A195" s="55">
        <f>'Raw Data'!A193</f>
        <v>3.2</v>
      </c>
      <c r="B195" s="60">
        <f>'Raw Data'!B193/'Raw Data'!$K193</f>
        <v>1.6920215304385259E-2</v>
      </c>
      <c r="C195" s="49">
        <f>'Raw Data'!C193/'Raw Data'!$K193</f>
        <v>4.5127218918699703E-2</v>
      </c>
      <c r="D195" s="49">
        <f>'Raw Data'!D193/'Raw Data'!$K193</f>
        <v>0.17657583511743474</v>
      </c>
      <c r="E195" s="49">
        <f>'Raw Data'!E193/'Raw Data'!$K193</f>
        <v>0.81663688043300076</v>
      </c>
      <c r="F195" s="49">
        <f>'Raw Data'!F193/'Raw Data'!$K193</f>
        <v>4.1462365440541671</v>
      </c>
      <c r="G195" s="49">
        <f>'Raw Data'!G193</f>
        <v>1.0034406550394099</v>
      </c>
      <c r="H195" s="49">
        <f>'Raw Data'!H193</f>
        <v>0.13914489629138399</v>
      </c>
      <c r="I195" s="49">
        <f>'Raw Data'!I193</f>
        <v>0.114387400601544</v>
      </c>
      <c r="J195" s="49">
        <f>'Raw Data'!J193</f>
        <v>0.85870848028028501</v>
      </c>
      <c r="K195" s="57">
        <f>'Raw Data'!K193</f>
        <v>1.01966575099886</v>
      </c>
      <c r="L195" s="55">
        <f t="shared" si="8"/>
        <v>0.11399518250239866</v>
      </c>
      <c r="M195" s="55">
        <f>'Non-Dimensional Groups'!$C$20+'Non-Dimensional Groups'!$C$21*L195</f>
        <v>1.1333743635278064</v>
      </c>
      <c r="N195" s="49">
        <f>'Non-Dimensional Groups'!$C$20+'Non-Dimensional Groups'!$C$21</f>
        <v>2.17</v>
      </c>
      <c r="O195" s="49">
        <f>'Non-Dimensional Groups'!$C$22+'Non-Dimensional Groups'!$C$23*'Results (ND)-Batch'!L195</f>
        <v>0.92050335957069573</v>
      </c>
      <c r="P195" s="49">
        <f>'Non-Dimensional Groups'!$C$22+'Non-Dimensional Groups'!$C$23</f>
        <v>0.30263157894736847</v>
      </c>
      <c r="Q195" s="49">
        <f t="shared" si="9"/>
        <v>0.88913454549587156</v>
      </c>
      <c r="R195" s="49">
        <f t="shared" si="10"/>
        <v>4.6248507327737265</v>
      </c>
      <c r="S195" s="69">
        <f>('Non-Dimensional Groups'!$C$24*EXP('Non-Dimensional Groups'!$C$25*'Results (ND)-Batch'!Q195))/(1+'Non-Dimensional Groups'!$C$24*EXP('Non-Dimensional Groups'!$C$25*'Results (ND)-Batch'!Q195))</f>
        <v>0.41505143544828726</v>
      </c>
      <c r="T195" s="69">
        <f t="shared" si="11"/>
        <v>0.54882513193239146</v>
      </c>
    </row>
    <row r="196" spans="1:20" x14ac:dyDescent="0.3">
      <c r="A196" s="55">
        <f>'Raw Data'!A194</f>
        <v>3.2166666666666699</v>
      </c>
      <c r="B196" s="60">
        <f>'Raw Data'!B194/'Raw Data'!$K194</f>
        <v>1.6920686880526201E-2</v>
      </c>
      <c r="C196" s="49">
        <f>'Raw Data'!C194/'Raw Data'!$K194</f>
        <v>4.5129781266417611E-2</v>
      </c>
      <c r="D196" s="49">
        <f>'Raw Data'!D194/'Raw Data'!$K194</f>
        <v>0.1765896555195153</v>
      </c>
      <c r="E196" s="49">
        <f>'Raw Data'!E194/'Raw Data'!$K194</f>
        <v>0.81671851597241396</v>
      </c>
      <c r="F196" s="49">
        <f>'Raw Data'!F194/'Raw Data'!$K194</f>
        <v>4.1467420268909621</v>
      </c>
      <c r="G196" s="49">
        <f>'Raw Data'!G194</f>
        <v>1.0034262610324201</v>
      </c>
      <c r="H196" s="49">
        <f>'Raw Data'!H194</f>
        <v>0.13915929029837601</v>
      </c>
      <c r="I196" s="49">
        <f>'Raw Data'!I194</f>
        <v>0.114373006594552</v>
      </c>
      <c r="J196" s="49">
        <f>'Raw Data'!J194</f>
        <v>0.85870848026357705</v>
      </c>
      <c r="K196" s="57">
        <f>'Raw Data'!K194</f>
        <v>1.0196682162711499</v>
      </c>
      <c r="L196" s="55">
        <f t="shared" ref="L196:L259" si="12">I196/G196</f>
        <v>0.11398247288931247</v>
      </c>
      <c r="M196" s="55">
        <f>'Non-Dimensional Groups'!$C$20+'Non-Dimensional Groups'!$C$21*L196</f>
        <v>1.1333594932804956</v>
      </c>
      <c r="N196" s="49">
        <f>'Non-Dimensional Groups'!$C$20+'Non-Dimensional Groups'!$C$21</f>
        <v>2.17</v>
      </c>
      <c r="O196" s="49">
        <f>'Non-Dimensional Groups'!$C$22+'Non-Dimensional Groups'!$C$23*'Results (ND)-Batch'!L196</f>
        <v>0.92051222285350576</v>
      </c>
      <c r="P196" s="49">
        <f>'Non-Dimensional Groups'!$C$22+'Non-Dimensional Groups'!$C$23</f>
        <v>0.30263157894736847</v>
      </c>
      <c r="Q196" s="49">
        <f t="shared" ref="Q196:Q259" si="13">J196/(G196*O196+H196*P196)</f>
        <v>0.88913454547856974</v>
      </c>
      <c r="R196" s="49">
        <f t="shared" ref="R196:R259" si="14">E196/D196</f>
        <v>4.624951068451213</v>
      </c>
      <c r="S196" s="69">
        <f>('Non-Dimensional Groups'!$C$24*EXP('Non-Dimensional Groups'!$C$25*'Results (ND)-Batch'!Q196))/(1+'Non-Dimensional Groups'!$C$24*EXP('Non-Dimensional Groups'!$C$25*'Results (ND)-Batch'!Q196))</f>
        <v>0.41505143544113693</v>
      </c>
      <c r="T196" s="69">
        <f t="shared" ref="T196:T259" si="15">H196/$I$3</f>
        <v>0.54888190579185003</v>
      </c>
    </row>
    <row r="197" spans="1:20" x14ac:dyDescent="0.3">
      <c r="A197" s="55">
        <f>'Raw Data'!A195</f>
        <v>3.2333333333333298</v>
      </c>
      <c r="B197" s="60">
        <f>'Raw Data'!B195/'Raw Data'!$K195</f>
        <v>1.6921153050288417E-2</v>
      </c>
      <c r="C197" s="49">
        <f>'Raw Data'!C195/'Raw Data'!$K195</f>
        <v>4.5132315388840445E-2</v>
      </c>
      <c r="D197" s="49">
        <f>'Raw Data'!D195/'Raw Data'!$K195</f>
        <v>0.17660332386449426</v>
      </c>
      <c r="E197" s="49">
        <f>'Raw Data'!E195/'Raw Data'!$K195</f>
        <v>0.81679925408680676</v>
      </c>
      <c r="F197" s="49">
        <f>'Raw Data'!F195/'Raw Data'!$K195</f>
        <v>4.1472419575946189</v>
      </c>
      <c r="G197" s="49">
        <f>'Raw Data'!G195</f>
        <v>1.00341202516983</v>
      </c>
      <c r="H197" s="49">
        <f>'Raw Data'!H195</f>
        <v>0.139173526160973</v>
      </c>
      <c r="I197" s="49">
        <f>'Raw Data'!I195</f>
        <v>0.114358770731955</v>
      </c>
      <c r="J197" s="49">
        <f>'Raw Data'!J195</f>
        <v>0.85870848024851898</v>
      </c>
      <c r="K197" s="57">
        <f>'Raw Data'!K195</f>
        <v>1.01967065450369</v>
      </c>
      <c r="L197" s="55">
        <f t="shared" si="12"/>
        <v>0.11396990255583143</v>
      </c>
      <c r="M197" s="55">
        <f>'Non-Dimensional Groups'!$C$20+'Non-Dimensional Groups'!$C$21*L197</f>
        <v>1.1333447859903227</v>
      </c>
      <c r="N197" s="49">
        <f>'Non-Dimensional Groups'!$C$20+'Non-Dimensional Groups'!$C$21</f>
        <v>2.17</v>
      </c>
      <c r="O197" s="49">
        <f>'Non-Dimensional Groups'!$C$22+'Non-Dimensional Groups'!$C$23*'Results (ND)-Batch'!L197</f>
        <v>0.92052098900711754</v>
      </c>
      <c r="P197" s="49">
        <f>'Non-Dimensional Groups'!$C$22+'Non-Dimensional Groups'!$C$23</f>
        <v>0.30263157894736847</v>
      </c>
      <c r="Q197" s="49">
        <f t="shared" si="13"/>
        <v>0.88913454546297188</v>
      </c>
      <c r="R197" s="49">
        <f t="shared" si="14"/>
        <v>4.6250502890507743</v>
      </c>
      <c r="S197" s="69">
        <f>('Non-Dimensional Groups'!$C$24*EXP('Non-Dimensional Groups'!$C$25*'Results (ND)-Batch'!Q197))/(1+'Non-Dimensional Groups'!$C$24*EXP('Non-Dimensional Groups'!$C$25*'Results (ND)-Batch'!Q197))</f>
        <v>0.41505143543469086</v>
      </c>
      <c r="T197" s="69">
        <f t="shared" si="15"/>
        <v>0.54893805588701128</v>
      </c>
    </row>
    <row r="198" spans="1:20" x14ac:dyDescent="0.3">
      <c r="A198" s="55">
        <f>'Raw Data'!A196</f>
        <v>3.25</v>
      </c>
      <c r="B198" s="60">
        <f>'Raw Data'!B196/'Raw Data'!$K196</f>
        <v>1.6921613813747443E-2</v>
      </c>
      <c r="C198" s="49">
        <f>'Raw Data'!C196/'Raw Data'!$K196</f>
        <v>4.5134821286371231E-2</v>
      </c>
      <c r="D198" s="49">
        <f>'Raw Data'!D196/'Raw Data'!$K196</f>
        <v>0.17661684015454537</v>
      </c>
      <c r="E198" s="49">
        <f>'Raw Data'!E196/'Raw Data'!$K196</f>
        <v>0.8168790947890231</v>
      </c>
      <c r="F198" s="49">
        <f>'Raw Data'!F196/'Raw Data'!$K196</f>
        <v>4.1477363362446678</v>
      </c>
      <c r="G198" s="49">
        <f>'Raw Data'!G196</f>
        <v>1.0033979474516199</v>
      </c>
      <c r="H198" s="49">
        <f>'Raw Data'!H196</f>
        <v>0.139187603879174</v>
      </c>
      <c r="I198" s="49">
        <f>'Raw Data'!I196</f>
        <v>0.114344693013754</v>
      </c>
      <c r="J198" s="49">
        <f>'Raw Data'!J196</f>
        <v>0.85870848023511004</v>
      </c>
      <c r="K198" s="57">
        <f>'Raw Data'!K196</f>
        <v>1.0196730656965001</v>
      </c>
      <c r="L198" s="55">
        <f t="shared" si="12"/>
        <v>0.11395747151383052</v>
      </c>
      <c r="M198" s="55">
        <f>'Non-Dimensional Groups'!$C$20+'Non-Dimensional Groups'!$C$21*L198</f>
        <v>1.1333302416711817</v>
      </c>
      <c r="N198" s="49">
        <f>'Non-Dimensional Groups'!$C$20+'Non-Dimensional Groups'!$C$21</f>
        <v>2.17</v>
      </c>
      <c r="O198" s="49">
        <f>'Non-Dimensional Groups'!$C$22+'Non-Dimensional Groups'!$C$23*'Results (ND)-Batch'!L198</f>
        <v>0.92052965802324982</v>
      </c>
      <c r="P198" s="49">
        <f>'Non-Dimensional Groups'!$C$22+'Non-Dimensional Groups'!$C$23</f>
        <v>0.30263157894736847</v>
      </c>
      <c r="Q198" s="49">
        <f t="shared" si="13"/>
        <v>0.88913454544909598</v>
      </c>
      <c r="R198" s="49">
        <f t="shared" si="14"/>
        <v>4.6251483951033654</v>
      </c>
      <c r="S198" s="69">
        <f>('Non-Dimensional Groups'!$C$24*EXP('Non-Dimensional Groups'!$C$25*'Results (ND)-Batch'!Q198))/(1+'Non-Dimensional Groups'!$C$24*EXP('Non-Dimensional Groups'!$C$25*'Results (ND)-Batch'!Q198))</f>
        <v>0.41505143542895634</v>
      </c>
      <c r="T198" s="69">
        <f t="shared" si="15"/>
        <v>0.54899358221787142</v>
      </c>
    </row>
    <row r="199" spans="1:20" x14ac:dyDescent="0.3">
      <c r="A199" s="55">
        <f>'Raw Data'!A197</f>
        <v>3.2666666666666702</v>
      </c>
      <c r="B199" s="60">
        <f>'Raw Data'!B197/'Raw Data'!$K197</f>
        <v>1.6922069170978458E-2</v>
      </c>
      <c r="C199" s="49">
        <f>'Raw Data'!C197/'Raw Data'!$K197</f>
        <v>4.5137298959410085E-2</v>
      </c>
      <c r="D199" s="49">
        <f>'Raw Data'!D197/'Raw Data'!$K197</f>
        <v>0.17663020439182633</v>
      </c>
      <c r="E199" s="49">
        <f>'Raw Data'!E197/'Raw Data'!$K197</f>
        <v>0.81695803809178991</v>
      </c>
      <c r="F199" s="49">
        <f>'Raw Data'!F197/'Raw Data'!$K197</f>
        <v>4.1482251629198661</v>
      </c>
      <c r="G199" s="49">
        <f>'Raw Data'!G197</f>
        <v>1.0033840278778201</v>
      </c>
      <c r="H199" s="49">
        <f>'Raw Data'!H197</f>
        <v>0.13920152345297901</v>
      </c>
      <c r="I199" s="49">
        <f>'Raw Data'!I197</f>
        <v>0.114330773439949</v>
      </c>
      <c r="J199" s="49">
        <f>'Raw Data'!J197</f>
        <v>0.85870848022335</v>
      </c>
      <c r="K199" s="57">
        <f>'Raw Data'!K197</f>
        <v>1.0196754498495699</v>
      </c>
      <c r="L199" s="55">
        <f t="shared" si="12"/>
        <v>0.11394517977504702</v>
      </c>
      <c r="M199" s="55">
        <f>'Non-Dimensional Groups'!$C$20+'Non-Dimensional Groups'!$C$21*L199</f>
        <v>1.133315860336805</v>
      </c>
      <c r="N199" s="49">
        <f>'Non-Dimensional Groups'!$C$20+'Non-Dimensional Groups'!$C$21</f>
        <v>2.17</v>
      </c>
      <c r="O199" s="49">
        <f>'Non-Dimensional Groups'!$C$22+'Non-Dimensional Groups'!$C$23*'Results (ND)-Batch'!L199</f>
        <v>0.92053822989371725</v>
      </c>
      <c r="P199" s="49">
        <f>'Non-Dimensional Groups'!$C$22+'Non-Dimensional Groups'!$C$23</f>
        <v>0.30263157894736847</v>
      </c>
      <c r="Q199" s="49">
        <f t="shared" si="13"/>
        <v>0.88913454543691439</v>
      </c>
      <c r="R199" s="49">
        <f t="shared" si="14"/>
        <v>4.6252453871337709</v>
      </c>
      <c r="S199" s="69">
        <f>('Non-Dimensional Groups'!$C$24*EXP('Non-Dimensional Groups'!$C$25*'Results (ND)-Batch'!Q199))/(1+'Non-Dimensional Groups'!$C$24*EXP('Non-Dimensional Groups'!$C$25*'Results (ND)-Batch'!Q199))</f>
        <v>0.41505143542392203</v>
      </c>
      <c r="T199" s="69">
        <f t="shared" si="15"/>
        <v>0.54904848478443036</v>
      </c>
    </row>
    <row r="200" spans="1:20" x14ac:dyDescent="0.3">
      <c r="A200" s="55">
        <f>'Raw Data'!A198</f>
        <v>3.2833333333333301</v>
      </c>
      <c r="B200" s="60">
        <f>'Raw Data'!B198/'Raw Data'!$K198</f>
        <v>1.6922519122055606E-2</v>
      </c>
      <c r="C200" s="49">
        <f>'Raw Data'!C198/'Raw Data'!$K198</f>
        <v>4.5139748408352172E-2</v>
      </c>
      <c r="D200" s="49">
        <f>'Raw Data'!D198/'Raw Data'!$K198</f>
        <v>0.17664341657846583</v>
      </c>
      <c r="E200" s="49">
        <f>'Raw Data'!E198/'Raw Data'!$K198</f>
        <v>0.81703608400768113</v>
      </c>
      <c r="F200" s="49">
        <f>'Raw Data'!F198/'Raw Data'!$K198</f>
        <v>4.1487084376980334</v>
      </c>
      <c r="G200" s="49">
        <f>'Raw Data'!G198</f>
        <v>1.0033702664484101</v>
      </c>
      <c r="H200" s="49">
        <f>'Raw Data'!H198</f>
        <v>0.13921528488238899</v>
      </c>
      <c r="I200" s="49">
        <f>'Raw Data'!I198</f>
        <v>0.114317012010539</v>
      </c>
      <c r="J200" s="49">
        <f>'Raw Data'!J198</f>
        <v>0.85870848021323998</v>
      </c>
      <c r="K200" s="57">
        <f>'Raw Data'!K198</f>
        <v>1.0196778069629</v>
      </c>
      <c r="L200" s="55">
        <f t="shared" si="12"/>
        <v>0.11393302735109181</v>
      </c>
      <c r="M200" s="55">
        <f>'Non-Dimensional Groups'!$C$20+'Non-Dimensional Groups'!$C$21*L200</f>
        <v>1.1333016420007773</v>
      </c>
      <c r="N200" s="49">
        <f>'Non-Dimensional Groups'!$C$20+'Non-Dimensional Groups'!$C$21</f>
        <v>2.17</v>
      </c>
      <c r="O200" s="49">
        <f>'Non-Dimensional Groups'!$C$22+'Non-Dimensional Groups'!$C$23*'Results (ND)-Batch'!L200</f>
        <v>0.92054670461042276</v>
      </c>
      <c r="P200" s="49">
        <f>'Non-Dimensional Groups'!$C$22+'Non-Dimensional Groups'!$C$23</f>
        <v>0.30263157894736847</v>
      </c>
      <c r="Q200" s="49">
        <f t="shared" si="13"/>
        <v>0.88913454542644632</v>
      </c>
      <c r="R200" s="49">
        <f t="shared" si="14"/>
        <v>4.6253412656607553</v>
      </c>
      <c r="S200" s="69">
        <f>('Non-Dimensional Groups'!$C$24*EXP('Non-Dimensional Groups'!$C$25*'Results (ND)-Batch'!Q200))/(1+'Non-Dimensional Groups'!$C$24*EXP('Non-Dimensional Groups'!$C$25*'Results (ND)-Batch'!Q200))</f>
        <v>0.41505143541959588</v>
      </c>
      <c r="T200" s="69">
        <f t="shared" si="15"/>
        <v>0.54910276358669197</v>
      </c>
    </row>
    <row r="201" spans="1:20" x14ac:dyDescent="0.3">
      <c r="A201" s="55">
        <f>'Raw Data'!A199</f>
        <v>3.3</v>
      </c>
      <c r="B201" s="60">
        <f>'Raw Data'!B199/'Raw Data'!$K199</f>
        <v>1.6922963667052336E-2</v>
      </c>
      <c r="C201" s="49">
        <f>'Raw Data'!C199/'Raw Data'!$K199</f>
        <v>4.5142169633588351E-2</v>
      </c>
      <c r="D201" s="49">
        <f>'Raw Data'!D199/'Raw Data'!$K199</f>
        <v>0.17665647671657111</v>
      </c>
      <c r="E201" s="49">
        <f>'Raw Data'!E199/'Raw Data'!$K199</f>
        <v>0.8171132325491367</v>
      </c>
      <c r="F201" s="49">
        <f>'Raw Data'!F199/'Raw Data'!$K199</f>
        <v>4.1491861606561695</v>
      </c>
      <c r="G201" s="49">
        <f>'Raw Data'!G199</f>
        <v>1.0033566631634001</v>
      </c>
      <c r="H201" s="49">
        <f>'Raw Data'!H199</f>
        <v>0.139228888167403</v>
      </c>
      <c r="I201" s="49">
        <f>'Raw Data'!I199</f>
        <v>0.114303408725526</v>
      </c>
      <c r="J201" s="49">
        <f>'Raw Data'!J199</f>
        <v>0.85870848020477897</v>
      </c>
      <c r="K201" s="57">
        <f>'Raw Data'!K199</f>
        <v>1.0196801370364801</v>
      </c>
      <c r="L201" s="55">
        <f t="shared" si="12"/>
        <v>0.11392101425344428</v>
      </c>
      <c r="M201" s="55">
        <f>'Non-Dimensional Groups'!$C$20+'Non-Dimensional Groups'!$C$21*L201</f>
        <v>1.1332875866765297</v>
      </c>
      <c r="N201" s="49">
        <f>'Non-Dimensional Groups'!$C$20+'Non-Dimensional Groups'!$C$21</f>
        <v>2.17</v>
      </c>
      <c r="O201" s="49">
        <f>'Non-Dimensional Groups'!$C$22+'Non-Dimensional Groups'!$C$23*'Results (ND)-Batch'!L201</f>
        <v>0.92055508216536119</v>
      </c>
      <c r="P201" s="49">
        <f>'Non-Dimensional Groups'!$C$22+'Non-Dimensional Groups'!$C$23</f>
        <v>0.30263157894736847</v>
      </c>
      <c r="Q201" s="49">
        <f t="shared" si="13"/>
        <v>0.88913454541768244</v>
      </c>
      <c r="R201" s="49">
        <f t="shared" si="14"/>
        <v>4.62543603119697</v>
      </c>
      <c r="S201" s="69">
        <f>('Non-Dimensional Groups'!$C$24*EXP('Non-Dimensional Groups'!$C$25*'Results (ND)-Batch'!Q201))/(1+'Non-Dimensional Groups'!$C$24*EXP('Non-Dimensional Groups'!$C$25*'Results (ND)-Batch'!Q201))</f>
        <v>0.41505143541597411</v>
      </c>
      <c r="T201" s="69">
        <f t="shared" si="15"/>
        <v>0.54915641862465248</v>
      </c>
    </row>
    <row r="202" spans="1:20" x14ac:dyDescent="0.3">
      <c r="A202" s="55">
        <f>'Raw Data'!A200</f>
        <v>3.31666666666667</v>
      </c>
      <c r="B202" s="60">
        <f>'Raw Data'!B200/'Raw Data'!$K200</f>
        <v>1.6923402806040749E-2</v>
      </c>
      <c r="C202" s="49">
        <f>'Raw Data'!C200/'Raw Data'!$K200</f>
        <v>4.5144562635503836E-2</v>
      </c>
      <c r="D202" s="49">
        <f>'Raw Data'!D200/'Raw Data'!$K200</f>
        <v>0.17666938480822014</v>
      </c>
      <c r="E202" s="49">
        <f>'Raw Data'!E200/'Raw Data'!$K200</f>
        <v>0.81718948372843125</v>
      </c>
      <c r="F202" s="49">
        <f>'Raw Data'!F200/'Raw Data'!$K200</f>
        <v>4.1496583318702491</v>
      </c>
      <c r="G202" s="49">
        <f>'Raw Data'!G200</f>
        <v>1.0033432180227799</v>
      </c>
      <c r="H202" s="49">
        <f>'Raw Data'!H200</f>
        <v>0.13924233330802099</v>
      </c>
      <c r="I202" s="49">
        <f>'Raw Data'!I200</f>
        <v>0.11428996358490701</v>
      </c>
      <c r="J202" s="49">
        <f>'Raw Data'!J200</f>
        <v>0.85870848019796797</v>
      </c>
      <c r="K202" s="57">
        <f>'Raw Data'!K200</f>
        <v>1.0196824400703299</v>
      </c>
      <c r="L202" s="55">
        <f t="shared" si="12"/>
        <v>0.11390914049344994</v>
      </c>
      <c r="M202" s="55">
        <f>'Non-Dimensional Groups'!$C$20+'Non-Dimensional Groups'!$C$21*L202</f>
        <v>1.1332736943773365</v>
      </c>
      <c r="N202" s="49">
        <f>'Non-Dimensional Groups'!$C$20+'Non-Dimensional Groups'!$C$21</f>
        <v>2.17</v>
      </c>
      <c r="O202" s="49">
        <f>'Non-Dimensional Groups'!$C$22+'Non-Dimensional Groups'!$C$23*'Results (ND)-Batch'!L202</f>
        <v>0.92056336255062043</v>
      </c>
      <c r="P202" s="49">
        <f>'Non-Dimensional Groups'!$C$22+'Non-Dimensional Groups'!$C$23</f>
        <v>0.30263157894736847</v>
      </c>
      <c r="Q202" s="49">
        <f t="shared" si="13"/>
        <v>0.88913454541063142</v>
      </c>
      <c r="R202" s="49">
        <f t="shared" si="14"/>
        <v>4.6255296842489981</v>
      </c>
      <c r="S202" s="69">
        <f>('Non-Dimensional Groups'!$C$24*EXP('Non-Dimensional Groups'!$C$25*'Results (ND)-Batch'!Q202))/(1+'Non-Dimensional Groups'!$C$24*EXP('Non-Dimensional Groups'!$C$25*'Results (ND)-Batch'!Q202))</f>
        <v>0.41505143541306017</v>
      </c>
      <c r="T202" s="69">
        <f t="shared" si="15"/>
        <v>0.54920944989831177</v>
      </c>
    </row>
    <row r="203" spans="1:20" x14ac:dyDescent="0.3">
      <c r="A203" s="55">
        <f>'Raw Data'!A201</f>
        <v>3.3333333333333299</v>
      </c>
      <c r="B203" s="60">
        <f>'Raw Data'!B201/'Raw Data'!$K201</f>
        <v>1.6923836539092733E-2</v>
      </c>
      <c r="C203" s="49">
        <f>'Raw Data'!C201/'Raw Data'!$K201</f>
        <v>4.51469274144813E-2</v>
      </c>
      <c r="D203" s="49">
        <f>'Raw Data'!D201/'Raw Data'!$K201</f>
        <v>0.17668214085547437</v>
      </c>
      <c r="E203" s="49">
        <f>'Raw Data'!E201/'Raw Data'!$K201</f>
        <v>0.81726483755772661</v>
      </c>
      <c r="F203" s="49">
        <f>'Raw Data'!F201/'Raw Data'!$K201</f>
        <v>4.1501249514155392</v>
      </c>
      <c r="G203" s="49">
        <f>'Raw Data'!G201</f>
        <v>1.00332993102655</v>
      </c>
      <c r="H203" s="49">
        <f>'Raw Data'!H201</f>
        <v>0.13925562030424399</v>
      </c>
      <c r="I203" s="49">
        <f>'Raw Data'!I201</f>
        <v>0.114276676588685</v>
      </c>
      <c r="J203" s="49">
        <f>'Raw Data'!J201</f>
        <v>0.85870848019280599</v>
      </c>
      <c r="K203" s="57">
        <f>'Raw Data'!K201</f>
        <v>1.01968471606443</v>
      </c>
      <c r="L203" s="55">
        <f t="shared" si="12"/>
        <v>0.11389740608232789</v>
      </c>
      <c r="M203" s="55">
        <f>'Non-Dimensional Groups'!$C$20+'Non-Dimensional Groups'!$C$21*L203</f>
        <v>1.1332599651163235</v>
      </c>
      <c r="N203" s="49">
        <f>'Non-Dimensional Groups'!$C$20+'Non-Dimensional Groups'!$C$21</f>
        <v>2.17</v>
      </c>
      <c r="O203" s="49">
        <f>'Non-Dimensional Groups'!$C$22+'Non-Dimensional Groups'!$C$23*'Results (ND)-Batch'!L203</f>
        <v>0.92057154575837663</v>
      </c>
      <c r="P203" s="49">
        <f>'Non-Dimensional Groups'!$C$22+'Non-Dimensional Groups'!$C$23</f>
        <v>0.30263157894736847</v>
      </c>
      <c r="Q203" s="49">
        <f t="shared" si="13"/>
        <v>0.88913454540529357</v>
      </c>
      <c r="R203" s="49">
        <f t="shared" si="14"/>
        <v>4.6256222253173149</v>
      </c>
      <c r="S203" s="69">
        <f>('Non-Dimensional Groups'!$C$24*EXP('Non-Dimensional Groups'!$C$25*'Results (ND)-Batch'!Q203))/(1+'Non-Dimensional Groups'!$C$24*EXP('Non-Dimensional Groups'!$C$25*'Results (ND)-Batch'!Q203))</f>
        <v>0.4150514354108541</v>
      </c>
      <c r="T203" s="69">
        <f t="shared" si="15"/>
        <v>0.54926185740767375</v>
      </c>
    </row>
    <row r="204" spans="1:20" x14ac:dyDescent="0.3">
      <c r="A204" s="55">
        <f>'Raw Data'!A202</f>
        <v>3.35</v>
      </c>
      <c r="B204" s="60">
        <f>'Raw Data'!B202/'Raw Data'!$K202</f>
        <v>1.6924264866278831E-2</v>
      </c>
      <c r="C204" s="49">
        <f>'Raw Data'!C202/'Raw Data'!$K202</f>
        <v>4.514926397089733E-2</v>
      </c>
      <c r="D204" s="49">
        <f>'Raw Data'!D202/'Raw Data'!$K202</f>
        <v>0.17669474486036299</v>
      </c>
      <c r="E204" s="49">
        <f>'Raw Data'!E202/'Raw Data'!$K202</f>
        <v>0.8173392940490174</v>
      </c>
      <c r="F204" s="49">
        <f>'Raw Data'!F202/'Raw Data'!$K202</f>
        <v>4.1505860193662869</v>
      </c>
      <c r="G204" s="49">
        <f>'Raw Data'!G202</f>
        <v>1.0033168021747301</v>
      </c>
      <c r="H204" s="49">
        <f>'Raw Data'!H202</f>
        <v>0.13926874915607099</v>
      </c>
      <c r="I204" s="49">
        <f>'Raw Data'!I202</f>
        <v>0.114263547736858</v>
      </c>
      <c r="J204" s="49">
        <f>'Raw Data'!J202</f>
        <v>0.85870848018929302</v>
      </c>
      <c r="K204" s="57">
        <f>'Raw Data'!K202</f>
        <v>1.0196869650187901</v>
      </c>
      <c r="L204" s="55">
        <f t="shared" si="12"/>
        <v>0.11388581103115895</v>
      </c>
      <c r="M204" s="55">
        <f>'Non-Dimensional Groups'!$C$20+'Non-Dimensional Groups'!$C$21*L204</f>
        <v>1.1332463989064561</v>
      </c>
      <c r="N204" s="49">
        <f>'Non-Dimensional Groups'!$C$20+'Non-Dimensional Groups'!$C$21</f>
        <v>2.17</v>
      </c>
      <c r="O204" s="49">
        <f>'Non-Dimensional Groups'!$C$22+'Non-Dimensional Groups'!$C$23*'Results (ND)-Batch'!L204</f>
        <v>0.9205796317809023</v>
      </c>
      <c r="P204" s="49">
        <f>'Non-Dimensional Groups'!$C$22+'Non-Dimensional Groups'!$C$23</f>
        <v>0.30263157894736847</v>
      </c>
      <c r="Q204" s="49">
        <f t="shared" si="13"/>
        <v>0.88913454540164971</v>
      </c>
      <c r="R204" s="49">
        <f t="shared" si="14"/>
        <v>4.6257136548964048</v>
      </c>
      <c r="S204" s="69">
        <f>('Non-Dimensional Groups'!$C$24*EXP('Non-Dimensional Groups'!$C$25*'Results (ND)-Batch'!Q204))/(1+'Non-Dimensional Groups'!$C$24*EXP('Non-Dimensional Groups'!$C$25*'Results (ND)-Batch'!Q204))</f>
        <v>0.41505143540934819</v>
      </c>
      <c r="T204" s="69">
        <f t="shared" si="15"/>
        <v>0.54931364115273462</v>
      </c>
    </row>
    <row r="205" spans="1:20" x14ac:dyDescent="0.3">
      <c r="A205" s="55">
        <f>'Raw Data'!A203</f>
        <v>3.3666666666666698</v>
      </c>
      <c r="B205" s="60">
        <f>'Raw Data'!B203/'Raw Data'!$K203</f>
        <v>1.6924687787668886E-2</v>
      </c>
      <c r="C205" s="49">
        <f>'Raw Data'!C203/'Raw Data'!$K203</f>
        <v>4.5151572305124531E-2</v>
      </c>
      <c r="D205" s="49">
        <f>'Raw Data'!D203/'Raw Data'!$K203</f>
        <v>0.17670719682489675</v>
      </c>
      <c r="E205" s="49">
        <f>'Raw Data'!E203/'Raw Data'!$K203</f>
        <v>0.81741285321416435</v>
      </c>
      <c r="F205" s="49">
        <f>'Raw Data'!F203/'Raw Data'!$K203</f>
        <v>4.1510415357959252</v>
      </c>
      <c r="G205" s="49">
        <f>'Raw Data'!G203</f>
        <v>1.0033038314673</v>
      </c>
      <c r="H205" s="49">
        <f>'Raw Data'!H203</f>
        <v>0.13928171986350199</v>
      </c>
      <c r="I205" s="49">
        <f>'Raw Data'!I203</f>
        <v>0.114250577029426</v>
      </c>
      <c r="J205" s="49">
        <f>'Raw Data'!J203</f>
        <v>0.85870848018742996</v>
      </c>
      <c r="K205" s="57">
        <f>'Raw Data'!K203</f>
        <v>1.0196891869334099</v>
      </c>
      <c r="L205" s="55">
        <f t="shared" si="12"/>
        <v>0.1138743553508992</v>
      </c>
      <c r="M205" s="55">
        <f>'Non-Dimensional Groups'!$C$20+'Non-Dimensional Groups'!$C$21*L205</f>
        <v>1.133232995760552</v>
      </c>
      <c r="N205" s="49">
        <f>'Non-Dimensional Groups'!$C$20+'Non-Dimensional Groups'!$C$21</f>
        <v>2.17</v>
      </c>
      <c r="O205" s="49">
        <f>'Non-Dimensional Groups'!$C$22+'Non-Dimensional Groups'!$C$23*'Results (ND)-Batch'!L205</f>
        <v>0.9205876206105571</v>
      </c>
      <c r="P205" s="49">
        <f>'Non-Dimensional Groups'!$C$22+'Non-Dimensional Groups'!$C$23</f>
        <v>0.30263157894736847</v>
      </c>
      <c r="Q205" s="49">
        <f t="shared" si="13"/>
        <v>0.88913454539971926</v>
      </c>
      <c r="R205" s="49">
        <f t="shared" si="14"/>
        <v>4.6258039734745928</v>
      </c>
      <c r="S205" s="69">
        <f>('Non-Dimensional Groups'!$C$24*EXP('Non-Dimensional Groups'!$C$25*'Results (ND)-Batch'!Q205))/(1+'Non-Dimensional Groups'!$C$24*EXP('Non-Dimensional Groups'!$C$25*'Results (ND)-Batch'!Q205))</f>
        <v>0.41505143540855044</v>
      </c>
      <c r="T205" s="69">
        <f t="shared" si="15"/>
        <v>0.5493648011334944</v>
      </c>
    </row>
    <row r="206" spans="1:20" x14ac:dyDescent="0.3">
      <c r="A206" s="55">
        <f>'Raw Data'!A204</f>
        <v>3.3833333333333302</v>
      </c>
      <c r="B206" s="60">
        <f>'Raw Data'!B204/'Raw Data'!$K204</f>
        <v>1.6925105303331876E-2</v>
      </c>
      <c r="C206" s="49">
        <f>'Raw Data'!C204/'Raw Data'!$K204</f>
        <v>4.5153852417530921E-2</v>
      </c>
      <c r="D206" s="49">
        <f>'Raw Data'!D204/'Raw Data'!$K204</f>
        <v>0.17671949675105805</v>
      </c>
      <c r="E206" s="49">
        <f>'Raw Data'!E204/'Raw Data'!$K204</f>
        <v>0.81748551506488576</v>
      </c>
      <c r="F206" s="49">
        <f>'Raw Data'!F204/'Raw Data'!$K204</f>
        <v>4.1514915007769506</v>
      </c>
      <c r="G206" s="49">
        <f>'Raw Data'!G204</f>
        <v>1.0032910189042601</v>
      </c>
      <c r="H206" s="49">
        <f>'Raw Data'!H204</f>
        <v>0.139294532426538</v>
      </c>
      <c r="I206" s="49">
        <f>'Raw Data'!I204</f>
        <v>0.114237764466391</v>
      </c>
      <c r="J206" s="49">
        <f>'Raw Data'!J204</f>
        <v>0.85870848018721502</v>
      </c>
      <c r="K206" s="57">
        <f>'Raw Data'!K204</f>
        <v>1.01969138180829</v>
      </c>
      <c r="L206" s="55">
        <f t="shared" si="12"/>
        <v>0.11386303905237313</v>
      </c>
      <c r="M206" s="55">
        <f>'Non-Dimensional Groups'!$C$20+'Non-Dimensional Groups'!$C$21*L206</f>
        <v>1.1332197556912766</v>
      </c>
      <c r="N206" s="49">
        <f>'Non-Dimensional Groups'!$C$20+'Non-Dimensional Groups'!$C$21</f>
        <v>2.17</v>
      </c>
      <c r="O206" s="49">
        <f>'Non-Dimensional Groups'!$C$22+'Non-Dimensional Groups'!$C$23*'Results (ND)-Batch'!L206</f>
        <v>0.92059551223979241</v>
      </c>
      <c r="P206" s="49">
        <f>'Non-Dimensional Groups'!$C$22+'Non-Dimensional Groups'!$C$23</f>
        <v>0.30263157894736847</v>
      </c>
      <c r="Q206" s="49">
        <f t="shared" si="13"/>
        <v>0.88913454539950076</v>
      </c>
      <c r="R206" s="49">
        <f t="shared" si="14"/>
        <v>4.6258931815342628</v>
      </c>
      <c r="S206" s="69">
        <f>('Non-Dimensional Groups'!$C$24*EXP('Non-Dimensional Groups'!$C$25*'Results (ND)-Batch'!Q206))/(1+'Non-Dimensional Groups'!$C$24*EXP('Non-Dimensional Groups'!$C$25*'Results (ND)-Batch'!Q206))</f>
        <v>0.41505143540846012</v>
      </c>
      <c r="T206" s="69">
        <f t="shared" si="15"/>
        <v>0.54941533734995684</v>
      </c>
    </row>
    <row r="207" spans="1:20" x14ac:dyDescent="0.3">
      <c r="A207" s="55">
        <f>'Raw Data'!A205</f>
        <v>3.4</v>
      </c>
      <c r="B207" s="60">
        <f>'Raw Data'!B205/'Raw Data'!$K205</f>
        <v>1.6925517413335929E-2</v>
      </c>
      <c r="C207" s="49">
        <f>'Raw Data'!C205/'Raw Data'!$K205</f>
        <v>4.5156104308480334E-2</v>
      </c>
      <c r="D207" s="49">
        <f>'Raw Data'!D205/'Raw Data'!$K205</f>
        <v>0.17673164464080918</v>
      </c>
      <c r="E207" s="49">
        <f>'Raw Data'!E205/'Raw Data'!$K205</f>
        <v>0.81755727961275559</v>
      </c>
      <c r="F207" s="49">
        <f>'Raw Data'!F205/'Raw Data'!$K205</f>
        <v>4.1519359143810366</v>
      </c>
      <c r="G207" s="49">
        <f>'Raw Data'!G205</f>
        <v>1.00327836448562</v>
      </c>
      <c r="H207" s="49">
        <f>'Raw Data'!H205</f>
        <v>0.13930718684517801</v>
      </c>
      <c r="I207" s="49">
        <f>'Raw Data'!I205</f>
        <v>0.114225110047751</v>
      </c>
      <c r="J207" s="49">
        <f>'Raw Data'!J205</f>
        <v>0.85870848018865098</v>
      </c>
      <c r="K207" s="57">
        <f>'Raw Data'!K205</f>
        <v>1.0196935496434301</v>
      </c>
      <c r="L207" s="55">
        <f t="shared" si="12"/>
        <v>0.11385186214626897</v>
      </c>
      <c r="M207" s="55">
        <f>'Non-Dimensional Groups'!$C$20+'Non-Dimensional Groups'!$C$21*L207</f>
        <v>1.1332066787111348</v>
      </c>
      <c r="N207" s="49">
        <f>'Non-Dimensional Groups'!$C$20+'Non-Dimensional Groups'!$C$21</f>
        <v>2.17</v>
      </c>
      <c r="O207" s="49">
        <f>'Non-Dimensional Groups'!$C$22+'Non-Dimensional Groups'!$C$23*'Results (ND)-Batch'!L207</f>
        <v>0.92060330666115453</v>
      </c>
      <c r="P207" s="49">
        <f>'Non-Dimensional Groups'!$C$22+'Non-Dimensional Groups'!$C$23</f>
        <v>0.30263157894736847</v>
      </c>
      <c r="Q207" s="49">
        <f t="shared" si="13"/>
        <v>0.88913454540098769</v>
      </c>
      <c r="R207" s="49">
        <f t="shared" si="14"/>
        <v>4.6259812795516364</v>
      </c>
      <c r="S207" s="69">
        <f>('Non-Dimensional Groups'!$C$24*EXP('Non-Dimensional Groups'!$C$25*'Results (ND)-Batch'!Q207))/(1+'Non-Dimensional Groups'!$C$24*EXP('Non-Dimensional Groups'!$C$25*'Results (ND)-Batch'!Q207))</f>
        <v>0.41505143540907469</v>
      </c>
      <c r="T207" s="69">
        <f t="shared" si="15"/>
        <v>0.54946524980211808</v>
      </c>
    </row>
    <row r="208" spans="1:20" x14ac:dyDescent="0.3">
      <c r="A208" s="55">
        <f>'Raw Data'!A206</f>
        <v>3.4166666666666701</v>
      </c>
      <c r="B208" s="60">
        <f>'Raw Data'!B206/'Raw Data'!$K206</f>
        <v>1.6925924117748303E-2</v>
      </c>
      <c r="C208" s="49">
        <f>'Raw Data'!C206/'Raw Data'!$K206</f>
        <v>4.5158327978331726E-2</v>
      </c>
      <c r="D208" s="49">
        <f>'Raw Data'!D206/'Raw Data'!$K206</f>
        <v>0.17674364049608526</v>
      </c>
      <c r="E208" s="49">
        <f>'Raw Data'!E206/'Raw Data'!$K206</f>
        <v>0.81762814686920593</v>
      </c>
      <c r="F208" s="49">
        <f>'Raw Data'!F206/'Raw Data'!$K206</f>
        <v>4.1523747766789265</v>
      </c>
      <c r="G208" s="49">
        <f>'Raw Data'!G206</f>
        <v>1.00326586821138</v>
      </c>
      <c r="H208" s="49">
        <f>'Raw Data'!H206</f>
        <v>0.139319683119422</v>
      </c>
      <c r="I208" s="49">
        <f>'Raw Data'!I206</f>
        <v>0.114212613773507</v>
      </c>
      <c r="J208" s="49">
        <f>'Raw Data'!J206</f>
        <v>0.85870848019173496</v>
      </c>
      <c r="K208" s="57">
        <f>'Raw Data'!K206</f>
        <v>1.0196956904388299</v>
      </c>
      <c r="L208" s="55">
        <f t="shared" si="12"/>
        <v>0.11384082464314767</v>
      </c>
      <c r="M208" s="55">
        <f>'Non-Dimensional Groups'!$C$20+'Non-Dimensional Groups'!$C$21*L208</f>
        <v>1.1331937648324828</v>
      </c>
      <c r="N208" s="49">
        <f>'Non-Dimensional Groups'!$C$20+'Non-Dimensional Groups'!$C$21</f>
        <v>2.17</v>
      </c>
      <c r="O208" s="49">
        <f>'Non-Dimensional Groups'!$C$22+'Non-Dimensional Groups'!$C$23*'Results (ND)-Batch'!L208</f>
        <v>0.92061100386727857</v>
      </c>
      <c r="P208" s="49">
        <f>'Non-Dimensional Groups'!$C$22+'Non-Dimensional Groups'!$C$23</f>
        <v>0.30263157894736847</v>
      </c>
      <c r="Q208" s="49">
        <f t="shared" si="13"/>
        <v>0.88913454540417736</v>
      </c>
      <c r="R208" s="49">
        <f t="shared" si="14"/>
        <v>4.6260682679969793</v>
      </c>
      <c r="S208" s="69">
        <f>('Non-Dimensional Groups'!$C$24*EXP('Non-Dimensional Groups'!$C$25*'Results (ND)-Batch'!Q208))/(1+'Non-Dimensional Groups'!$C$24*EXP('Non-Dimensional Groups'!$C$25*'Results (ND)-Batch'!Q208))</f>
        <v>0.41505143541039285</v>
      </c>
      <c r="T208" s="69">
        <f t="shared" si="15"/>
        <v>0.54951453848997811</v>
      </c>
    </row>
    <row r="209" spans="1:20" x14ac:dyDescent="0.3">
      <c r="A209" s="55">
        <f>'Raw Data'!A207</f>
        <v>3.43333333333333</v>
      </c>
      <c r="B209" s="60">
        <f>'Raw Data'!B207/'Raw Data'!$K207</f>
        <v>1.6926325416635399E-2</v>
      </c>
      <c r="C209" s="49">
        <f>'Raw Data'!C207/'Raw Data'!$K207</f>
        <v>4.5160523427439814E-2</v>
      </c>
      <c r="D209" s="49">
        <f>'Raw Data'!D207/'Raw Data'!$K207</f>
        <v>0.17675548431879709</v>
      </c>
      <c r="E209" s="49">
        <f>'Raw Data'!E207/'Raw Data'!$K207</f>
        <v>0.81769811684552662</v>
      </c>
      <c r="F209" s="49">
        <f>'Raw Data'!F207/'Raw Data'!$K207</f>
        <v>4.1528080877404934</v>
      </c>
      <c r="G209" s="49">
        <f>'Raw Data'!G207</f>
        <v>1.00325353008153</v>
      </c>
      <c r="H209" s="49">
        <f>'Raw Data'!H207</f>
        <v>0.13933202124926999</v>
      </c>
      <c r="I209" s="49">
        <f>'Raw Data'!I207</f>
        <v>0.11420027564365801</v>
      </c>
      <c r="J209" s="49">
        <f>'Raw Data'!J207</f>
        <v>0.85870848019646895</v>
      </c>
      <c r="K209" s="57">
        <f>'Raw Data'!K207</f>
        <v>1.01969780419449</v>
      </c>
      <c r="L209" s="55">
        <f t="shared" si="12"/>
        <v>0.11382992655343804</v>
      </c>
      <c r="M209" s="55">
        <f>'Non-Dimensional Groups'!$C$20+'Non-Dimensional Groups'!$C$21*L209</f>
        <v>1.1331810140675225</v>
      </c>
      <c r="N209" s="49">
        <f>'Non-Dimensional Groups'!$C$20+'Non-Dimensional Groups'!$C$21</f>
        <v>2.17</v>
      </c>
      <c r="O209" s="49">
        <f>'Non-Dimensional Groups'!$C$22+'Non-Dimensional Groups'!$C$23*'Results (ND)-Batch'!L209</f>
        <v>0.92061860385089189</v>
      </c>
      <c r="P209" s="49">
        <f>'Non-Dimensional Groups'!$C$22+'Non-Dimensional Groups'!$C$23</f>
        <v>0.30263157894736847</v>
      </c>
      <c r="Q209" s="49">
        <f t="shared" si="13"/>
        <v>0.88913454540908032</v>
      </c>
      <c r="R209" s="49">
        <f t="shared" si="14"/>
        <v>4.62615414733453</v>
      </c>
      <c r="S209" s="69">
        <f>('Non-Dimensional Groups'!$C$24*EXP('Non-Dimensional Groups'!$C$25*'Results (ND)-Batch'!Q209))/(1+'Non-Dimensional Groups'!$C$24*EXP('Non-Dimensional Groups'!$C$25*'Results (ND)-Batch'!Q209))</f>
        <v>0.41505143541241912</v>
      </c>
      <c r="T209" s="69">
        <f t="shared" si="15"/>
        <v>0.54956320341353704</v>
      </c>
    </row>
    <row r="210" spans="1:20" x14ac:dyDescent="0.3">
      <c r="A210" s="55">
        <f>'Raw Data'!A208</f>
        <v>3.45</v>
      </c>
      <c r="B210" s="60">
        <f>'Raw Data'!B208/'Raw Data'!$K208</f>
        <v>1.6926721310062752E-2</v>
      </c>
      <c r="C210" s="49">
        <f>'Raw Data'!C208/'Raw Data'!$K208</f>
        <v>4.5162690656154761E-2</v>
      </c>
      <c r="D210" s="49">
        <f>'Raw Data'!D208/'Raw Data'!$K208</f>
        <v>0.17676717611083431</v>
      </c>
      <c r="E210" s="49">
        <f>'Raw Data'!E208/'Raw Data'!$K208</f>
        <v>0.81776718955286398</v>
      </c>
      <c r="F210" s="49">
        <f>'Raw Data'!F208/'Raw Data'!$K208</f>
        <v>4.1532358476347513</v>
      </c>
      <c r="G210" s="49">
        <f>'Raw Data'!G208</f>
        <v>1.00324135009608</v>
      </c>
      <c r="H210" s="49">
        <f>'Raw Data'!H208</f>
        <v>0.13934420123472299</v>
      </c>
      <c r="I210" s="49">
        <f>'Raw Data'!I208</f>
        <v>0.11418809565820499</v>
      </c>
      <c r="J210" s="49">
        <f>'Raw Data'!J208</f>
        <v>0.85870848020285295</v>
      </c>
      <c r="K210" s="57">
        <f>'Raw Data'!K208</f>
        <v>1.01969989091041</v>
      </c>
      <c r="L210" s="55">
        <f t="shared" si="12"/>
        <v>0.1138191678874373</v>
      </c>
      <c r="M210" s="55">
        <f>'Non-Dimensional Groups'!$C$20+'Non-Dimensional Groups'!$C$21*L210</f>
        <v>1.1331684264283015</v>
      </c>
      <c r="N210" s="49">
        <f>'Non-Dimensional Groups'!$C$20+'Non-Dimensional Groups'!$C$21</f>
        <v>2.17</v>
      </c>
      <c r="O210" s="49">
        <f>'Non-Dimensional Groups'!$C$22+'Non-Dimensional Groups'!$C$23*'Results (ND)-Batch'!L210</f>
        <v>0.92062610660481348</v>
      </c>
      <c r="P210" s="49">
        <f>'Non-Dimensional Groups'!$C$22+'Non-Dimensional Groups'!$C$23</f>
        <v>0.30263157894736847</v>
      </c>
      <c r="Q210" s="49">
        <f t="shared" si="13"/>
        <v>0.88913454541568782</v>
      </c>
      <c r="R210" s="49">
        <f t="shared" si="14"/>
        <v>4.6262389180224162</v>
      </c>
      <c r="S210" s="69">
        <f>('Non-Dimensional Groups'!$C$24*EXP('Non-Dimensional Groups'!$C$25*'Results (ND)-Batch'!Q210))/(1+'Non-Dimensional Groups'!$C$24*EXP('Non-Dimensional Groups'!$C$25*'Results (ND)-Batch'!Q210))</f>
        <v>0.41505143541514977</v>
      </c>
      <c r="T210" s="69">
        <f t="shared" si="15"/>
        <v>0.54961124457279864</v>
      </c>
    </row>
    <row r="211" spans="1:20" x14ac:dyDescent="0.3">
      <c r="A211" s="55">
        <f>'Raw Data'!A209</f>
        <v>3.4666666666666699</v>
      </c>
      <c r="B211" s="60">
        <f>'Raw Data'!B209/'Raw Data'!$K209</f>
        <v>1.692711179809521E-2</v>
      </c>
      <c r="C211" s="49">
        <f>'Raw Data'!C209/'Raw Data'!$K209</f>
        <v>4.5164829664822652E-2</v>
      </c>
      <c r="D211" s="49">
        <f>'Raw Data'!D209/'Raw Data'!$K209</f>
        <v>0.17677871587406116</v>
      </c>
      <c r="E211" s="49">
        <f>'Raw Data'!E209/'Raw Data'!$K209</f>
        <v>0.81783536500222842</v>
      </c>
      <c r="F211" s="49">
        <f>'Raw Data'!F209/'Raw Data'!$K209</f>
        <v>4.1536580564298191</v>
      </c>
      <c r="G211" s="49">
        <f>'Raw Data'!G209</f>
        <v>1.00322932825502</v>
      </c>
      <c r="H211" s="49">
        <f>'Raw Data'!H209</f>
        <v>0.13935622307577999</v>
      </c>
      <c r="I211" s="49">
        <f>'Raw Data'!I209</f>
        <v>0.114176073817148</v>
      </c>
      <c r="J211" s="49">
        <f>'Raw Data'!J209</f>
        <v>0.85870848021088497</v>
      </c>
      <c r="K211" s="57">
        <f>'Raw Data'!K209</f>
        <v>1.0197019505865801</v>
      </c>
      <c r="L211" s="55">
        <f t="shared" si="12"/>
        <v>0.11380854865531259</v>
      </c>
      <c r="M211" s="55">
        <f>'Non-Dimensional Groups'!$C$20+'Non-Dimensional Groups'!$C$21*L211</f>
        <v>1.1331560019267157</v>
      </c>
      <c r="N211" s="49">
        <f>'Non-Dimensional Groups'!$C$20+'Non-Dimensional Groups'!$C$21</f>
        <v>2.17</v>
      </c>
      <c r="O211" s="49">
        <f>'Non-Dimensional Groups'!$C$22+'Non-Dimensional Groups'!$C$23*'Results (ND)-Batch'!L211</f>
        <v>0.9206335121219531</v>
      </c>
      <c r="P211" s="49">
        <f>'Non-Dimensional Groups'!$C$22+'Non-Dimensional Groups'!$C$23</f>
        <v>0.30263157894736847</v>
      </c>
      <c r="Q211" s="49">
        <f t="shared" si="13"/>
        <v>0.88913454542400705</v>
      </c>
      <c r="R211" s="49">
        <f t="shared" si="14"/>
        <v>4.6263225805128156</v>
      </c>
      <c r="S211" s="69">
        <f>('Non-Dimensional Groups'!$C$24*EXP('Non-Dimensional Groups'!$C$25*'Results (ND)-Batch'!Q211))/(1+'Non-Dimensional Groups'!$C$24*EXP('Non-Dimensional Groups'!$C$25*'Results (ND)-Batch'!Q211))</f>
        <v>0.41505143541858791</v>
      </c>
      <c r="T211" s="69">
        <f t="shared" si="15"/>
        <v>0.54965866196775903</v>
      </c>
    </row>
    <row r="212" spans="1:20" x14ac:dyDescent="0.3">
      <c r="A212" s="55">
        <f>'Raw Data'!A210</f>
        <v>3.4833333333333298</v>
      </c>
      <c r="B212" s="60">
        <f>'Raw Data'!B210/'Raw Data'!$K210</f>
        <v>1.6927496880796269E-2</v>
      </c>
      <c r="C212" s="49">
        <f>'Raw Data'!C210/'Raw Data'!$K210</f>
        <v>4.5166940453783805E-2</v>
      </c>
      <c r="D212" s="49">
        <f>'Raw Data'!D210/'Raw Data'!$K210</f>
        <v>0.17679010361031441</v>
      </c>
      <c r="E212" s="49">
        <f>'Raw Data'!E210/'Raw Data'!$K210</f>
        <v>0.8179026432044646</v>
      </c>
      <c r="F212" s="49">
        <f>'Raw Data'!F210/'Raw Data'!$K210</f>
        <v>4.1540747141928724</v>
      </c>
      <c r="G212" s="49">
        <f>'Raw Data'!G210</f>
        <v>1.00321746455836</v>
      </c>
      <c r="H212" s="49">
        <f>'Raw Data'!H210</f>
        <v>0.139368086772442</v>
      </c>
      <c r="I212" s="49">
        <f>'Raw Data'!I210</f>
        <v>0.114164210120487</v>
      </c>
      <c r="J212" s="49">
        <f>'Raw Data'!J210</f>
        <v>0.85870848022056701</v>
      </c>
      <c r="K212" s="57">
        <f>'Raw Data'!K210</f>
        <v>1.0197039832230199</v>
      </c>
      <c r="L212" s="55">
        <f t="shared" si="12"/>
        <v>0.1137980688670973</v>
      </c>
      <c r="M212" s="55">
        <f>'Non-Dimensional Groups'!$C$20+'Non-Dimensional Groups'!$C$21*L212</f>
        <v>1.133143740574504</v>
      </c>
      <c r="N212" s="49">
        <f>'Non-Dimensional Groups'!$C$20+'Non-Dimensional Groups'!$C$21</f>
        <v>2.17</v>
      </c>
      <c r="O212" s="49">
        <f>'Non-Dimensional Groups'!$C$22+'Non-Dimensional Groups'!$C$23*'Results (ND)-Batch'!L212</f>
        <v>0.9206408203953137</v>
      </c>
      <c r="P212" s="49">
        <f>'Non-Dimensional Groups'!$C$22+'Non-Dimensional Groups'!$C$23</f>
        <v>0.30263157894736847</v>
      </c>
      <c r="Q212" s="49">
        <f t="shared" si="13"/>
        <v>0.88913454543403092</v>
      </c>
      <c r="R212" s="49">
        <f t="shared" si="14"/>
        <v>4.6264051352518463</v>
      </c>
      <c r="S212" s="69">
        <f>('Non-Dimensional Groups'!$C$24*EXP('Non-Dimensional Groups'!$C$25*'Results (ND)-Batch'!Q212))/(1+'Non-Dimensional Groups'!$C$24*EXP('Non-Dimensional Groups'!$C$25*'Results (ND)-Batch'!Q212))</f>
        <v>0.41505143542273043</v>
      </c>
      <c r="T212" s="69">
        <f t="shared" si="15"/>
        <v>0.54970545559842232</v>
      </c>
    </row>
    <row r="213" spans="1:20" x14ac:dyDescent="0.3">
      <c r="A213" s="55">
        <f>'Raw Data'!A211</f>
        <v>3.5</v>
      </c>
      <c r="B213" s="60">
        <f>'Raw Data'!B211/'Raw Data'!$K211</f>
        <v>1.6927876558229204E-2</v>
      </c>
      <c r="C213" s="49">
        <f>'Raw Data'!C211/'Raw Data'!$K211</f>
        <v>4.5169023023375734E-2</v>
      </c>
      <c r="D213" s="49">
        <f>'Raw Data'!D211/'Raw Data'!$K211</f>
        <v>0.17680133932141051</v>
      </c>
      <c r="E213" s="49">
        <f>'Raw Data'!E211/'Raw Data'!$K211</f>
        <v>0.81796902417030681</v>
      </c>
      <c r="F213" s="49">
        <f>'Raw Data'!F211/'Raw Data'!$K211</f>
        <v>4.1544858209903115</v>
      </c>
      <c r="G213" s="49">
        <f>'Raw Data'!G211</f>
        <v>1.0032057590060901</v>
      </c>
      <c r="H213" s="49">
        <f>'Raw Data'!H211</f>
        <v>0.13937979232470801</v>
      </c>
      <c r="I213" s="49">
        <f>'Raw Data'!I211</f>
        <v>0.114152504568221</v>
      </c>
      <c r="J213" s="49">
        <f>'Raw Data'!J211</f>
        <v>0.85870848023189905</v>
      </c>
      <c r="K213" s="57">
        <f>'Raw Data'!K211</f>
        <v>1.01970598881971</v>
      </c>
      <c r="L213" s="55">
        <f t="shared" si="12"/>
        <v>0.11378772853269478</v>
      </c>
      <c r="M213" s="55">
        <f>'Non-Dimensional Groups'!$C$20+'Non-Dimensional Groups'!$C$21*L213</f>
        <v>1.1331316423832529</v>
      </c>
      <c r="N213" s="49">
        <f>'Non-Dimensional Groups'!$C$20+'Non-Dimensional Groups'!$C$21</f>
        <v>2.17</v>
      </c>
      <c r="O213" s="49">
        <f>'Non-Dimensional Groups'!$C$22+'Non-Dimensional Groups'!$C$23*'Results (ND)-Batch'!L213</f>
        <v>0.92064803141798923</v>
      </c>
      <c r="P213" s="49">
        <f>'Non-Dimensional Groups'!$C$22+'Non-Dimensional Groups'!$C$23</f>
        <v>0.30263157894736847</v>
      </c>
      <c r="Q213" s="49">
        <f t="shared" si="13"/>
        <v>0.88913454544576809</v>
      </c>
      <c r="R213" s="49">
        <f t="shared" si="14"/>
        <v>4.6264865826797017</v>
      </c>
      <c r="S213" s="69">
        <f>('Non-Dimensional Groups'!$C$24*EXP('Non-Dimensional Groups'!$C$25*'Results (ND)-Batch'!Q213))/(1+'Non-Dimensional Groups'!$C$24*EXP('Non-Dimensional Groups'!$C$25*'Results (ND)-Batch'!Q213))</f>
        <v>0.41505143542758105</v>
      </c>
      <c r="T213" s="69">
        <f t="shared" si="15"/>
        <v>0.5497516254647844</v>
      </c>
    </row>
    <row r="214" spans="1:20" x14ac:dyDescent="0.3">
      <c r="A214" s="55">
        <f>'Raw Data'!A212</f>
        <v>3.5166666666666702</v>
      </c>
      <c r="B214" s="60">
        <f>'Raw Data'!B212/'Raw Data'!$K212</f>
        <v>1.6928250830455956E-2</v>
      </c>
      <c r="C214" s="49">
        <f>'Raw Data'!C212/'Raw Data'!$K212</f>
        <v>4.5171077373930099E-2</v>
      </c>
      <c r="D214" s="49">
        <f>'Raw Data'!D212/'Raw Data'!$K212</f>
        <v>0.17681242300913966</v>
      </c>
      <c r="E214" s="49">
        <f>'Raw Data'!E212/'Raw Data'!$K212</f>
        <v>0.81803450791032128</v>
      </c>
      <c r="F214" s="49">
        <f>'Raw Data'!F212/'Raw Data'!$K212</f>
        <v>4.1548913768875542</v>
      </c>
      <c r="G214" s="49">
        <f>'Raw Data'!G212</f>
        <v>1.00319421159822</v>
      </c>
      <c r="H214" s="49">
        <f>'Raw Data'!H212</f>
        <v>0.139391339732578</v>
      </c>
      <c r="I214" s="49">
        <f>'Raw Data'!I212</f>
        <v>0.114140957160351</v>
      </c>
      <c r="J214" s="49">
        <f>'Raw Data'!J212</f>
        <v>0.858708480244879</v>
      </c>
      <c r="K214" s="57">
        <f>'Raw Data'!K212</f>
        <v>1.01970796737666</v>
      </c>
      <c r="L214" s="55">
        <f t="shared" si="12"/>
        <v>0.11377752766187664</v>
      </c>
      <c r="M214" s="55">
        <f>'Non-Dimensional Groups'!$C$20+'Non-Dimensional Groups'!$C$21*L214</f>
        <v>1.1331197073643957</v>
      </c>
      <c r="N214" s="49">
        <f>'Non-Dimensional Groups'!$C$20+'Non-Dimensional Groups'!$C$21</f>
        <v>2.17</v>
      </c>
      <c r="O214" s="49">
        <f>'Non-Dimensional Groups'!$C$22+'Non-Dimensional Groups'!$C$23*'Results (ND)-Batch'!L214</f>
        <v>0.92065514518316494</v>
      </c>
      <c r="P214" s="49">
        <f>'Non-Dimensional Groups'!$C$22+'Non-Dimensional Groups'!$C$23</f>
        <v>0.30263157894736847</v>
      </c>
      <c r="Q214" s="49">
        <f t="shared" si="13"/>
        <v>0.88913454545920811</v>
      </c>
      <c r="R214" s="49">
        <f t="shared" si="14"/>
        <v>4.6265669232304791</v>
      </c>
      <c r="S214" s="69">
        <f>('Non-Dimensional Groups'!$C$24*EXP('Non-Dimensional Groups'!$C$25*'Results (ND)-Batch'!Q214))/(1+'Non-Dimensional Groups'!$C$24*EXP('Non-Dimensional Groups'!$C$25*'Results (ND)-Batch'!Q214))</f>
        <v>0.41505143543313539</v>
      </c>
      <c r="T214" s="69">
        <f t="shared" si="15"/>
        <v>0.54979717156684516</v>
      </c>
    </row>
    <row r="215" spans="1:20" x14ac:dyDescent="0.3">
      <c r="A215" s="55">
        <f>'Raw Data'!A213</f>
        <v>3.5333333333333301</v>
      </c>
      <c r="B215" s="60">
        <f>'Raw Data'!B213/'Raw Data'!$K213</f>
        <v>1.6928619697537596E-2</v>
      </c>
      <c r="C215" s="49">
        <f>'Raw Data'!C213/'Raw Data'!$K213</f>
        <v>4.5173103505774338E-2</v>
      </c>
      <c r="D215" s="49">
        <f>'Raw Data'!D213/'Raw Data'!$K213</f>
        <v>0.17682335467526769</v>
      </c>
      <c r="E215" s="49">
        <f>'Raw Data'!E213/'Raw Data'!$K213</f>
        <v>0.81809909443493278</v>
      </c>
      <c r="F215" s="49">
        <f>'Raw Data'!F213/'Raw Data'!$K213</f>
        <v>4.1552913819491533</v>
      </c>
      <c r="G215" s="49">
        <f>'Raw Data'!G213</f>
        <v>1.0031828223347501</v>
      </c>
      <c r="H215" s="49">
        <f>'Raw Data'!H213</f>
        <v>0.13940272899605199</v>
      </c>
      <c r="I215" s="49">
        <f>'Raw Data'!I213</f>
        <v>0.11412956789687601</v>
      </c>
      <c r="J215" s="49">
        <f>'Raw Data'!J213</f>
        <v>0.85870848025950997</v>
      </c>
      <c r="K215" s="57">
        <f>'Raw Data'!K213</f>
        <v>1.0197099188938801</v>
      </c>
      <c r="L215" s="55">
        <f t="shared" si="12"/>
        <v>0.11376746626428212</v>
      </c>
      <c r="M215" s="55">
        <f>'Non-Dimensional Groups'!$C$20+'Non-Dimensional Groups'!$C$21*L215</f>
        <v>1.13310793552921</v>
      </c>
      <c r="N215" s="49">
        <f>'Non-Dimensional Groups'!$C$20+'Non-Dimensional Groups'!$C$21</f>
        <v>2.17</v>
      </c>
      <c r="O215" s="49">
        <f>'Non-Dimensional Groups'!$C$22+'Non-Dimensional Groups'!$C$23*'Results (ND)-Batch'!L215</f>
        <v>0.92066216168411907</v>
      </c>
      <c r="P215" s="49">
        <f>'Non-Dimensional Groups'!$C$22+'Non-Dimensional Groups'!$C$23</f>
        <v>0.30263157894736847</v>
      </c>
      <c r="Q215" s="49">
        <f t="shared" si="13"/>
        <v>0.889134545474353</v>
      </c>
      <c r="R215" s="49">
        <f t="shared" si="14"/>
        <v>4.6266461573322948</v>
      </c>
      <c r="S215" s="69">
        <f>('Non-Dimensional Groups'!$C$24*EXP('Non-Dimensional Groups'!$C$25*'Results (ND)-Batch'!Q215))/(1+'Non-Dimensional Groups'!$C$24*EXP('Non-Dimensional Groups'!$C$25*'Results (ND)-Batch'!Q215))</f>
        <v>0.41505143543939438</v>
      </c>
      <c r="T215" s="69">
        <f t="shared" si="15"/>
        <v>0.5498420939046047</v>
      </c>
    </row>
    <row r="216" spans="1:20" x14ac:dyDescent="0.3">
      <c r="A216" s="55">
        <f>'Raw Data'!A214</f>
        <v>3.55</v>
      </c>
      <c r="B216" s="60">
        <f>'Raw Data'!B214/'Raw Data'!$K214</f>
        <v>1.6928983159534831E-2</v>
      </c>
      <c r="C216" s="49">
        <f>'Raw Data'!C214/'Raw Data'!$K214</f>
        <v>4.5175101419232346E-2</v>
      </c>
      <c r="D216" s="49">
        <f>'Raw Data'!D214/'Raw Data'!$K214</f>
        <v>0.17683413432153861</v>
      </c>
      <c r="E216" s="49">
        <f>'Raw Data'!E214/'Raw Data'!$K214</f>
        <v>0.81816278375444573</v>
      </c>
      <c r="F216" s="49">
        <f>'Raw Data'!F214/'Raw Data'!$K214</f>
        <v>4.1556858362388525</v>
      </c>
      <c r="G216" s="49">
        <f>'Raw Data'!G214</f>
        <v>1.00317159121567</v>
      </c>
      <c r="H216" s="49">
        <f>'Raw Data'!H214</f>
        <v>0.13941396011513099</v>
      </c>
      <c r="I216" s="49">
        <f>'Raw Data'!I214</f>
        <v>0.11411833677779699</v>
      </c>
      <c r="J216" s="49">
        <f>'Raw Data'!J214</f>
        <v>0.85870848027578905</v>
      </c>
      <c r="K216" s="57">
        <f>'Raw Data'!K214</f>
        <v>1.0197118433713499</v>
      </c>
      <c r="L216" s="55">
        <f t="shared" si="12"/>
        <v>0.11375754434942217</v>
      </c>
      <c r="M216" s="55">
        <f>'Non-Dimensional Groups'!$C$20+'Non-Dimensional Groups'!$C$21*L216</f>
        <v>1.1330963268888239</v>
      </c>
      <c r="N216" s="49">
        <f>'Non-Dimensional Groups'!$C$20+'Non-Dimensional Groups'!$C$21</f>
        <v>2.17</v>
      </c>
      <c r="O216" s="49">
        <f>'Non-Dimensional Groups'!$C$22+'Non-Dimensional Groups'!$C$23*'Results (ND)-Batch'!L216</f>
        <v>0.92066908091421873</v>
      </c>
      <c r="P216" s="49">
        <f>'Non-Dimensional Groups'!$C$22+'Non-Dimensional Groups'!$C$23</f>
        <v>0.30263157894736847</v>
      </c>
      <c r="Q216" s="49">
        <f t="shared" si="13"/>
        <v>0.88913454549120985</v>
      </c>
      <c r="R216" s="49">
        <f t="shared" si="14"/>
        <v>4.6267242854073372</v>
      </c>
      <c r="S216" s="69">
        <f>('Non-Dimensional Groups'!$C$24*EXP('Non-Dimensional Groups'!$C$25*'Results (ND)-Batch'!Q216))/(1+'Non-Dimensional Groups'!$C$24*EXP('Non-Dimensional Groups'!$C$25*'Results (ND)-Batch'!Q216))</f>
        <v>0.41505143544636075</v>
      </c>
      <c r="T216" s="69">
        <f t="shared" si="15"/>
        <v>0.54988639247806714</v>
      </c>
    </row>
    <row r="217" spans="1:20" x14ac:dyDescent="0.3">
      <c r="A217" s="55">
        <f>'Raw Data'!A215</f>
        <v>3.56666666666667</v>
      </c>
      <c r="B217" s="60">
        <f>'Raw Data'!B215/'Raw Data'!$K215</f>
        <v>1.6929341216507007E-2</v>
      </c>
      <c r="C217" s="49">
        <f>'Raw Data'!C215/'Raw Data'!$K215</f>
        <v>4.5177071114622561E-2</v>
      </c>
      <c r="D217" s="49">
        <f>'Raw Data'!D215/'Raw Data'!$K215</f>
        <v>0.17684476194967075</v>
      </c>
      <c r="E217" s="49">
        <f>'Raw Data'!E215/'Raw Data'!$K215</f>
        <v>0.81822557587899925</v>
      </c>
      <c r="F217" s="49">
        <f>'Raw Data'!F215/'Raw Data'!$K215</f>
        <v>4.1560747398194451</v>
      </c>
      <c r="G217" s="49">
        <f>'Raw Data'!G215</f>
        <v>1.00316051824098</v>
      </c>
      <c r="H217" s="49">
        <f>'Raw Data'!H215</f>
        <v>0.13942503308981399</v>
      </c>
      <c r="I217" s="49">
        <f>'Raw Data'!I215</f>
        <v>0.11410726380311401</v>
      </c>
      <c r="J217" s="49">
        <f>'Raw Data'!J215</f>
        <v>0.85870848029371805</v>
      </c>
      <c r="K217" s="57">
        <f>'Raw Data'!K215</f>
        <v>1.0197137408090799</v>
      </c>
      <c r="L217" s="55">
        <f t="shared" si="12"/>
        <v>0.1137477619266741</v>
      </c>
      <c r="M217" s="55">
        <f>'Non-Dimensional Groups'!$C$20+'Non-Dimensional Groups'!$C$21*L217</f>
        <v>1.1330848814542087</v>
      </c>
      <c r="N217" s="49">
        <f>'Non-Dimensional Groups'!$C$20+'Non-Dimensional Groups'!$C$21</f>
        <v>2.17</v>
      </c>
      <c r="O217" s="49">
        <f>'Non-Dimensional Groups'!$C$22+'Non-Dimensional Groups'!$C$23*'Results (ND)-Batch'!L217</f>
        <v>0.92067590286692469</v>
      </c>
      <c r="P217" s="49">
        <f>'Non-Dimensional Groups'!$C$22+'Non-Dimensional Groups'!$C$23</f>
        <v>0.30263157894736847</v>
      </c>
      <c r="Q217" s="49">
        <f t="shared" si="13"/>
        <v>0.88913454550978055</v>
      </c>
      <c r="R217" s="49">
        <f t="shared" si="14"/>
        <v>4.6268013078717178</v>
      </c>
      <c r="S217" s="69">
        <f>('Non-Dimensional Groups'!$C$24*EXP('Non-Dimensional Groups'!$C$25*'Results (ND)-Batch'!Q217))/(1+'Non-Dimensional Groups'!$C$24*EXP('Non-Dimensional Groups'!$C$25*'Results (ND)-Batch'!Q217))</f>
        <v>0.4150514354540355</v>
      </c>
      <c r="T217" s="69">
        <f t="shared" si="15"/>
        <v>0.54993006728722837</v>
      </c>
    </row>
    <row r="218" spans="1:20" x14ac:dyDescent="0.3">
      <c r="A218" s="55">
        <f>'Raw Data'!A216</f>
        <v>3.5833333333333299</v>
      </c>
      <c r="B218" s="60">
        <f>'Raw Data'!B216/'Raw Data'!$K216</f>
        <v>1.6929693868512785E-2</v>
      </c>
      <c r="C218" s="49">
        <f>'Raw Data'!C216/'Raw Data'!$K216</f>
        <v>4.5179012592259003E-2</v>
      </c>
      <c r="D218" s="49">
        <f>'Raw Data'!D216/'Raw Data'!$K216</f>
        <v>0.17685523756135726</v>
      </c>
      <c r="E218" s="49">
        <f>'Raw Data'!E216/'Raw Data'!$K216</f>
        <v>0.81828747081859587</v>
      </c>
      <c r="F218" s="49">
        <f>'Raw Data'!F216/'Raw Data'!$K216</f>
        <v>4.1564580927528354</v>
      </c>
      <c r="G218" s="49">
        <f>'Raw Data'!G216</f>
        <v>1.0031496034106999</v>
      </c>
      <c r="H218" s="49">
        <f>'Raw Data'!H216</f>
        <v>0.139435947920102</v>
      </c>
      <c r="I218" s="49">
        <f>'Raw Data'!I216</f>
        <v>0.114096348972827</v>
      </c>
      <c r="J218" s="49">
        <f>'Raw Data'!J216</f>
        <v>0.85870848031329605</v>
      </c>
      <c r="K218" s="57">
        <f>'Raw Data'!K216</f>
        <v>1.01971561120707</v>
      </c>
      <c r="L218" s="55">
        <f t="shared" si="12"/>
        <v>0.11373811900528137</v>
      </c>
      <c r="M218" s="55">
        <f>'Non-Dimensional Groups'!$C$20+'Non-Dimensional Groups'!$C$21*L218</f>
        <v>1.1330735992361791</v>
      </c>
      <c r="N218" s="49">
        <f>'Non-Dimensional Groups'!$C$20+'Non-Dimensional Groups'!$C$21</f>
        <v>2.17</v>
      </c>
      <c r="O218" s="49">
        <f>'Non-Dimensional Groups'!$C$22+'Non-Dimensional Groups'!$C$23*'Results (ND)-Batch'!L218</f>
        <v>0.92068262753579067</v>
      </c>
      <c r="P218" s="49">
        <f>'Non-Dimensional Groups'!$C$22+'Non-Dimensional Groups'!$C$23</f>
        <v>0.30263157894736847</v>
      </c>
      <c r="Q218" s="49">
        <f t="shared" si="13"/>
        <v>0.88913454553004556</v>
      </c>
      <c r="R218" s="49">
        <f t="shared" si="14"/>
        <v>4.6268772251356332</v>
      </c>
      <c r="S218" s="69">
        <f>('Non-Dimensional Groups'!$C$24*EXP('Non-Dimensional Groups'!$C$25*'Results (ND)-Batch'!Q218))/(1+'Non-Dimensional Groups'!$C$24*EXP('Non-Dimensional Groups'!$C$25*'Results (ND)-Batch'!Q218))</f>
        <v>0.41505143546241036</v>
      </c>
      <c r="T218" s="69">
        <f t="shared" si="15"/>
        <v>0.54997311833209228</v>
      </c>
    </row>
    <row r="219" spans="1:20" x14ac:dyDescent="0.3">
      <c r="A219" s="55">
        <f>'Raw Data'!A217</f>
        <v>3.6</v>
      </c>
      <c r="B219" s="60">
        <f>'Raw Data'!B217/'Raw Data'!$K217</f>
        <v>1.6930041115609962E-2</v>
      </c>
      <c r="C219" s="49">
        <f>'Raw Data'!C217/'Raw Data'!$K217</f>
        <v>4.5180925852451495E-2</v>
      </c>
      <c r="D219" s="49">
        <f>'Raw Data'!D217/'Raw Data'!$K217</f>
        <v>0.17686556115826704</v>
      </c>
      <c r="E219" s="49">
        <f>'Raw Data'!E217/'Raw Data'!$K217</f>
        <v>0.81834846858309651</v>
      </c>
      <c r="F219" s="49">
        <f>'Raw Data'!F217/'Raw Data'!$K217</f>
        <v>4.1568358951000723</v>
      </c>
      <c r="G219" s="49">
        <f>'Raw Data'!G217</f>
        <v>1.0031388467247999</v>
      </c>
      <c r="H219" s="49">
        <f>'Raw Data'!H217</f>
        <v>0.13944670460599401</v>
      </c>
      <c r="I219" s="49">
        <f>'Raw Data'!I217</f>
        <v>0.114085592286935</v>
      </c>
      <c r="J219" s="49">
        <f>'Raw Data'!J217</f>
        <v>0.85870848033452296</v>
      </c>
      <c r="K219" s="57">
        <f>'Raw Data'!K217</f>
        <v>1.01971745456532</v>
      </c>
      <c r="L219" s="55">
        <f t="shared" si="12"/>
        <v>0.11372861559436062</v>
      </c>
      <c r="M219" s="55">
        <f>'Non-Dimensional Groups'!$C$20+'Non-Dimensional Groups'!$C$21*L219</f>
        <v>1.1330624802454019</v>
      </c>
      <c r="N219" s="49">
        <f>'Non-Dimensional Groups'!$C$20+'Non-Dimensional Groups'!$C$21</f>
        <v>2.17</v>
      </c>
      <c r="O219" s="49">
        <f>'Non-Dimensional Groups'!$C$22+'Non-Dimensional Groups'!$C$23*'Results (ND)-Batch'!L219</f>
        <v>0.92068925491445908</v>
      </c>
      <c r="P219" s="49">
        <f>'Non-Dimensional Groups'!$C$22+'Non-Dimensional Groups'!$C$23</f>
        <v>0.30263157894736847</v>
      </c>
      <c r="Q219" s="49">
        <f t="shared" si="13"/>
        <v>0.88913454555203197</v>
      </c>
      <c r="R219" s="49">
        <f t="shared" si="14"/>
        <v>4.62695203760331</v>
      </c>
      <c r="S219" s="69">
        <f>('Non-Dimensional Groups'!$C$24*EXP('Non-Dimensional Groups'!$C$25*'Results (ND)-Batch'!Q219))/(1+'Non-Dimensional Groups'!$C$24*EXP('Non-Dimensional Groups'!$C$25*'Results (ND)-Batch'!Q219))</f>
        <v>0.4150514354714967</v>
      </c>
      <c r="T219" s="69">
        <f t="shared" si="15"/>
        <v>0.55001554561265509</v>
      </c>
    </row>
    <row r="220" spans="1:20" x14ac:dyDescent="0.3">
      <c r="A220" s="55">
        <f>'Raw Data'!A218</f>
        <v>3.6166666666666698</v>
      </c>
      <c r="B220" s="60">
        <f>'Raw Data'!B218/'Raw Data'!$K218</f>
        <v>1.6930382957855632E-2</v>
      </c>
      <c r="C220" s="49">
        <f>'Raw Data'!C218/'Raw Data'!$K218</f>
        <v>4.5182810895505708E-2</v>
      </c>
      <c r="D220" s="49">
        <f>'Raw Data'!D218/'Raw Data'!$K218</f>
        <v>0.17687573274204935</v>
      </c>
      <c r="E220" s="49">
        <f>'Raw Data'!E218/'Raw Data'!$K218</f>
        <v>0.81840856918222804</v>
      </c>
      <c r="F220" s="49">
        <f>'Raw Data'!F218/'Raw Data'!$K218</f>
        <v>4.1572081469213442</v>
      </c>
      <c r="G220" s="49">
        <f>'Raw Data'!G218</f>
        <v>1.0031282481833099</v>
      </c>
      <c r="H220" s="49">
        <f>'Raw Data'!H218</f>
        <v>0.13945730314749</v>
      </c>
      <c r="I220" s="49">
        <f>'Raw Data'!I218</f>
        <v>0.114074993745439</v>
      </c>
      <c r="J220" s="49">
        <f>'Raw Data'!J218</f>
        <v>0.85870848035739999</v>
      </c>
      <c r="K220" s="57">
        <f>'Raw Data'!K218</f>
        <v>1.0197192708838201</v>
      </c>
      <c r="L220" s="55">
        <f t="shared" si="12"/>
        <v>0.11371925170289207</v>
      </c>
      <c r="M220" s="55">
        <f>'Non-Dimensional Groups'!$C$20+'Non-Dimensional Groups'!$C$21*L220</f>
        <v>1.1330515244923838</v>
      </c>
      <c r="N220" s="49">
        <f>'Non-Dimensional Groups'!$C$20+'Non-Dimensional Groups'!$C$21</f>
        <v>2.17</v>
      </c>
      <c r="O220" s="49">
        <f>'Non-Dimensional Groups'!$C$22+'Non-Dimensional Groups'!$C$23*'Results (ND)-Batch'!L220</f>
        <v>0.92069578499666738</v>
      </c>
      <c r="P220" s="49">
        <f>'Non-Dimensional Groups'!$C$22+'Non-Dimensional Groups'!$C$23</f>
        <v>0.30263157894736847</v>
      </c>
      <c r="Q220" s="49">
        <f t="shared" si="13"/>
        <v>0.88913454557571414</v>
      </c>
      <c r="R220" s="49">
        <f t="shared" si="14"/>
        <v>4.6270257456729373</v>
      </c>
      <c r="S220" s="69">
        <f>('Non-Dimensional Groups'!$C$24*EXP('Non-Dimensional Groups'!$C$25*'Results (ND)-Batch'!Q220))/(1+'Non-Dimensional Groups'!$C$24*EXP('Non-Dimensional Groups'!$C$25*'Results (ND)-Batch'!Q220))</f>
        <v>0.41505143548128381</v>
      </c>
      <c r="T220" s="69">
        <f t="shared" si="15"/>
        <v>0.55005734912891668</v>
      </c>
    </row>
    <row r="221" spans="1:20" x14ac:dyDescent="0.3">
      <c r="A221" s="55">
        <f>'Raw Data'!A219</f>
        <v>3.6333333333333302</v>
      </c>
      <c r="B221" s="60">
        <f>'Raw Data'!B219/'Raw Data'!$K219</f>
        <v>1.6930719395305452E-2</v>
      </c>
      <c r="C221" s="49">
        <f>'Raw Data'!C219/'Raw Data'!$K219</f>
        <v>4.51846677217215E-2</v>
      </c>
      <c r="D221" s="49">
        <f>'Raw Data'!D219/'Raw Data'!$K219</f>
        <v>0.1768857523143213</v>
      </c>
      <c r="E221" s="49">
        <f>'Raw Data'!E219/'Raw Data'!$K219</f>
        <v>0.8184677726255486</v>
      </c>
      <c r="F221" s="49">
        <f>'Raw Data'!F219/'Raw Data'!$K219</f>
        <v>4.1575748482758517</v>
      </c>
      <c r="G221" s="49">
        <f>'Raw Data'!G219</f>
        <v>1.00311780778621</v>
      </c>
      <c r="H221" s="49">
        <f>'Raw Data'!H219</f>
        <v>0.13946774354458999</v>
      </c>
      <c r="I221" s="49">
        <f>'Raw Data'!I219</f>
        <v>0.114064553348338</v>
      </c>
      <c r="J221" s="49">
        <f>'Raw Data'!J219</f>
        <v>0.85870848038192604</v>
      </c>
      <c r="K221" s="57">
        <f>'Raw Data'!K219</f>
        <v>1.0197210601625899</v>
      </c>
      <c r="L221" s="55">
        <f t="shared" si="12"/>
        <v>0.11371002733972804</v>
      </c>
      <c r="M221" s="55">
        <f>'Non-Dimensional Groups'!$C$20+'Non-Dimensional Groups'!$C$21*L221</f>
        <v>1.1330407319874818</v>
      </c>
      <c r="N221" s="49">
        <f>'Non-Dimensional Groups'!$C$20+'Non-Dimensional Groups'!$C$21</f>
        <v>2.17</v>
      </c>
      <c r="O221" s="49">
        <f>'Non-Dimensional Groups'!$C$22+'Non-Dimensional Groups'!$C$23*'Results (ND)-Batch'!L221</f>
        <v>0.92070221777624228</v>
      </c>
      <c r="P221" s="49">
        <f>'Non-Dimensional Groups'!$C$22+'Non-Dimensional Groups'!$C$23</f>
        <v>0.30263157894736847</v>
      </c>
      <c r="Q221" s="49">
        <f t="shared" si="13"/>
        <v>0.88913454560110861</v>
      </c>
      <c r="R221" s="49">
        <f t="shared" si="14"/>
        <v>4.6270983497368006</v>
      </c>
      <c r="S221" s="69">
        <f>('Non-Dimensional Groups'!$C$24*EXP('Non-Dimensional Groups'!$C$25*'Results (ND)-Batch'!Q221))/(1+'Non-Dimensional Groups'!$C$24*EXP('Non-Dimensional Groups'!$C$25*'Results (ND)-Batch'!Q221))</f>
        <v>0.41505143549177853</v>
      </c>
      <c r="T221" s="69">
        <f t="shared" si="15"/>
        <v>0.55009852888087707</v>
      </c>
    </row>
    <row r="222" spans="1:20" x14ac:dyDescent="0.3">
      <c r="A222" s="55">
        <f>'Raw Data'!A220</f>
        <v>3.65</v>
      </c>
      <c r="B222" s="60">
        <f>'Raw Data'!B220/'Raw Data'!$K220</f>
        <v>1.6931050428014991E-2</v>
      </c>
      <c r="C222" s="49">
        <f>'Raw Data'!C220/'Raw Data'!$K220</f>
        <v>4.5186496331395438E-2</v>
      </c>
      <c r="D222" s="49">
        <f>'Raw Data'!D220/'Raw Data'!$K220</f>
        <v>0.1768956198766827</v>
      </c>
      <c r="E222" s="49">
        <f>'Raw Data'!E220/'Raw Data'!$K220</f>
        <v>0.81852607892249918</v>
      </c>
      <c r="F222" s="49">
        <f>'Raw Data'!F220/'Raw Data'!$K220</f>
        <v>4.157935999222012</v>
      </c>
      <c r="G222" s="49">
        <f>'Raw Data'!G220</f>
        <v>1.0031075255335</v>
      </c>
      <c r="H222" s="49">
        <f>'Raw Data'!H220</f>
        <v>0.13947802579729501</v>
      </c>
      <c r="I222" s="49">
        <f>'Raw Data'!I220</f>
        <v>0.114054271095634</v>
      </c>
      <c r="J222" s="49">
        <f>'Raw Data'!J220</f>
        <v>0.85870848040810199</v>
      </c>
      <c r="K222" s="57">
        <f>'Raw Data'!K220</f>
        <v>1.0197228224016199</v>
      </c>
      <c r="L222" s="55">
        <f t="shared" si="12"/>
        <v>0.11370094251359</v>
      </c>
      <c r="M222" s="55">
        <f>'Non-Dimensional Groups'!$C$20+'Non-Dimensional Groups'!$C$21*L222</f>
        <v>1.1330301027409002</v>
      </c>
      <c r="N222" s="49">
        <f>'Non-Dimensional Groups'!$C$20+'Non-Dimensional Groups'!$C$21</f>
        <v>2.17</v>
      </c>
      <c r="O222" s="49">
        <f>'Non-Dimensional Groups'!$C$22+'Non-Dimensional Groups'!$C$23*'Results (ND)-Batch'!L222</f>
        <v>0.92070855324710177</v>
      </c>
      <c r="P222" s="49">
        <f>'Non-Dimensional Groups'!$C$22+'Non-Dimensional Groups'!$C$23</f>
        <v>0.30263157894736847</v>
      </c>
      <c r="Q222" s="49">
        <f t="shared" si="13"/>
        <v>0.88913454562821714</v>
      </c>
      <c r="R222" s="49">
        <f t="shared" si="14"/>
        <v>4.6271698501811933</v>
      </c>
      <c r="S222" s="69">
        <f>('Non-Dimensional Groups'!$C$24*EXP('Non-Dimensional Groups'!$C$25*'Results (ND)-Batch'!Q222))/(1+'Non-Dimensional Groups'!$C$24*EXP('Non-Dimensional Groups'!$C$25*'Results (ND)-Batch'!Q222))</f>
        <v>0.41505143550298174</v>
      </c>
      <c r="T222" s="69">
        <f t="shared" si="15"/>
        <v>0.55013908486854024</v>
      </c>
    </row>
    <row r="223" spans="1:20" x14ac:dyDescent="0.3">
      <c r="A223" s="55">
        <f>'Raw Data'!A221</f>
        <v>3.6666666666666701</v>
      </c>
      <c r="B223" s="60">
        <f>'Raw Data'!B221/'Raw Data'!$K221</f>
        <v>1.6931376056038665E-2</v>
      </c>
      <c r="C223" s="49">
        <f>'Raw Data'!C221/'Raw Data'!$K221</f>
        <v>4.5188296724819929E-2</v>
      </c>
      <c r="D223" s="49">
        <f>'Raw Data'!D221/'Raw Data'!$K221</f>
        <v>0.1769053354307065</v>
      </c>
      <c r="E223" s="49">
        <f>'Raw Data'!E221/'Raw Data'!$K221</f>
        <v>0.81858348808237658</v>
      </c>
      <c r="F223" s="49">
        <f>'Raw Data'!F221/'Raw Data'!$K221</f>
        <v>4.1582915998173835</v>
      </c>
      <c r="G223" s="49">
        <f>'Raw Data'!G221</f>
        <v>1.0030974014251901</v>
      </c>
      <c r="H223" s="49">
        <f>'Raw Data'!H221</f>
        <v>0.13948814990560399</v>
      </c>
      <c r="I223" s="49">
        <f>'Raw Data'!I221</f>
        <v>0.114044146987324</v>
      </c>
      <c r="J223" s="49">
        <f>'Raw Data'!J221</f>
        <v>0.85870848043592696</v>
      </c>
      <c r="K223" s="57">
        <f>'Raw Data'!K221</f>
        <v>1.0197245576009</v>
      </c>
      <c r="L223" s="55">
        <f t="shared" si="12"/>
        <v>0.1136919972330616</v>
      </c>
      <c r="M223" s="55">
        <f>'Non-Dimensional Groups'!$C$20+'Non-Dimensional Groups'!$C$21*L223</f>
        <v>1.1330196367626821</v>
      </c>
      <c r="N223" s="49">
        <f>'Non-Dimensional Groups'!$C$20+'Non-Dimensional Groups'!$C$21</f>
        <v>2.17</v>
      </c>
      <c r="O223" s="49">
        <f>'Non-Dimensional Groups'!$C$22+'Non-Dimensional Groups'!$C$23*'Results (ND)-Batch'!L223</f>
        <v>0.92071479140325962</v>
      </c>
      <c r="P223" s="49">
        <f>'Non-Dimensional Groups'!$C$22+'Non-Dimensional Groups'!$C$23</f>
        <v>0.30263157894736847</v>
      </c>
      <c r="Q223" s="49">
        <f t="shared" si="13"/>
        <v>0.88913454565702821</v>
      </c>
      <c r="R223" s="49">
        <f t="shared" si="14"/>
        <v>4.6272402473865144</v>
      </c>
      <c r="S223" s="69">
        <f>('Non-Dimensional Groups'!$C$24*EXP('Non-Dimensional Groups'!$C$25*'Results (ND)-Batch'!Q223))/(1+'Non-Dimensional Groups'!$C$24*EXP('Non-Dimensional Groups'!$C$25*'Results (ND)-Batch'!Q223))</f>
        <v>0.41505143551488843</v>
      </c>
      <c r="T223" s="69">
        <f t="shared" si="15"/>
        <v>0.55017901709190209</v>
      </c>
    </row>
    <row r="224" spans="1:20" x14ac:dyDescent="0.3">
      <c r="A224" s="55">
        <f>'Raw Data'!A222</f>
        <v>3.68333333333333</v>
      </c>
      <c r="B224" s="60">
        <f>'Raw Data'!B222/'Raw Data'!$K222</f>
        <v>1.6931681811713048E-2</v>
      </c>
      <c r="C224" s="49">
        <f>'Raw Data'!C222/'Raw Data'!$K222</f>
        <v>4.5190001608539671E-2</v>
      </c>
      <c r="D224" s="49">
        <f>'Raw Data'!D222/'Raw Data'!$K222</f>
        <v>0.17691453964437193</v>
      </c>
      <c r="E224" s="49">
        <f>'Raw Data'!E222/'Raw Data'!$K222</f>
        <v>0.818637893273788</v>
      </c>
      <c r="F224" s="49">
        <f>'Raw Data'!F222/'Raw Data'!$K222</f>
        <v>4.1586287013462071</v>
      </c>
      <c r="G224" s="49">
        <f>'Raw Data'!G222</f>
        <v>1.0030878065531501</v>
      </c>
      <c r="H224" s="49">
        <f>'Raw Data'!H222</f>
        <v>0.13949774477764401</v>
      </c>
      <c r="I224" s="49">
        <f>'Raw Data'!I222</f>
        <v>0.114034552115284</v>
      </c>
      <c r="J224" s="49">
        <f>'Raw Data'!J222</f>
        <v>0.85870848045405301</v>
      </c>
      <c r="K224" s="57">
        <f>'Raw Data'!K222</f>
        <v>1.01972620311342</v>
      </c>
      <c r="L224" s="55">
        <f t="shared" si="12"/>
        <v>0.11368351939909829</v>
      </c>
      <c r="M224" s="55">
        <f>'Non-Dimensional Groups'!$C$20+'Non-Dimensional Groups'!$C$21*L224</f>
        <v>1.1330097176969449</v>
      </c>
      <c r="N224" s="49">
        <f>'Non-Dimensional Groups'!$C$20+'Non-Dimensional Groups'!$C$21</f>
        <v>2.17</v>
      </c>
      <c r="O224" s="49">
        <f>'Non-Dimensional Groups'!$C$22+'Non-Dimensional Groups'!$C$23*'Results (ND)-Batch'!L224</f>
        <v>0.92072070357694458</v>
      </c>
      <c r="P224" s="49">
        <f>'Non-Dimensional Groups'!$C$22+'Non-Dimensional Groups'!$C$23</f>
        <v>0.30263157894736847</v>
      </c>
      <c r="Q224" s="49">
        <f t="shared" si="13"/>
        <v>0.88913454567579664</v>
      </c>
      <c r="R224" s="49">
        <f t="shared" si="14"/>
        <v>4.6273070315158282</v>
      </c>
      <c r="S224" s="69">
        <f>('Non-Dimensional Groups'!$C$24*EXP('Non-Dimensional Groups'!$C$25*'Results (ND)-Batch'!Q224))/(1+'Non-Dimensional Groups'!$C$24*EXP('Non-Dimensional Groups'!$C$25*'Results (ND)-Batch'!Q224))</f>
        <v>0.41505143552264484</v>
      </c>
      <c r="T224" s="69">
        <f t="shared" si="15"/>
        <v>0.55021686186417618</v>
      </c>
    </row>
    <row r="225" spans="1:20" x14ac:dyDescent="0.3">
      <c r="A225" s="55">
        <f>'Raw Data'!A223</f>
        <v>3.7</v>
      </c>
      <c r="B225" s="60">
        <f>'Raw Data'!B223/'Raw Data'!$K223</f>
        <v>1.6931977075925968E-2</v>
      </c>
      <c r="C225" s="49">
        <f>'Raw Data'!C223/'Raw Data'!$K223</f>
        <v>4.5191655892007777E-2</v>
      </c>
      <c r="D225" s="49">
        <f>'Raw Data'!D223/'Raw Data'!$K223</f>
        <v>0.17692347292741714</v>
      </c>
      <c r="E225" s="49">
        <f>'Raw Data'!E223/'Raw Data'!$K223</f>
        <v>0.81869070671459487</v>
      </c>
      <c r="F225" s="49">
        <f>'Raw Data'!F223/'Raw Data'!$K223</f>
        <v>4.1589559998245047</v>
      </c>
      <c r="G225" s="49">
        <f>'Raw Data'!G223</f>
        <v>1.0030784921057501</v>
      </c>
      <c r="H225" s="49">
        <f>'Raw Data'!H223</f>
        <v>0.13950705922505299</v>
      </c>
      <c r="I225" s="49">
        <f>'Raw Data'!I223</f>
        <v>0.11402523766787601</v>
      </c>
      <c r="J225" s="49">
        <f>'Raw Data'!J223</f>
        <v>0.85870848046608395</v>
      </c>
      <c r="K225" s="57">
        <f>'Raw Data'!K223</f>
        <v>1.01972780109664</v>
      </c>
      <c r="L225" s="55">
        <f t="shared" si="12"/>
        <v>0.11367528918749345</v>
      </c>
      <c r="M225" s="55">
        <f>'Non-Dimensional Groups'!$C$20+'Non-Dimensional Groups'!$C$21*L225</f>
        <v>1.1330000883493674</v>
      </c>
      <c r="N225" s="49">
        <f>'Non-Dimensional Groups'!$C$20+'Non-Dimensional Groups'!$C$21</f>
        <v>2.17</v>
      </c>
      <c r="O225" s="49">
        <f>'Non-Dimensional Groups'!$C$22+'Non-Dimensional Groups'!$C$23*'Results (ND)-Batch'!L225</f>
        <v>0.92072644306661644</v>
      </c>
      <c r="P225" s="49">
        <f>'Non-Dimensional Groups'!$C$22+'Non-Dimensional Groups'!$C$23</f>
        <v>0.30263157894736847</v>
      </c>
      <c r="Q225" s="49">
        <f t="shared" si="13"/>
        <v>0.88913454568824601</v>
      </c>
      <c r="R225" s="49">
        <f t="shared" si="14"/>
        <v>4.6273718979643972</v>
      </c>
      <c r="S225" s="69">
        <f>('Non-Dimensional Groups'!$C$24*EXP('Non-Dimensional Groups'!$C$25*'Results (ND)-Batch'!Q225))/(1+'Non-Dimensional Groups'!$C$24*EXP('Non-Dimensional Groups'!$C$25*'Results (ND)-Batch'!Q225))</f>
        <v>0.41505143552778978</v>
      </c>
      <c r="T225" s="69">
        <f t="shared" si="15"/>
        <v>0.55025360056580563</v>
      </c>
    </row>
    <row r="226" spans="1:20" x14ac:dyDescent="0.3">
      <c r="A226" s="55">
        <f>'Raw Data'!A224</f>
        <v>3.7166666666666699</v>
      </c>
      <c r="B226" s="60">
        <f>'Raw Data'!B224/'Raw Data'!$K224</f>
        <v>1.6932270282487342E-2</v>
      </c>
      <c r="C226" s="49">
        <f>'Raw Data'!C224/'Raw Data'!$K224</f>
        <v>4.5193299075637801E-2</v>
      </c>
      <c r="D226" s="49">
        <f>'Raw Data'!D224/'Raw Data'!$K224</f>
        <v>0.17693234633192484</v>
      </c>
      <c r="E226" s="49">
        <f>'Raw Data'!E224/'Raw Data'!$K224</f>
        <v>0.81874316640828593</v>
      </c>
      <c r="F226" s="49">
        <f>'Raw Data'!F224/'Raw Data'!$K224</f>
        <v>4.1592811076046532</v>
      </c>
      <c r="G226" s="49">
        <f>'Raw Data'!G224</f>
        <v>1.00306924001096</v>
      </c>
      <c r="H226" s="49">
        <f>'Raw Data'!H224</f>
        <v>0.13951631131984299</v>
      </c>
      <c r="I226" s="49">
        <f>'Raw Data'!I224</f>
        <v>0.114015985573085</v>
      </c>
      <c r="J226" s="49">
        <f>'Raw Data'!J224</f>
        <v>0.85870848047783299</v>
      </c>
      <c r="K226" s="57">
        <f>'Raw Data'!K224</f>
        <v>1.01972938839782</v>
      </c>
      <c r="L226" s="55">
        <f t="shared" si="12"/>
        <v>0.1136671139191141</v>
      </c>
      <c r="M226" s="55">
        <f>'Non-Dimensional Groups'!$C$20+'Non-Dimensional Groups'!$C$21*L226</f>
        <v>1.1329905232853634</v>
      </c>
      <c r="N226" s="49">
        <f>'Non-Dimensional Groups'!$C$20+'Non-Dimensional Groups'!$C$21</f>
        <v>2.17</v>
      </c>
      <c r="O226" s="49">
        <f>'Non-Dimensional Groups'!$C$22+'Non-Dimensional Groups'!$C$23*'Results (ND)-Batch'!L226</f>
        <v>0.92073214424061778</v>
      </c>
      <c r="P226" s="49">
        <f>'Non-Dimensional Groups'!$C$22+'Non-Dimensional Groups'!$C$23</f>
        <v>0.30263157894736847</v>
      </c>
      <c r="Q226" s="49">
        <f t="shared" si="13"/>
        <v>0.88913454570041084</v>
      </c>
      <c r="R226" s="49">
        <f t="shared" si="14"/>
        <v>4.6274363245730372</v>
      </c>
      <c r="S226" s="69">
        <f>('Non-Dimensional Groups'!$C$24*EXP('Non-Dimensional Groups'!$C$25*'Results (ND)-Batch'!Q226))/(1+'Non-Dimensional Groups'!$C$24*EXP('Non-Dimensional Groups'!$C$25*'Results (ND)-Batch'!Q226))</f>
        <v>0.41505143553281715</v>
      </c>
      <c r="T226" s="69">
        <f t="shared" si="15"/>
        <v>0.55029009333182943</v>
      </c>
    </row>
    <row r="227" spans="1:20" x14ac:dyDescent="0.3">
      <c r="A227" s="55">
        <f>'Raw Data'!A225</f>
        <v>3.7333333333333298</v>
      </c>
      <c r="B227" s="60">
        <f>'Raw Data'!B225/'Raw Data'!$K225</f>
        <v>1.6932561431415742E-2</v>
      </c>
      <c r="C227" s="49">
        <f>'Raw Data'!C225/'Raw Data'!$K225</f>
        <v>4.5194931159532895E-2</v>
      </c>
      <c r="D227" s="49">
        <f>'Raw Data'!D225/'Raw Data'!$K225</f>
        <v>0.17694115985845082</v>
      </c>
      <c r="E227" s="49">
        <f>'Raw Data'!E225/'Raw Data'!$K225</f>
        <v>0.81879527235815486</v>
      </c>
      <c r="F227" s="49">
        <f>'Raw Data'!F225/'Raw Data'!$K225</f>
        <v>4.1596040247070478</v>
      </c>
      <c r="G227" s="49">
        <f>'Raw Data'!G225</f>
        <v>1.0030600502687801</v>
      </c>
      <c r="H227" s="49">
        <f>'Raw Data'!H225</f>
        <v>0.139525501062016</v>
      </c>
      <c r="I227" s="49">
        <f>'Raw Data'!I225</f>
        <v>0.114006795830913</v>
      </c>
      <c r="J227" s="49">
        <f>'Raw Data'!J225</f>
        <v>0.85870848048930004</v>
      </c>
      <c r="K227" s="57">
        <f>'Raw Data'!K225</f>
        <v>1.0197309650169699</v>
      </c>
      <c r="L227" s="55">
        <f t="shared" si="12"/>
        <v>0.11365899359700721</v>
      </c>
      <c r="M227" s="55">
        <f>'Non-Dimensional Groups'!$C$20+'Non-Dimensional Groups'!$C$21*L227</f>
        <v>1.1329810225084984</v>
      </c>
      <c r="N227" s="49">
        <f>'Non-Dimensional Groups'!$C$20+'Non-Dimensional Groups'!$C$21</f>
        <v>2.17</v>
      </c>
      <c r="O227" s="49">
        <f>'Non-Dimensional Groups'!$C$22+'Non-Dimensional Groups'!$C$23*'Results (ND)-Batch'!L227</f>
        <v>0.92073780709682396</v>
      </c>
      <c r="P227" s="49">
        <f>'Non-Dimensional Groups'!$C$22+'Non-Dimensional Groups'!$C$23</f>
        <v>0.30263157894736847</v>
      </c>
      <c r="Q227" s="49">
        <f t="shared" si="13"/>
        <v>0.88913454571229122</v>
      </c>
      <c r="R227" s="49">
        <f t="shared" si="14"/>
        <v>4.6275003114774069</v>
      </c>
      <c r="S227" s="69">
        <f>('Non-Dimensional Groups'!$C$24*EXP('Non-Dimensional Groups'!$C$25*'Results (ND)-Batch'!Q227))/(1+'Non-Dimensional Groups'!$C$24*EXP('Non-Dimensional Groups'!$C$25*'Results (ND)-Batch'!Q227))</f>
        <v>0.41505143553772694</v>
      </c>
      <c r="T227" s="69">
        <f t="shared" si="15"/>
        <v>0.55032634016225546</v>
      </c>
    </row>
    <row r="228" spans="1:20" x14ac:dyDescent="0.3">
      <c r="A228" s="55">
        <f>'Raw Data'!A226</f>
        <v>3.75</v>
      </c>
      <c r="B228" s="60">
        <f>'Raw Data'!B226/'Raw Data'!$K226</f>
        <v>1.693285052273022E-2</v>
      </c>
      <c r="C228" s="49">
        <f>'Raw Data'!C226/'Raw Data'!$K226</f>
        <v>4.5196552143796254E-2</v>
      </c>
      <c r="D228" s="49">
        <f>'Raw Data'!D226/'Raw Data'!$K226</f>
        <v>0.17694991350755149</v>
      </c>
      <c r="E228" s="49">
        <f>'Raw Data'!E226/'Raw Data'!$K226</f>
        <v>0.81884702456748881</v>
      </c>
      <c r="F228" s="49">
        <f>'Raw Data'!F226/'Raw Data'!$K226</f>
        <v>4.159924751152059</v>
      </c>
      <c r="G228" s="49">
        <f>'Raw Data'!G226</f>
        <v>1.0030509228792299</v>
      </c>
      <c r="H228" s="49">
        <f>'Raw Data'!H226</f>
        <v>0.139534628451571</v>
      </c>
      <c r="I228" s="49">
        <f>'Raw Data'!I226</f>
        <v>0.113997668441358</v>
      </c>
      <c r="J228" s="49">
        <f>'Raw Data'!J226</f>
        <v>0.85870848050048498</v>
      </c>
      <c r="K228" s="57">
        <f>'Raw Data'!K226</f>
        <v>1.0197325309540799</v>
      </c>
      <c r="L228" s="55">
        <f t="shared" si="12"/>
        <v>0.11365092822419309</v>
      </c>
      <c r="M228" s="55">
        <f>'Non-Dimensional Groups'!$C$20+'Non-Dimensional Groups'!$C$21*L228</f>
        <v>1.132971586022306</v>
      </c>
      <c r="N228" s="49">
        <f>'Non-Dimensional Groups'!$C$20+'Non-Dimensional Groups'!$C$21</f>
        <v>2.17</v>
      </c>
      <c r="O228" s="49">
        <f>'Non-Dimensional Groups'!$C$22+'Non-Dimensional Groups'!$C$23*'Results (ND)-Batch'!L228</f>
        <v>0.92074343163312855</v>
      </c>
      <c r="P228" s="49">
        <f>'Non-Dimensional Groups'!$C$22+'Non-Dimensional Groups'!$C$23</f>
        <v>0.30263157894736847</v>
      </c>
      <c r="Q228" s="49">
        <f t="shared" si="13"/>
        <v>0.88913454572386807</v>
      </c>
      <c r="R228" s="49">
        <f t="shared" si="14"/>
        <v>4.6275638588121932</v>
      </c>
      <c r="S228" s="69">
        <f>('Non-Dimensional Groups'!$C$24*EXP('Non-Dimensional Groups'!$C$25*'Results (ND)-Batch'!Q228))/(1+'Non-Dimensional Groups'!$C$24*EXP('Non-Dimensional Groups'!$C$25*'Results (ND)-Batch'!Q228))</f>
        <v>0.41505143554251139</v>
      </c>
      <c r="T228" s="69">
        <f t="shared" si="15"/>
        <v>0.55036234105707982</v>
      </c>
    </row>
    <row r="229" spans="1:20" x14ac:dyDescent="0.3">
      <c r="A229" s="55">
        <f>'Raw Data'!A227</f>
        <v>3.7666666666666702</v>
      </c>
      <c r="B229" s="60">
        <f>'Raw Data'!B227/'Raw Data'!$K227</f>
        <v>1.6933137556449238E-2</v>
      </c>
      <c r="C229" s="49">
        <f>'Raw Data'!C227/'Raw Data'!$K227</f>
        <v>4.5198162028529866E-2</v>
      </c>
      <c r="D229" s="49">
        <f>'Raw Data'!D227/'Raw Data'!$K227</f>
        <v>0.17695860727977777</v>
      </c>
      <c r="E229" s="49">
        <f>'Raw Data'!E227/'Raw Data'!$K227</f>
        <v>0.81889842303954175</v>
      </c>
      <c r="F229" s="49">
        <f>'Raw Data'!F227/'Raw Data'!$K227</f>
        <v>4.1602432869598367</v>
      </c>
      <c r="G229" s="49">
        <f>'Raw Data'!G227</f>
        <v>1.0030418578422899</v>
      </c>
      <c r="H229" s="49">
        <f>'Raw Data'!H227</f>
        <v>0.13954369348850801</v>
      </c>
      <c r="I229" s="49">
        <f>'Raw Data'!I227</f>
        <v>0.11398860340442001</v>
      </c>
      <c r="J229" s="49">
        <f>'Raw Data'!J227</f>
        <v>0.85870848051138904</v>
      </c>
      <c r="K229" s="57">
        <f>'Raw Data'!K227</f>
        <v>1.01973408620915</v>
      </c>
      <c r="L229" s="55">
        <f t="shared" si="12"/>
        <v>0.11364291780367818</v>
      </c>
      <c r="M229" s="55">
        <f>'Non-Dimensional Groups'!$C$20+'Non-Dimensional Groups'!$C$21*L229</f>
        <v>1.1329622138303035</v>
      </c>
      <c r="N229" s="49">
        <f>'Non-Dimensional Groups'!$C$20+'Non-Dimensional Groups'!$C$21</f>
        <v>2.17</v>
      </c>
      <c r="O229" s="49">
        <f>'Non-Dimensional Groups'!$C$22+'Non-Dimensional Groups'!$C$23*'Results (ND)-Batch'!L229</f>
        <v>0.9207490178474349</v>
      </c>
      <c r="P229" s="49">
        <f>'Non-Dimensional Groups'!$C$22+'Non-Dimensional Groups'!$C$23</f>
        <v>0.30263157894736847</v>
      </c>
      <c r="Q229" s="49">
        <f t="shared" si="13"/>
        <v>0.8891345457351606</v>
      </c>
      <c r="R229" s="49">
        <f t="shared" si="14"/>
        <v>4.6276269667111167</v>
      </c>
      <c r="S229" s="69">
        <f>('Non-Dimensional Groups'!$C$24*EXP('Non-Dimensional Groups'!$C$25*'Results (ND)-Batch'!Q229))/(1+'Non-Dimensional Groups'!$C$24*EXP('Non-Dimensional Groups'!$C$25*'Results (ND)-Batch'!Q229))</f>
        <v>0.41505143554717827</v>
      </c>
      <c r="T229" s="69">
        <f t="shared" si="15"/>
        <v>0.5503980960163023</v>
      </c>
    </row>
    <row r="230" spans="1:20" x14ac:dyDescent="0.3">
      <c r="A230" s="55">
        <f>'Raw Data'!A228</f>
        <v>3.7833333333333301</v>
      </c>
      <c r="B230" s="60">
        <f>'Raw Data'!B228/'Raw Data'!$K228</f>
        <v>1.6933422532591131E-2</v>
      </c>
      <c r="C230" s="49">
        <f>'Raw Data'!C228/'Raw Data'!$K228</f>
        <v>4.5199760813835199E-2</v>
      </c>
      <c r="D230" s="49">
        <f>'Raw Data'!D228/'Raw Data'!$K228</f>
        <v>0.1769672411756778</v>
      </c>
      <c r="E230" s="49">
        <f>'Raw Data'!E228/'Raw Data'!$K228</f>
        <v>0.8189494677775484</v>
      </c>
      <c r="F230" s="49">
        <f>'Raw Data'!F228/'Raw Data'!$K228</f>
        <v>4.1605596321504361</v>
      </c>
      <c r="G230" s="49">
        <f>'Raw Data'!G228</f>
        <v>1.0030328551579699</v>
      </c>
      <c r="H230" s="49">
        <f>'Raw Data'!H228</f>
        <v>0.13955269617282701</v>
      </c>
      <c r="I230" s="49">
        <f>'Raw Data'!I228</f>
        <v>0.11397960072010099</v>
      </c>
      <c r="J230" s="49">
        <f>'Raw Data'!J228</f>
        <v>0.85870848052201099</v>
      </c>
      <c r="K230" s="57">
        <f>'Raw Data'!K228</f>
        <v>1.0197356307821801</v>
      </c>
      <c r="L230" s="55">
        <f t="shared" si="12"/>
        <v>0.11363496233844711</v>
      </c>
      <c r="M230" s="55">
        <f>'Non-Dimensional Groups'!$C$20+'Non-Dimensional Groups'!$C$21*L230</f>
        <v>1.1329529059359831</v>
      </c>
      <c r="N230" s="49">
        <f>'Non-Dimensional Groups'!$C$20+'Non-Dimensional Groups'!$C$21</f>
        <v>2.17</v>
      </c>
      <c r="O230" s="49">
        <f>'Non-Dimensional Groups'!$C$22+'Non-Dimensional Groups'!$C$23*'Results (ND)-Batch'!L230</f>
        <v>0.9207545657376619</v>
      </c>
      <c r="P230" s="49">
        <f>'Non-Dimensional Groups'!$C$22+'Non-Dimensional Groups'!$C$23</f>
        <v>0.30263157894736847</v>
      </c>
      <c r="Q230" s="49">
        <f t="shared" si="13"/>
        <v>0.8891345457461598</v>
      </c>
      <c r="R230" s="49">
        <f t="shared" si="14"/>
        <v>4.6276896353069441</v>
      </c>
      <c r="S230" s="69">
        <f>('Non-Dimensional Groups'!$C$24*EXP('Non-Dimensional Groups'!$C$25*'Results (ND)-Batch'!Q230))/(1+'Non-Dimensional Groups'!$C$24*EXP('Non-Dimensional Groups'!$C$25*'Results (ND)-Batch'!Q230))</f>
        <v>0.41505143555172386</v>
      </c>
      <c r="T230" s="69">
        <f t="shared" si="15"/>
        <v>0.55043360503992311</v>
      </c>
    </row>
    <row r="231" spans="1:20" x14ac:dyDescent="0.3">
      <c r="A231" s="55">
        <f>'Raw Data'!A229</f>
        <v>3.8</v>
      </c>
      <c r="B231" s="60">
        <f>'Raw Data'!B229/'Raw Data'!$K229</f>
        <v>1.6933705451174248E-2</v>
      </c>
      <c r="C231" s="49">
        <f>'Raw Data'!C229/'Raw Data'!$K229</f>
        <v>4.5201348499812402E-2</v>
      </c>
      <c r="D231" s="49">
        <f>'Raw Data'!D229/'Raw Data'!$K229</f>
        <v>0.17697581519579236</v>
      </c>
      <c r="E231" s="49">
        <f>'Raw Data'!E229/'Raw Data'!$K229</f>
        <v>0.81900015878471355</v>
      </c>
      <c r="F231" s="49">
        <f>'Raw Data'!F229/'Raw Data'!$K229</f>
        <v>4.1608737867436911</v>
      </c>
      <c r="G231" s="49">
        <f>'Raw Data'!G229</f>
        <v>1.0030239148262701</v>
      </c>
      <c r="H231" s="49">
        <f>'Raw Data'!H229</f>
        <v>0.13956163650452899</v>
      </c>
      <c r="I231" s="49">
        <f>'Raw Data'!I229</f>
        <v>0.11397066038839899</v>
      </c>
      <c r="J231" s="49">
        <f>'Raw Data'!J229</f>
        <v>0.85870848053235105</v>
      </c>
      <c r="K231" s="57">
        <f>'Raw Data'!K229</f>
        <v>1.0197371646731801</v>
      </c>
      <c r="L231" s="55">
        <f t="shared" si="12"/>
        <v>0.11362706183146133</v>
      </c>
      <c r="M231" s="55">
        <f>'Non-Dimensional Groups'!$C$20+'Non-Dimensional Groups'!$C$21*L231</f>
        <v>1.1329436623428097</v>
      </c>
      <c r="N231" s="49">
        <f>'Non-Dimensional Groups'!$C$20+'Non-Dimensional Groups'!$C$21</f>
        <v>2.17</v>
      </c>
      <c r="O231" s="49">
        <f>'Non-Dimensional Groups'!$C$22+'Non-Dimensional Groups'!$C$23*'Results (ND)-Batch'!L231</f>
        <v>0.92076007530174409</v>
      </c>
      <c r="P231" s="49">
        <f>'Non-Dimensional Groups'!$C$22+'Non-Dimensional Groups'!$C$23</f>
        <v>0.30263157894736847</v>
      </c>
      <c r="Q231" s="49">
        <f t="shared" si="13"/>
        <v>0.88913454575686435</v>
      </c>
      <c r="R231" s="49">
        <f t="shared" si="14"/>
        <v>4.6277518647315459</v>
      </c>
      <c r="S231" s="69">
        <f>('Non-Dimensional Groups'!$C$24*EXP('Non-Dimensional Groups'!$C$25*'Results (ND)-Batch'!Q231))/(1+'Non-Dimensional Groups'!$C$24*EXP('Non-Dimensional Groups'!$C$25*'Results (ND)-Batch'!Q231))</f>
        <v>0.41505143555614765</v>
      </c>
      <c r="T231" s="69">
        <f t="shared" si="15"/>
        <v>0.55046886812794604</v>
      </c>
    </row>
    <row r="232" spans="1:20" x14ac:dyDescent="0.3">
      <c r="A232" s="55">
        <f>'Raw Data'!A230</f>
        <v>3.81666666666667</v>
      </c>
      <c r="B232" s="60">
        <f>'Raw Data'!B230/'Raw Data'!$K230</f>
        <v>1.6933986312216723E-2</v>
      </c>
      <c r="C232" s="49">
        <f>'Raw Data'!C230/'Raw Data'!$K230</f>
        <v>4.5202925086561999E-2</v>
      </c>
      <c r="D232" s="49">
        <f>'Raw Data'!D230/'Raw Data'!$K230</f>
        <v>0.1769843293406628</v>
      </c>
      <c r="E232" s="49">
        <f>'Raw Data'!E230/'Raw Data'!$K230</f>
        <v>0.81905049606423219</v>
      </c>
      <c r="F232" s="49">
        <f>'Raw Data'!F230/'Raw Data'!$K230</f>
        <v>4.1611857507594223</v>
      </c>
      <c r="G232" s="49">
        <f>'Raw Data'!G230</f>
        <v>1.00301503684719</v>
      </c>
      <c r="H232" s="49">
        <f>'Raw Data'!H230</f>
        <v>0.13957051448361299</v>
      </c>
      <c r="I232" s="49">
        <f>'Raw Data'!I230</f>
        <v>0.113961782409315</v>
      </c>
      <c r="J232" s="49">
        <f>'Raw Data'!J230</f>
        <v>0.858708480542409</v>
      </c>
      <c r="K232" s="57">
        <f>'Raw Data'!K230</f>
        <v>1.0197386878821399</v>
      </c>
      <c r="L232" s="55">
        <f t="shared" si="12"/>
        <v>0.11361921628566488</v>
      </c>
      <c r="M232" s="55">
        <f>'Non-Dimensional Groups'!$C$20+'Non-Dimensional Groups'!$C$21*L232</f>
        <v>1.1329344830542278</v>
      </c>
      <c r="N232" s="49">
        <f>'Non-Dimensional Groups'!$C$20+'Non-Dimensional Groups'!$C$21</f>
        <v>2.17</v>
      </c>
      <c r="O232" s="49">
        <f>'Non-Dimensional Groups'!$C$22+'Non-Dimensional Groups'!$C$23*'Results (ND)-Batch'!L232</f>
        <v>0.92076554653762843</v>
      </c>
      <c r="P232" s="49">
        <f>'Non-Dimensional Groups'!$C$22+'Non-Dimensional Groups'!$C$23</f>
        <v>0.30263157894736847</v>
      </c>
      <c r="Q232" s="49">
        <f t="shared" si="13"/>
        <v>0.88913454576727502</v>
      </c>
      <c r="R232" s="49">
        <f t="shared" si="14"/>
        <v>4.6278136551158058</v>
      </c>
      <c r="S232" s="69">
        <f>('Non-Dimensional Groups'!$C$24*EXP('Non-Dimensional Groups'!$C$25*'Results (ND)-Batch'!Q232))/(1+'Non-Dimensional Groups'!$C$24*EXP('Non-Dimensional Groups'!$C$25*'Results (ND)-Batch'!Q232))</f>
        <v>0.4150514355604501</v>
      </c>
      <c r="T232" s="69">
        <f t="shared" si="15"/>
        <v>0.5505038852803672</v>
      </c>
    </row>
    <row r="233" spans="1:20" x14ac:dyDescent="0.3">
      <c r="A233" s="55">
        <f>'Raw Data'!A231</f>
        <v>3.8333333333333299</v>
      </c>
      <c r="B233" s="60">
        <f>'Raw Data'!B231/'Raw Data'!$K231</f>
        <v>1.6934265115736803E-2</v>
      </c>
      <c r="C233" s="49">
        <f>'Raw Data'!C231/'Raw Data'!$K231</f>
        <v>4.5204490574183256E-2</v>
      </c>
      <c r="D233" s="49">
        <f>'Raw Data'!D231/'Raw Data'!$K231</f>
        <v>0.17699278361082491</v>
      </c>
      <c r="E233" s="49">
        <f>'Raw Data'!E231/'Raw Data'!$K231</f>
        <v>0.81910047961927335</v>
      </c>
      <c r="F233" s="49">
        <f>'Raw Data'!F231/'Raw Data'!$K231</f>
        <v>4.1614955242172256</v>
      </c>
      <c r="G233" s="49">
        <f>'Raw Data'!G231</f>
        <v>1.00300622122072</v>
      </c>
      <c r="H233" s="49">
        <f>'Raw Data'!H231</f>
        <v>0.139579330110079</v>
      </c>
      <c r="I233" s="49">
        <f>'Raw Data'!I231</f>
        <v>0.113952966782849</v>
      </c>
      <c r="J233" s="49">
        <f>'Raw Data'!J231</f>
        <v>0.85870848055218496</v>
      </c>
      <c r="K233" s="57">
        <f>'Raw Data'!K231</f>
        <v>1.0197402004090601</v>
      </c>
      <c r="L233" s="55">
        <f t="shared" si="12"/>
        <v>0.11361142570398143</v>
      </c>
      <c r="M233" s="55">
        <f>'Non-Dimensional Groups'!$C$20+'Non-Dimensional Groups'!$C$21*L233</f>
        <v>1.1329253680736582</v>
      </c>
      <c r="N233" s="49">
        <f>'Non-Dimensional Groups'!$C$20+'Non-Dimensional Groups'!$C$21</f>
        <v>2.17</v>
      </c>
      <c r="O233" s="49">
        <f>'Non-Dimensional Groups'!$C$22+'Non-Dimensional Groups'!$C$23*'Results (ND)-Batch'!L233</f>
        <v>0.92077097944327613</v>
      </c>
      <c r="P233" s="49">
        <f>'Non-Dimensional Groups'!$C$22+'Non-Dimensional Groups'!$C$23</f>
        <v>0.30263157894736847</v>
      </c>
      <c r="Q233" s="49">
        <f t="shared" si="13"/>
        <v>0.88913454577740092</v>
      </c>
      <c r="R233" s="49">
        <f t="shared" si="14"/>
        <v>4.6278750065896865</v>
      </c>
      <c r="S233" s="69">
        <f>('Non-Dimensional Groups'!$C$24*EXP('Non-Dimensional Groups'!$C$25*'Results (ND)-Batch'!Q233))/(1+'Non-Dimensional Groups'!$C$24*EXP('Non-Dimensional Groups'!$C$25*'Results (ND)-Batch'!Q233))</f>
        <v>0.41505143556463486</v>
      </c>
      <c r="T233" s="69">
        <f t="shared" si="15"/>
        <v>0.5505386564971867</v>
      </c>
    </row>
    <row r="234" spans="1:20" x14ac:dyDescent="0.3">
      <c r="A234" s="55">
        <f>'Raw Data'!A232</f>
        <v>3.85</v>
      </c>
      <c r="B234" s="60">
        <f>'Raw Data'!B232/'Raw Data'!$K232</f>
        <v>1.6934541861752302E-2</v>
      </c>
      <c r="C234" s="49">
        <f>'Raw Data'!C232/'Raw Data'!$K232</f>
        <v>4.520604496277468E-2</v>
      </c>
      <c r="D234" s="49">
        <f>'Raw Data'!D232/'Raw Data'!$K232</f>
        <v>0.17700117800681189</v>
      </c>
      <c r="E234" s="49">
        <f>'Raw Data'!E232/'Raw Data'!$K232</f>
        <v>0.81915010945297995</v>
      </c>
      <c r="F234" s="49">
        <f>'Raw Data'!F232/'Raw Data'!$K232</f>
        <v>4.1618031071365973</v>
      </c>
      <c r="G234" s="49">
        <f>'Raw Data'!G232</f>
        <v>1.0029974679468701</v>
      </c>
      <c r="H234" s="49">
        <f>'Raw Data'!H232</f>
        <v>0.139588083383928</v>
      </c>
      <c r="I234" s="49">
        <f>'Raw Data'!I232</f>
        <v>0.113944213509001</v>
      </c>
      <c r="J234" s="49">
        <f>'Raw Data'!J232</f>
        <v>0.85870848056168003</v>
      </c>
      <c r="K234" s="57">
        <f>'Raw Data'!K232</f>
        <v>1.0197417022539399</v>
      </c>
      <c r="L234" s="55">
        <f t="shared" si="12"/>
        <v>0.11360369008931212</v>
      </c>
      <c r="M234" s="55">
        <f>'Non-Dimensional Groups'!$C$20+'Non-Dimensional Groups'!$C$21*L234</f>
        <v>1.1329163174044952</v>
      </c>
      <c r="N234" s="49">
        <f>'Non-Dimensional Groups'!$C$20+'Non-Dimensional Groups'!$C$21</f>
        <v>2.17</v>
      </c>
      <c r="O234" s="49">
        <f>'Non-Dimensional Groups'!$C$22+'Non-Dimensional Groups'!$C$23*'Results (ND)-Batch'!L234</f>
        <v>0.9207763740166639</v>
      </c>
      <c r="P234" s="49">
        <f>'Non-Dimensional Groups'!$C$22+'Non-Dimensional Groups'!$C$23</f>
        <v>0.30263157894736847</v>
      </c>
      <c r="Q234" s="49">
        <f t="shared" si="13"/>
        <v>0.88913454578723405</v>
      </c>
      <c r="R234" s="49">
        <f t="shared" si="14"/>
        <v>4.6279359192821587</v>
      </c>
      <c r="S234" s="69">
        <f>('Non-Dimensional Groups'!$C$24*EXP('Non-Dimensional Groups'!$C$25*'Results (ND)-Batch'!Q234))/(1+'Non-Dimensional Groups'!$C$24*EXP('Non-Dimensional Groups'!$C$25*'Results (ND)-Batch'!Q234))</f>
        <v>0.41505143556869856</v>
      </c>
      <c r="T234" s="69">
        <f t="shared" si="15"/>
        <v>0.55057318177840842</v>
      </c>
    </row>
    <row r="235" spans="1:20" x14ac:dyDescent="0.3">
      <c r="A235" s="55">
        <f>'Raw Data'!A233</f>
        <v>3.8666666666666698</v>
      </c>
      <c r="B235" s="60">
        <f>'Raw Data'!B233/'Raw Data'!$K233</f>
        <v>1.6934816550280753E-2</v>
      </c>
      <c r="C235" s="49">
        <f>'Raw Data'!C233/'Raw Data'!$K233</f>
        <v>4.5207588252433796E-2</v>
      </c>
      <c r="D235" s="49">
        <f>'Raw Data'!D233/'Raw Data'!$K233</f>
        <v>0.17700951252914832</v>
      </c>
      <c r="E235" s="49">
        <f>'Raw Data'!E233/'Raw Data'!$K233</f>
        <v>0.81919938556846816</v>
      </c>
      <c r="F235" s="49">
        <f>'Raw Data'!F233/'Raw Data'!$K233</f>
        <v>4.1621084995368385</v>
      </c>
      <c r="G235" s="49">
        <f>'Raw Data'!G233</f>
        <v>1.00298877702564</v>
      </c>
      <c r="H235" s="49">
        <f>'Raw Data'!H233</f>
        <v>0.13959677430515899</v>
      </c>
      <c r="I235" s="49">
        <f>'Raw Data'!I233</f>
        <v>0.11393552258777</v>
      </c>
      <c r="J235" s="49">
        <f>'Raw Data'!J233</f>
        <v>0.858708480570892</v>
      </c>
      <c r="K235" s="57">
        <f>'Raw Data'!K233</f>
        <v>1.01974319341679</v>
      </c>
      <c r="L235" s="55">
        <f t="shared" si="12"/>
        <v>0.11359600944453778</v>
      </c>
      <c r="M235" s="55">
        <f>'Non-Dimensional Groups'!$C$20+'Non-Dimensional Groups'!$C$21*L235</f>
        <v>1.1329073310501092</v>
      </c>
      <c r="N235" s="49">
        <f>'Non-Dimensional Groups'!$C$20+'Non-Dimensional Groups'!$C$21</f>
        <v>2.17</v>
      </c>
      <c r="O235" s="49">
        <f>'Non-Dimensional Groups'!$C$22+'Non-Dimensional Groups'!$C$23*'Results (ND)-Batch'!L235</f>
        <v>0.92078173025578292</v>
      </c>
      <c r="P235" s="49">
        <f>'Non-Dimensional Groups'!$C$22+'Non-Dimensional Groups'!$C$23</f>
        <v>0.30263157894736847</v>
      </c>
      <c r="Q235" s="49">
        <f t="shared" si="13"/>
        <v>0.88913454579677154</v>
      </c>
      <c r="R235" s="49">
        <f t="shared" si="14"/>
        <v>4.6279963933213466</v>
      </c>
      <c r="S235" s="69">
        <f>('Non-Dimensional Groups'!$C$24*EXP('Non-Dimensional Groups'!$C$25*'Results (ND)-Batch'!Q235))/(1+'Non-Dimensional Groups'!$C$24*EXP('Non-Dimensional Groups'!$C$25*'Results (ND)-Batch'!Q235))</f>
        <v>0.41505143557264007</v>
      </c>
      <c r="T235" s="69">
        <f t="shared" si="15"/>
        <v>0.55060746112402825</v>
      </c>
    </row>
    <row r="236" spans="1:20" x14ac:dyDescent="0.3">
      <c r="A236" s="55">
        <f>'Raw Data'!A234</f>
        <v>3.8833333333333302</v>
      </c>
      <c r="B236" s="60">
        <f>'Raw Data'!B234/'Raw Data'!$K234</f>
        <v>1.6935089181340165E-2</v>
      </c>
      <c r="C236" s="49">
        <f>'Raw Data'!C234/'Raw Data'!$K234</f>
        <v>4.5209120443258248E-2</v>
      </c>
      <c r="D236" s="49">
        <f>'Raw Data'!D234/'Raw Data'!$K234</f>
        <v>0.1770177871783625</v>
      </c>
      <c r="E236" s="49">
        <f>'Raw Data'!E234/'Raw Data'!$K234</f>
        <v>0.81924830796884562</v>
      </c>
      <c r="F236" s="49">
        <f>'Raw Data'!F234/'Raw Data'!$K234</f>
        <v>4.1624117014371986</v>
      </c>
      <c r="G236" s="49">
        <f>'Raw Data'!G234</f>
        <v>1.00298014845703</v>
      </c>
      <c r="H236" s="49">
        <f>'Raw Data'!H234</f>
        <v>0.13960540287377199</v>
      </c>
      <c r="I236" s="49">
        <f>'Raw Data'!I234</f>
        <v>0.113926894019157</v>
      </c>
      <c r="J236" s="49">
        <f>'Raw Data'!J234</f>
        <v>0.85870848057982296</v>
      </c>
      <c r="K236" s="57">
        <f>'Raw Data'!K234</f>
        <v>1.0197446738975999</v>
      </c>
      <c r="L236" s="55">
        <f t="shared" si="12"/>
        <v>0.11358838377252078</v>
      </c>
      <c r="M236" s="55">
        <f>'Non-Dimensional Groups'!$C$20+'Non-Dimensional Groups'!$C$21*L236</f>
        <v>1.1328984090138494</v>
      </c>
      <c r="N236" s="49">
        <f>'Non-Dimensional Groups'!$C$20+'Non-Dimensional Groups'!$C$21</f>
        <v>2.17</v>
      </c>
      <c r="O236" s="49">
        <f>'Non-Dimensional Groups'!$C$22+'Non-Dimensional Groups'!$C$23*'Results (ND)-Batch'!L236</f>
        <v>0.92078704815863688</v>
      </c>
      <c r="P236" s="49">
        <f>'Non-Dimensional Groups'!$C$22+'Non-Dimensional Groups'!$C$23</f>
        <v>0.30263157894736847</v>
      </c>
      <c r="Q236" s="49">
        <f t="shared" si="13"/>
        <v>0.88913454580601614</v>
      </c>
      <c r="R236" s="49">
        <f t="shared" si="14"/>
        <v>4.6280564288343173</v>
      </c>
      <c r="S236" s="69">
        <f>('Non-Dimensional Groups'!$C$24*EXP('Non-Dimensional Groups'!$C$25*'Results (ND)-Batch'!Q236))/(1+'Non-Dimensional Groups'!$C$24*EXP('Non-Dimensional Groups'!$C$25*'Results (ND)-Batch'!Q236))</f>
        <v>0.41505143557646057</v>
      </c>
      <c r="T236" s="69">
        <f t="shared" si="15"/>
        <v>0.55064149453404643</v>
      </c>
    </row>
    <row r="237" spans="1:20" x14ac:dyDescent="0.3">
      <c r="A237" s="55">
        <f>'Raw Data'!A235</f>
        <v>3.9</v>
      </c>
      <c r="B237" s="60">
        <f>'Raw Data'!B235/'Raw Data'!$K235</f>
        <v>1.6935359754947976E-2</v>
      </c>
      <c r="C237" s="49">
        <f>'Raw Data'!C235/'Raw Data'!$K235</f>
        <v>4.5210641535344417E-2</v>
      </c>
      <c r="D237" s="49">
        <f>'Raw Data'!D235/'Raw Data'!$K235</f>
        <v>0.1770260019549742</v>
      </c>
      <c r="E237" s="49">
        <f>'Raw Data'!E235/'Raw Data'!$K235</f>
        <v>0.81929687665718909</v>
      </c>
      <c r="F237" s="49">
        <f>'Raw Data'!F235/'Raw Data'!$K235</f>
        <v>4.1627127128567443</v>
      </c>
      <c r="G237" s="49">
        <f>'Raw Data'!G235</f>
        <v>1.0029715822410299</v>
      </c>
      <c r="H237" s="49">
        <f>'Raw Data'!H235</f>
        <v>0.139613969089767</v>
      </c>
      <c r="I237" s="49">
        <f>'Raw Data'!I235</f>
        <v>0.113918327803162</v>
      </c>
      <c r="J237" s="49">
        <f>'Raw Data'!J235</f>
        <v>0.85870848058847304</v>
      </c>
      <c r="K237" s="57">
        <f>'Raw Data'!K235</f>
        <v>1.01974614369637</v>
      </c>
      <c r="L237" s="55">
        <f t="shared" si="12"/>
        <v>0.11358081307610331</v>
      </c>
      <c r="M237" s="55">
        <f>'Non-Dimensional Groups'!$C$20+'Non-Dimensional Groups'!$C$21*L237</f>
        <v>1.1328895512990409</v>
      </c>
      <c r="N237" s="49">
        <f>'Non-Dimensional Groups'!$C$20+'Non-Dimensional Groups'!$C$21</f>
        <v>2.17</v>
      </c>
      <c r="O237" s="49">
        <f>'Non-Dimensional Groups'!$C$22+'Non-Dimensional Groups'!$C$23*'Results (ND)-Batch'!L237</f>
        <v>0.92079232772324371</v>
      </c>
      <c r="P237" s="49">
        <f>'Non-Dimensional Groups'!$C$22+'Non-Dimensional Groups'!$C$23</f>
        <v>0.30263157894736847</v>
      </c>
      <c r="Q237" s="49">
        <f t="shared" si="13"/>
        <v>0.88913454581497753</v>
      </c>
      <c r="R237" s="49">
        <f t="shared" si="14"/>
        <v>4.6281160259472713</v>
      </c>
      <c r="S237" s="69">
        <f>('Non-Dimensional Groups'!$C$24*EXP('Non-Dimensional Groups'!$C$25*'Results (ND)-Batch'!Q237))/(1+'Non-Dimensional Groups'!$C$24*EXP('Non-Dimensional Groups'!$C$25*'Results (ND)-Batch'!Q237))</f>
        <v>0.41505143558016411</v>
      </c>
      <c r="T237" s="69">
        <f t="shared" si="15"/>
        <v>0.55067528200846283</v>
      </c>
    </row>
    <row r="238" spans="1:20" x14ac:dyDescent="0.3">
      <c r="A238" s="55">
        <f>'Raw Data'!A236</f>
        <v>3.9166666666666701</v>
      </c>
      <c r="B238" s="60">
        <f>'Raw Data'!B236/'Raw Data'!$K236</f>
        <v>1.6935628271121484E-2</v>
      </c>
      <c r="C238" s="49">
        <f>'Raw Data'!C236/'Raw Data'!$K236</f>
        <v>4.52121515287882E-2</v>
      </c>
      <c r="D238" s="49">
        <f>'Raw Data'!D236/'Raw Data'!$K236</f>
        <v>0.1770341568595015</v>
      </c>
      <c r="E238" s="49">
        <f>'Raw Data'!E236/'Raw Data'!$K236</f>
        <v>0.81934509163655611</v>
      </c>
      <c r="F238" s="49">
        <f>'Raw Data'!F236/'Raw Data'!$K236</f>
        <v>4.1630115338144087</v>
      </c>
      <c r="G238" s="49">
        <f>'Raw Data'!G236</f>
        <v>1.00296307837765</v>
      </c>
      <c r="H238" s="49">
        <f>'Raw Data'!H236</f>
        <v>0.13962247295314401</v>
      </c>
      <c r="I238" s="49">
        <f>'Raw Data'!I236</f>
        <v>0.11390982393978399</v>
      </c>
      <c r="J238" s="49">
        <f>'Raw Data'!J236</f>
        <v>0.85870848059684002</v>
      </c>
      <c r="K238" s="57">
        <f>'Raw Data'!K236</f>
        <v>1.0197476028131001</v>
      </c>
      <c r="L238" s="55">
        <f t="shared" si="12"/>
        <v>0.11357329735810379</v>
      </c>
      <c r="M238" s="55">
        <f>'Non-Dimensional Groups'!$C$20+'Non-Dimensional Groups'!$C$21*L238</f>
        <v>1.1328807579089815</v>
      </c>
      <c r="N238" s="49">
        <f>'Non-Dimensional Groups'!$C$20+'Non-Dimensional Groups'!$C$21</f>
        <v>2.17</v>
      </c>
      <c r="O238" s="49">
        <f>'Non-Dimensional Groups'!$C$22+'Non-Dimensional Groups'!$C$23*'Results (ND)-Batch'!L238</f>
        <v>0.9207975689476382</v>
      </c>
      <c r="P238" s="49">
        <f>'Non-Dimensional Groups'!$C$22+'Non-Dimensional Groups'!$C$23</f>
        <v>0.30263157894736847</v>
      </c>
      <c r="Q238" s="49">
        <f t="shared" si="13"/>
        <v>0.88913454582364293</v>
      </c>
      <c r="R238" s="49">
        <f t="shared" si="14"/>
        <v>4.6281751847854302</v>
      </c>
      <c r="S238" s="69">
        <f>('Non-Dimensional Groups'!$C$24*EXP('Non-Dimensional Groups'!$C$25*'Results (ND)-Batch'!Q238))/(1+'Non-Dimensional Groups'!$C$24*EXP('Non-Dimensional Groups'!$C$25*'Results (ND)-Batch'!Q238))</f>
        <v>0.4150514355837453</v>
      </c>
      <c r="T238" s="69">
        <f t="shared" si="15"/>
        <v>0.55070882354727746</v>
      </c>
    </row>
    <row r="239" spans="1:20" x14ac:dyDescent="0.3">
      <c r="A239" s="55">
        <f>'Raw Data'!A237</f>
        <v>3.93333333333333</v>
      </c>
      <c r="B239" s="60">
        <f>'Raw Data'!B237/'Raw Data'!$K237</f>
        <v>1.6935894729877991E-2</v>
      </c>
      <c r="C239" s="49">
        <f>'Raw Data'!C237/'Raw Data'!$K237</f>
        <v>4.5213650423684144E-2</v>
      </c>
      <c r="D239" s="49">
        <f>'Raw Data'!D237/'Raw Data'!$K237</f>
        <v>0.17704225189245401</v>
      </c>
      <c r="E239" s="49">
        <f>'Raw Data'!E237/'Raw Data'!$K237</f>
        <v>0.81939295290997183</v>
      </c>
      <c r="F239" s="49">
        <f>'Raw Data'!F237/'Raw Data'!$K237</f>
        <v>4.1633081643289342</v>
      </c>
      <c r="G239" s="49">
        <f>'Raw Data'!G237</f>
        <v>1.00295463686689</v>
      </c>
      <c r="H239" s="49">
        <f>'Raw Data'!H237</f>
        <v>0.13963091446390399</v>
      </c>
      <c r="I239" s="49">
        <f>'Raw Data'!I237</f>
        <v>0.11390138242902401</v>
      </c>
      <c r="J239" s="49">
        <f>'Raw Data'!J237</f>
        <v>0.85870848060492599</v>
      </c>
      <c r="K239" s="57">
        <f>'Raw Data'!K237</f>
        <v>1.0197490512478</v>
      </c>
      <c r="L239" s="55">
        <f t="shared" si="12"/>
        <v>0.11356583662132344</v>
      </c>
      <c r="M239" s="55">
        <f>'Non-Dimensional Groups'!$C$20+'Non-Dimensional Groups'!$C$21*L239</f>
        <v>1.1328720288469485</v>
      </c>
      <c r="N239" s="49">
        <f>'Non-Dimensional Groups'!$C$20+'Non-Dimensional Groups'!$C$21</f>
        <v>2.17</v>
      </c>
      <c r="O239" s="49">
        <f>'Non-Dimensional Groups'!$C$22+'Non-Dimensional Groups'!$C$23*'Results (ND)-Batch'!L239</f>
        <v>0.92080277182986658</v>
      </c>
      <c r="P239" s="49">
        <f>'Non-Dimensional Groups'!$C$22+'Non-Dimensional Groups'!$C$23</f>
        <v>0.30263157894736847</v>
      </c>
      <c r="Q239" s="49">
        <f t="shared" si="13"/>
        <v>0.88913454583201534</v>
      </c>
      <c r="R239" s="49">
        <f t="shared" si="14"/>
        <v>4.6282339054731398</v>
      </c>
      <c r="S239" s="69">
        <f>('Non-Dimensional Groups'!$C$24*EXP('Non-Dimensional Groups'!$C$25*'Results (ND)-Batch'!Q239))/(1+'Non-Dimensional Groups'!$C$24*EXP('Non-Dimensional Groups'!$C$25*'Results (ND)-Batch'!Q239))</f>
        <v>0.41505143558720536</v>
      </c>
      <c r="T239" s="69">
        <f t="shared" si="15"/>
        <v>0.55074211915049431</v>
      </c>
    </row>
    <row r="240" spans="1:20" x14ac:dyDescent="0.3">
      <c r="A240" s="55">
        <f>'Raw Data'!A238</f>
        <v>3.95</v>
      </c>
      <c r="B240" s="60">
        <f>'Raw Data'!B238/'Raw Data'!$K238</f>
        <v>1.6936159131234776E-2</v>
      </c>
      <c r="C240" s="49">
        <f>'Raw Data'!C238/'Raw Data'!$K238</f>
        <v>4.521513822012764E-2</v>
      </c>
      <c r="D240" s="49">
        <f>'Raw Data'!D238/'Raw Data'!$K238</f>
        <v>0.17705028705434661</v>
      </c>
      <c r="E240" s="49">
        <f>'Raw Data'!E238/'Raw Data'!$K238</f>
        <v>0.81944046048046282</v>
      </c>
      <c r="F240" s="49">
        <f>'Raw Data'!F238/'Raw Data'!$K238</f>
        <v>4.1636026044190757</v>
      </c>
      <c r="G240" s="49">
        <f>'Raw Data'!G238</f>
        <v>1.00294625770875</v>
      </c>
      <c r="H240" s="49">
        <f>'Raw Data'!H238</f>
        <v>0.139639293622046</v>
      </c>
      <c r="I240" s="49">
        <f>'Raw Data'!I238</f>
        <v>0.113893003270882</v>
      </c>
      <c r="J240" s="49">
        <f>'Raw Data'!J238</f>
        <v>0.85870848061272997</v>
      </c>
      <c r="K240" s="57">
        <f>'Raw Data'!K238</f>
        <v>1.0197504890004501</v>
      </c>
      <c r="L240" s="55">
        <f t="shared" si="12"/>
        <v>0.113558430868542</v>
      </c>
      <c r="M240" s="55">
        <f>'Non-Dimensional Groups'!$C$20+'Non-Dimensional Groups'!$C$21*L240</f>
        <v>1.132863364116194</v>
      </c>
      <c r="N240" s="49">
        <f>'Non-Dimensional Groups'!$C$20+'Non-Dimensional Groups'!$C$21</f>
        <v>2.17</v>
      </c>
      <c r="O240" s="49">
        <f>'Non-Dimensional Groups'!$C$22+'Non-Dimensional Groups'!$C$23*'Results (ND)-Batch'!L240</f>
        <v>0.92080793636799041</v>
      </c>
      <c r="P240" s="49">
        <f>'Non-Dimensional Groups'!$C$22+'Non-Dimensional Groups'!$C$23</f>
        <v>0.30263157894736847</v>
      </c>
      <c r="Q240" s="49">
        <f t="shared" si="13"/>
        <v>0.88913454584009399</v>
      </c>
      <c r="R240" s="49">
        <f t="shared" si="14"/>
        <v>4.6282921881337069</v>
      </c>
      <c r="S240" s="69">
        <f>('Non-Dimensional Groups'!$C$24*EXP('Non-Dimensional Groups'!$C$25*'Results (ND)-Batch'!Q240))/(1+'Non-Dimensional Groups'!$C$24*EXP('Non-Dimensional Groups'!$C$25*'Results (ND)-Batch'!Q240))</f>
        <v>0.41505143559054397</v>
      </c>
      <c r="T240" s="69">
        <f t="shared" si="15"/>
        <v>0.5507751688181094</v>
      </c>
    </row>
    <row r="241" spans="1:20" x14ac:dyDescent="0.3">
      <c r="A241" s="55">
        <f>'Raw Data'!A239</f>
        <v>3.9666666666666699</v>
      </c>
      <c r="B241" s="60">
        <f>'Raw Data'!B239/'Raw Data'!$K239</f>
        <v>1.6936421475208713E-2</v>
      </c>
      <c r="C241" s="49">
        <f>'Raw Data'!C239/'Raw Data'!$K239</f>
        <v>4.5216614918211405E-2</v>
      </c>
      <c r="D241" s="49">
        <f>'Raw Data'!D239/'Raw Data'!$K239</f>
        <v>0.17705826234568064</v>
      </c>
      <c r="E241" s="49">
        <f>'Raw Data'!E239/'Raw Data'!$K239</f>
        <v>0.8194876143510017</v>
      </c>
      <c r="F241" s="49">
        <f>'Raw Data'!F239/'Raw Data'!$K239</f>
        <v>4.1638948541032521</v>
      </c>
      <c r="G241" s="49">
        <f>'Raw Data'!G239</f>
        <v>1.00293794090323</v>
      </c>
      <c r="H241" s="49">
        <f>'Raw Data'!H239</f>
        <v>0.13964761042757101</v>
      </c>
      <c r="I241" s="49">
        <f>'Raw Data'!I239</f>
        <v>0.113884686465358</v>
      </c>
      <c r="J241" s="49">
        <f>'Raw Data'!J239</f>
        <v>0.85870848062025196</v>
      </c>
      <c r="K241" s="57">
        <f>'Raw Data'!K239</f>
        <v>1.01975191607107</v>
      </c>
      <c r="L241" s="55">
        <f t="shared" si="12"/>
        <v>0.11355108010251887</v>
      </c>
      <c r="M241" s="55">
        <f>'Non-Dimensional Groups'!$C$20+'Non-Dimensional Groups'!$C$21*L241</f>
        <v>1.1328547637199471</v>
      </c>
      <c r="N241" s="49">
        <f>'Non-Dimensional Groups'!$C$20+'Non-Dimensional Groups'!$C$21</f>
        <v>2.17</v>
      </c>
      <c r="O241" s="49">
        <f>'Non-Dimensional Groups'!$C$22+'Non-Dimensional Groups'!$C$23*'Results (ND)-Batch'!L241</f>
        <v>0.92081306256008555</v>
      </c>
      <c r="P241" s="49">
        <f>'Non-Dimensional Groups'!$C$22+'Non-Dimensional Groups'!$C$23</f>
        <v>0.30263157894736847</v>
      </c>
      <c r="Q241" s="49">
        <f t="shared" si="13"/>
        <v>0.88913454584787854</v>
      </c>
      <c r="R241" s="49">
        <f t="shared" si="14"/>
        <v>4.628350032889573</v>
      </c>
      <c r="S241" s="69">
        <f>('Non-Dimensional Groups'!$C$24*EXP('Non-Dimensional Groups'!$C$25*'Results (ND)-Batch'!Q241))/(1+'Non-Dimensional Groups'!$C$24*EXP('Non-Dimensional Groups'!$C$25*'Results (ND)-Batch'!Q241))</f>
        <v>0.41505143559376112</v>
      </c>
      <c r="T241" s="69">
        <f t="shared" si="15"/>
        <v>0.5508079725501267</v>
      </c>
    </row>
    <row r="242" spans="1:20" x14ac:dyDescent="0.3">
      <c r="A242" s="55">
        <f>'Raw Data'!A240</f>
        <v>3.9833333333333298</v>
      </c>
      <c r="B242" s="60">
        <f>'Raw Data'!B240/'Raw Data'!$K240</f>
        <v>1.6936681761816577E-2</v>
      </c>
      <c r="C242" s="49">
        <f>'Raw Data'!C240/'Raw Data'!$K240</f>
        <v>4.5218080518028607E-2</v>
      </c>
      <c r="D242" s="49">
        <f>'Raw Data'!D240/'Raw Data'!$K240</f>
        <v>0.17706617776695902</v>
      </c>
      <c r="E242" s="49">
        <f>'Raw Data'!E240/'Raw Data'!$K240</f>
        <v>0.81953441452455666</v>
      </c>
      <c r="F242" s="49">
        <f>'Raw Data'!F240/'Raw Data'!$K240</f>
        <v>4.164184913399863</v>
      </c>
      <c r="G242" s="49">
        <f>'Raw Data'!G240</f>
        <v>1.0029296864503201</v>
      </c>
      <c r="H242" s="49">
        <f>'Raw Data'!H240</f>
        <v>0.13965586488047699</v>
      </c>
      <c r="I242" s="49">
        <f>'Raw Data'!I240</f>
        <v>0.113876432012451</v>
      </c>
      <c r="J242" s="49">
        <f>'Raw Data'!J240</f>
        <v>0.85870848062749205</v>
      </c>
      <c r="K242" s="57">
        <f>'Raw Data'!K240</f>
        <v>1.0197533324596599</v>
      </c>
      <c r="L242" s="55">
        <f t="shared" si="12"/>
        <v>0.11354378432599307</v>
      </c>
      <c r="M242" s="55">
        <f>'Non-Dimensional Groups'!$C$20+'Non-Dimensional Groups'!$C$21*L242</f>
        <v>1.132846227661412</v>
      </c>
      <c r="N242" s="49">
        <f>'Non-Dimensional Groups'!$C$20+'Non-Dimensional Groups'!$C$21</f>
        <v>2.17</v>
      </c>
      <c r="O242" s="49">
        <f>'Non-Dimensional Groups'!$C$22+'Non-Dimensional Groups'!$C$23*'Results (ND)-Batch'!L242</f>
        <v>0.92081815040424164</v>
      </c>
      <c r="P242" s="49">
        <f>'Non-Dimensional Groups'!$C$22+'Non-Dimensional Groups'!$C$23</f>
        <v>0.30263157894736847</v>
      </c>
      <c r="Q242" s="49">
        <f t="shared" si="13"/>
        <v>0.88913454585537821</v>
      </c>
      <c r="R242" s="49">
        <f t="shared" si="14"/>
        <v>4.6284074398622037</v>
      </c>
      <c r="S242" s="69">
        <f>('Non-Dimensional Groups'!$C$24*EXP('Non-Dimensional Groups'!$C$25*'Results (ND)-Batch'!Q242))/(1+'Non-Dimensional Groups'!$C$24*EXP('Non-Dimensional Groups'!$C$25*'Results (ND)-Batch'!Q242))</f>
        <v>0.41505143559686047</v>
      </c>
      <c r="T242" s="69">
        <f t="shared" si="15"/>
        <v>0.55084053034653824</v>
      </c>
    </row>
    <row r="243" spans="1:20" x14ac:dyDescent="0.3">
      <c r="A243" s="55">
        <f>'Raw Data'!A241</f>
        <v>4</v>
      </c>
      <c r="B243" s="60">
        <f>'Raw Data'!B241/'Raw Data'!$K241</f>
        <v>1.6936939991075366E-2</v>
      </c>
      <c r="C243" s="49">
        <f>'Raw Data'!C241/'Raw Data'!$K241</f>
        <v>4.5219535019672165E-2</v>
      </c>
      <c r="D243" s="49">
        <f>'Raw Data'!D241/'Raw Data'!$K241</f>
        <v>0.17707403331868146</v>
      </c>
      <c r="E243" s="49">
        <f>'Raw Data'!E241/'Raw Data'!$K241</f>
        <v>0.81958086100408756</v>
      </c>
      <c r="F243" s="49">
        <f>'Raw Data'!F241/'Raw Data'!$K241</f>
        <v>4.1644727823272101</v>
      </c>
      <c r="G243" s="49">
        <f>'Raw Data'!G241</f>
        <v>1.00292149435003</v>
      </c>
      <c r="H243" s="49">
        <f>'Raw Data'!H241</f>
        <v>0.139664056980766</v>
      </c>
      <c r="I243" s="49">
        <f>'Raw Data'!I241</f>
        <v>0.11386823991216299</v>
      </c>
      <c r="J243" s="49">
        <f>'Raw Data'!J241</f>
        <v>0.85870848063445004</v>
      </c>
      <c r="K243" s="57">
        <f>'Raw Data'!K241</f>
        <v>1.0197547381662</v>
      </c>
      <c r="L243" s="55">
        <f t="shared" si="12"/>
        <v>0.11353654354168403</v>
      </c>
      <c r="M243" s="55">
        <f>'Non-Dimensional Groups'!$C$20+'Non-Dimensional Groups'!$C$21*L243</f>
        <v>1.1328377559437703</v>
      </c>
      <c r="N243" s="49">
        <f>'Non-Dimensional Groups'!$C$20+'Non-Dimensional Groups'!$C$21</f>
        <v>2.17</v>
      </c>
      <c r="O243" s="49">
        <f>'Non-Dimensional Groups'!$C$22+'Non-Dimensional Groups'!$C$23*'Results (ND)-Batch'!L243</f>
        <v>0.92082319989856243</v>
      </c>
      <c r="P243" s="49">
        <f>'Non-Dimensional Groups'!$C$22+'Non-Dimensional Groups'!$C$23</f>
        <v>0.30263157894736847</v>
      </c>
      <c r="Q243" s="49">
        <f t="shared" si="13"/>
        <v>0.88913454586258445</v>
      </c>
      <c r="R243" s="49">
        <f t="shared" si="14"/>
        <v>4.6284644091721896</v>
      </c>
      <c r="S243" s="69">
        <f>('Non-Dimensional Groups'!$C$24*EXP('Non-Dimensional Groups'!$C$25*'Results (ND)-Batch'!Q243))/(1+'Non-Dimensional Groups'!$C$24*EXP('Non-Dimensional Groups'!$C$25*'Results (ND)-Batch'!Q243))</f>
        <v>0.41505143559983865</v>
      </c>
      <c r="T243" s="69">
        <f t="shared" si="15"/>
        <v>0.550872842207352</v>
      </c>
    </row>
    <row r="244" spans="1:20" x14ac:dyDescent="0.3">
      <c r="A244" s="55">
        <f>'Raw Data'!A242</f>
        <v>4.0166666666666702</v>
      </c>
      <c r="B244" s="60">
        <f>'Raw Data'!B242/'Raw Data'!$K242</f>
        <v>1.6937196163001562E-2</v>
      </c>
      <c r="C244" s="49">
        <f>'Raw Data'!C242/'Raw Data'!$K242</f>
        <v>4.5220978423233089E-2</v>
      </c>
      <c r="D244" s="49">
        <f>'Raw Data'!D242/'Raw Data'!$K242</f>
        <v>0.17708182900134101</v>
      </c>
      <c r="E244" s="49">
        <f>'Raw Data'!E242/'Raw Data'!$K242</f>
        <v>0.8196269537925005</v>
      </c>
      <c r="F244" s="49">
        <f>'Raw Data'!F242/'Raw Data'!$K242</f>
        <v>4.1647584609033279</v>
      </c>
      <c r="G244" s="49">
        <f>'Raw Data'!G242</f>
        <v>1.00291336460236</v>
      </c>
      <c r="H244" s="49">
        <f>'Raw Data'!H242</f>
        <v>0.13967218672843701</v>
      </c>
      <c r="I244" s="49">
        <f>'Raw Data'!I242</f>
        <v>0.113860110164492</v>
      </c>
      <c r="J244" s="49">
        <f>'Raw Data'!J242</f>
        <v>0.85870848064112704</v>
      </c>
      <c r="K244" s="57">
        <f>'Raw Data'!K242</f>
        <v>1.0197561331907099</v>
      </c>
      <c r="L244" s="55">
        <f t="shared" si="12"/>
        <v>0.11352935775228783</v>
      </c>
      <c r="M244" s="55">
        <f>'Non-Dimensional Groups'!$C$20+'Non-Dimensional Groups'!$C$21*L244</f>
        <v>1.1328293485701768</v>
      </c>
      <c r="N244" s="49">
        <f>'Non-Dimensional Groups'!$C$20+'Non-Dimensional Groups'!$C$21</f>
        <v>2.17</v>
      </c>
      <c r="O244" s="49">
        <f>'Non-Dimensional Groups'!$C$22+'Non-Dimensional Groups'!$C$23*'Results (ND)-Batch'!L244</f>
        <v>0.92082821104116774</v>
      </c>
      <c r="P244" s="49">
        <f>'Non-Dimensional Groups'!$C$22+'Non-Dimensional Groups'!$C$23</f>
        <v>0.30263157894736847</v>
      </c>
      <c r="Q244" s="49">
        <f t="shared" si="13"/>
        <v>0.88913454586949692</v>
      </c>
      <c r="R244" s="49">
        <f t="shared" si="14"/>
        <v>4.6285209409390822</v>
      </c>
      <c r="S244" s="69">
        <f>('Non-Dimensional Groups'!$C$24*EXP('Non-Dimensional Groups'!$C$25*'Results (ND)-Batch'!Q244))/(1+'Non-Dimensional Groups'!$C$24*EXP('Non-Dimensional Groups'!$C$25*'Results (ND)-Batch'!Q244))</f>
        <v>0.41505143560269536</v>
      </c>
      <c r="T244" s="69">
        <f t="shared" si="15"/>
        <v>0.5509049081325641</v>
      </c>
    </row>
    <row r="245" spans="1:20" x14ac:dyDescent="0.3">
      <c r="A245" s="55">
        <f>'Raw Data'!A243</f>
        <v>4.0333333333333297</v>
      </c>
      <c r="B245" s="60">
        <f>'Raw Data'!B243/'Raw Data'!$K243</f>
        <v>1.6937450277611725E-2</v>
      </c>
      <c r="C245" s="49">
        <f>'Raw Data'!C243/'Raw Data'!$K243</f>
        <v>4.5222410728802523E-2</v>
      </c>
      <c r="D245" s="49">
        <f>'Raw Data'!D243/'Raw Data'!$K243</f>
        <v>0.17708956481542898</v>
      </c>
      <c r="E245" s="49">
        <f>'Raw Data'!E243/'Raw Data'!$K243</f>
        <v>0.81967269289270372</v>
      </c>
      <c r="F245" s="49">
        <f>'Raw Data'!F243/'Raw Data'!$K243</f>
        <v>4.1650419491462234</v>
      </c>
      <c r="G245" s="49">
        <f>'Raw Data'!G243</f>
        <v>1.00290529720731</v>
      </c>
      <c r="H245" s="49">
        <f>'Raw Data'!H243</f>
        <v>0.13968025412349</v>
      </c>
      <c r="I245" s="49">
        <f>'Raw Data'!I243</f>
        <v>0.113852042769438</v>
      </c>
      <c r="J245" s="49">
        <f>'Raw Data'!J243</f>
        <v>0.85870848064752203</v>
      </c>
      <c r="K245" s="57">
        <f>'Raw Data'!K243</f>
        <v>1.0197575175331799</v>
      </c>
      <c r="L245" s="55">
        <f t="shared" si="12"/>
        <v>0.1135222269604821</v>
      </c>
      <c r="M245" s="55">
        <f>'Non-Dimensional Groups'!$C$20+'Non-Dimensional Groups'!$C$21*L245</f>
        <v>1.132821005543764</v>
      </c>
      <c r="N245" s="49">
        <f>'Non-Dimensional Groups'!$C$20+'Non-Dimensional Groups'!$C$21</f>
        <v>2.17</v>
      </c>
      <c r="O245" s="49">
        <f>'Non-Dimensional Groups'!$C$22+'Non-Dimensional Groups'!$C$23*'Results (ND)-Batch'!L245</f>
        <v>0.92083318383019008</v>
      </c>
      <c r="P245" s="49">
        <f>'Non-Dimensional Groups'!$C$22+'Non-Dimensional Groups'!$C$23</f>
        <v>0.30263157894736847</v>
      </c>
      <c r="Q245" s="49">
        <f t="shared" si="13"/>
        <v>0.88913454587611518</v>
      </c>
      <c r="R245" s="49">
        <f t="shared" si="14"/>
        <v>4.6285770352815812</v>
      </c>
      <c r="S245" s="69">
        <f>('Non-Dimensional Groups'!$C$24*EXP('Non-Dimensional Groups'!$C$25*'Results (ND)-Batch'!Q245))/(1+'Non-Dimensional Groups'!$C$24*EXP('Non-Dimensional Groups'!$C$25*'Results (ND)-Batch'!Q245))</f>
        <v>0.41505143560543045</v>
      </c>
      <c r="T245" s="69">
        <f t="shared" si="15"/>
        <v>0.55093672812217431</v>
      </c>
    </row>
    <row r="246" spans="1:20" x14ac:dyDescent="0.3">
      <c r="A246" s="55">
        <f>'Raw Data'!A244</f>
        <v>4.05</v>
      </c>
      <c r="B246" s="60">
        <f>'Raw Data'!B244/'Raw Data'!$K244</f>
        <v>1.6937702334921957E-2</v>
      </c>
      <c r="C246" s="49">
        <f>'Raw Data'!C244/'Raw Data'!$K244</f>
        <v>4.5223831936470234E-2</v>
      </c>
      <c r="D246" s="49">
        <f>'Raw Data'!D244/'Raw Data'!$K244</f>
        <v>0.17709724076143057</v>
      </c>
      <c r="E246" s="49">
        <f>'Raw Data'!E244/'Raw Data'!$K244</f>
        <v>0.8197180783075666</v>
      </c>
      <c r="F246" s="49">
        <f>'Raw Data'!F244/'Raw Data'!$K244</f>
        <v>4.1653232470736858</v>
      </c>
      <c r="G246" s="49">
        <f>'Raw Data'!G244</f>
        <v>1.00289729216487</v>
      </c>
      <c r="H246" s="49">
        <f>'Raw Data'!H244</f>
        <v>0.139688259165926</v>
      </c>
      <c r="I246" s="49">
        <f>'Raw Data'!I244</f>
        <v>0.11384403772700299</v>
      </c>
      <c r="J246" s="49">
        <f>'Raw Data'!J244</f>
        <v>0.85870848065363503</v>
      </c>
      <c r="K246" s="57">
        <f>'Raw Data'!K244</f>
        <v>1.01975889119362</v>
      </c>
      <c r="L246" s="55">
        <f t="shared" si="12"/>
        <v>0.11351515116892723</v>
      </c>
      <c r="M246" s="55">
        <f>'Non-Dimensional Groups'!$C$20+'Non-Dimensional Groups'!$C$21*L246</f>
        <v>1.1328127268676449</v>
      </c>
      <c r="N246" s="49">
        <f>'Non-Dimensional Groups'!$C$20+'Non-Dimensional Groups'!$C$21</f>
        <v>2.17</v>
      </c>
      <c r="O246" s="49">
        <f>'Non-Dimensional Groups'!$C$22+'Non-Dimensional Groups'!$C$23*'Results (ND)-Batch'!L246</f>
        <v>0.92083811826377449</v>
      </c>
      <c r="P246" s="49">
        <f>'Non-Dimensional Groups'!$C$22+'Non-Dimensional Groups'!$C$23</f>
        <v>0.30263157894736847</v>
      </c>
      <c r="Q246" s="49">
        <f t="shared" si="13"/>
        <v>0.88913454588244911</v>
      </c>
      <c r="R246" s="49">
        <f t="shared" si="14"/>
        <v>4.628632692317419</v>
      </c>
      <c r="S246" s="69">
        <f>('Non-Dimensional Groups'!$C$24*EXP('Non-Dimensional Groups'!$C$25*'Results (ND)-Batch'!Q246))/(1+'Non-Dimensional Groups'!$C$24*EXP('Non-Dimensional Groups'!$C$25*'Results (ND)-Batch'!Q246))</f>
        <v>0.41505143560804808</v>
      </c>
      <c r="T246" s="69">
        <f t="shared" si="15"/>
        <v>0.55096830217618675</v>
      </c>
    </row>
    <row r="247" spans="1:20" x14ac:dyDescent="0.3">
      <c r="A247" s="55">
        <f>'Raw Data'!A245</f>
        <v>4.06666666666667</v>
      </c>
      <c r="B247" s="60">
        <f>'Raw Data'!B245/'Raw Data'!$K245</f>
        <v>1.6937952334949016E-2</v>
      </c>
      <c r="C247" s="49">
        <f>'Raw Data'!C245/'Raw Data'!$K245</f>
        <v>4.5225242046326802E-2</v>
      </c>
      <c r="D247" s="49">
        <f>'Raw Data'!D245/'Raw Data'!$K245</f>
        <v>0.17710485683983246</v>
      </c>
      <c r="E247" s="49">
        <f>'Raw Data'!E245/'Raw Data'!$K245</f>
        <v>0.81976311003996094</v>
      </c>
      <c r="F247" s="49">
        <f>'Raw Data'!F245/'Raw Data'!$K245</f>
        <v>4.1656023547034851</v>
      </c>
      <c r="G247" s="49">
        <f>'Raw Data'!G245</f>
        <v>1.0028893494750499</v>
      </c>
      <c r="H247" s="49">
        <f>'Raw Data'!H245</f>
        <v>0.139696201855743</v>
      </c>
      <c r="I247" s="49">
        <f>'Raw Data'!I245</f>
        <v>0.113836095037185</v>
      </c>
      <c r="J247" s="49">
        <f>'Raw Data'!J245</f>
        <v>0.85870848065946603</v>
      </c>
      <c r="K247" s="57">
        <f>'Raw Data'!K245</f>
        <v>1.0197602541720101</v>
      </c>
      <c r="L247" s="55">
        <f t="shared" si="12"/>
        <v>0.11350813038025691</v>
      </c>
      <c r="M247" s="55">
        <f>'Non-Dimensional Groups'!$C$20+'Non-Dimensional Groups'!$C$21*L247</f>
        <v>1.1328045125449007</v>
      </c>
      <c r="N247" s="49">
        <f>'Non-Dimensional Groups'!$C$20+'Non-Dimensional Groups'!$C$21</f>
        <v>2.17</v>
      </c>
      <c r="O247" s="49">
        <f>'Non-Dimensional Groups'!$C$22+'Non-Dimensional Groups'!$C$23*'Results (ND)-Batch'!L247</f>
        <v>0.92084301434008398</v>
      </c>
      <c r="P247" s="49">
        <f>'Non-Dimensional Groups'!$C$22+'Non-Dimensional Groups'!$C$23</f>
        <v>0.30263157894736847</v>
      </c>
      <c r="Q247" s="49">
        <f t="shared" si="13"/>
        <v>0.88913454588848895</v>
      </c>
      <c r="R247" s="49">
        <f t="shared" si="14"/>
        <v>4.6286879121633939</v>
      </c>
      <c r="S247" s="69">
        <f>('Non-Dimensional Groups'!$C$24*EXP('Non-Dimensional Groups'!$C$25*'Results (ND)-Batch'!Q247))/(1+'Non-Dimensional Groups'!$C$24*EXP('Non-Dimensional Groups'!$C$25*'Results (ND)-Batch'!Q247))</f>
        <v>0.41505143561054414</v>
      </c>
      <c r="T247" s="69">
        <f t="shared" si="15"/>
        <v>0.55099963029459353</v>
      </c>
    </row>
    <row r="248" spans="1:20" x14ac:dyDescent="0.3">
      <c r="A248" s="55">
        <f>'Raw Data'!A246</f>
        <v>4.0833333333333304</v>
      </c>
      <c r="B248" s="60">
        <f>'Raw Data'!B246/'Raw Data'!$K246</f>
        <v>1.6938200277708485E-2</v>
      </c>
      <c r="C248" s="49">
        <f>'Raw Data'!C246/'Raw Data'!$K246</f>
        <v>4.5226641058459985E-2</v>
      </c>
      <c r="D248" s="49">
        <f>'Raw Data'!D246/'Raw Data'!$K246</f>
        <v>0.1771124130511115</v>
      </c>
      <c r="E248" s="49">
        <f>'Raw Data'!E246/'Raw Data'!$K246</f>
        <v>0.81980778809270394</v>
      </c>
      <c r="F248" s="49">
        <f>'Raw Data'!F246/'Raw Data'!$K246</f>
        <v>4.1658792720530968</v>
      </c>
      <c r="G248" s="49">
        <f>'Raw Data'!G246</f>
        <v>1.00288146913786</v>
      </c>
      <c r="H248" s="49">
        <f>'Raw Data'!H246</f>
        <v>0.139704082192943</v>
      </c>
      <c r="I248" s="49">
        <f>'Raw Data'!I246</f>
        <v>0.113828214699985</v>
      </c>
      <c r="J248" s="49">
        <f>'Raw Data'!J246</f>
        <v>0.85870848066501604</v>
      </c>
      <c r="K248" s="57">
        <f>'Raw Data'!K246</f>
        <v>1.0197616064683701</v>
      </c>
      <c r="L248" s="55">
        <f t="shared" si="12"/>
        <v>0.11350116459708733</v>
      </c>
      <c r="M248" s="55">
        <f>'Non-Dimensional Groups'!$C$20+'Non-Dimensional Groups'!$C$21*L248</f>
        <v>1.1327963625785922</v>
      </c>
      <c r="N248" s="49">
        <f>'Non-Dimensional Groups'!$C$20+'Non-Dimensional Groups'!$C$21</f>
        <v>2.17</v>
      </c>
      <c r="O248" s="49">
        <f>'Non-Dimensional Groups'!$C$22+'Non-Dimensional Groups'!$C$23*'Results (ND)-Batch'!L248</f>
        <v>0.92084787205729435</v>
      </c>
      <c r="P248" s="49">
        <f>'Non-Dimensional Groups'!$C$22+'Non-Dimensional Groups'!$C$23</f>
        <v>0.30263157894736847</v>
      </c>
      <c r="Q248" s="49">
        <f t="shared" si="13"/>
        <v>0.88913454589422625</v>
      </c>
      <c r="R248" s="49">
        <f t="shared" si="14"/>
        <v>4.6287426949353456</v>
      </c>
      <c r="S248" s="69">
        <f>('Non-Dimensional Groups'!$C$24*EXP('Non-Dimensional Groups'!$C$25*'Results (ND)-Batch'!Q248))/(1+'Non-Dimensional Groups'!$C$24*EXP('Non-Dimensional Groups'!$C$25*'Results (ND)-Batch'!Q248))</f>
        <v>0.41505143561291524</v>
      </c>
      <c r="T248" s="69">
        <f t="shared" si="15"/>
        <v>0.55103071247740243</v>
      </c>
    </row>
    <row r="249" spans="1:20" x14ac:dyDescent="0.3">
      <c r="A249" s="55">
        <f>'Raw Data'!A247</f>
        <v>4.0999999999999996</v>
      </c>
      <c r="B249" s="60">
        <f>'Raw Data'!B247/'Raw Data'!$K247</f>
        <v>1.6938446163216707E-2</v>
      </c>
      <c r="C249" s="49">
        <f>'Raw Data'!C247/'Raw Data'!$K247</f>
        <v>4.5228028972958328E-2</v>
      </c>
      <c r="D249" s="49">
        <f>'Raw Data'!D247/'Raw Data'!$K247</f>
        <v>0.17711990939574415</v>
      </c>
      <c r="E249" s="49">
        <f>'Raw Data'!E247/'Raw Data'!$K247</f>
        <v>0.81985211246861511</v>
      </c>
      <c r="F249" s="49">
        <f>'Raw Data'!F247/'Raw Data'!$K247</f>
        <v>4.1661539991399756</v>
      </c>
      <c r="G249" s="49">
        <f>'Raw Data'!G247</f>
        <v>1.0028736511532701</v>
      </c>
      <c r="H249" s="49">
        <f>'Raw Data'!H247</f>
        <v>0.13971190017752599</v>
      </c>
      <c r="I249" s="49">
        <f>'Raw Data'!I247</f>
        <v>0.113820396715403</v>
      </c>
      <c r="J249" s="49">
        <f>'Raw Data'!J247</f>
        <v>0.85870848067028405</v>
      </c>
      <c r="K249" s="57">
        <f>'Raw Data'!K247</f>
        <v>1.01976294808269</v>
      </c>
      <c r="L249" s="55">
        <f t="shared" si="12"/>
        <v>0.11349425382201783</v>
      </c>
      <c r="M249" s="55">
        <f>'Non-Dimensional Groups'!$C$20+'Non-Dimensional Groups'!$C$21*L249</f>
        <v>1.1327882769717608</v>
      </c>
      <c r="N249" s="49">
        <f>'Non-Dimensional Groups'!$C$20+'Non-Dimensional Groups'!$C$21</f>
        <v>2.17</v>
      </c>
      <c r="O249" s="49">
        <f>'Non-Dimensional Groups'!$C$22+'Non-Dimensional Groups'!$C$23*'Results (ND)-Batch'!L249</f>
        <v>0.92085269141359283</v>
      </c>
      <c r="P249" s="49">
        <f>'Non-Dimensional Groups'!$C$22+'Non-Dimensional Groups'!$C$23</f>
        <v>0.30263157894736847</v>
      </c>
      <c r="Q249" s="49">
        <f t="shared" si="13"/>
        <v>0.88913454589968788</v>
      </c>
      <c r="R249" s="49">
        <f t="shared" si="14"/>
        <v>4.6287970407482302</v>
      </c>
      <c r="S249" s="69">
        <f>('Non-Dimensional Groups'!$C$24*EXP('Non-Dimensional Groups'!$C$25*'Results (ND)-Batch'!Q249))/(1+'Non-Dimensional Groups'!$C$24*EXP('Non-Dimensional Groups'!$C$25*'Results (ND)-Batch'!Q249))</f>
        <v>0.41505143561517233</v>
      </c>
      <c r="T249" s="69">
        <f t="shared" si="15"/>
        <v>0.55106154872461355</v>
      </c>
    </row>
    <row r="250" spans="1:20" x14ac:dyDescent="0.3">
      <c r="A250" s="55">
        <f>'Raw Data'!A248</f>
        <v>4.1166666666666698</v>
      </c>
      <c r="B250" s="60">
        <f>'Raw Data'!B248/'Raw Data'!$K248</f>
        <v>1.6938689991489425E-2</v>
      </c>
      <c r="C250" s="49">
        <f>'Raw Data'!C248/'Raw Data'!$K248</f>
        <v>4.5229405789909333E-2</v>
      </c>
      <c r="D250" s="49">
        <f>'Raw Data'!D248/'Raw Data'!$K248</f>
        <v>0.1771273458742022</v>
      </c>
      <c r="E250" s="49">
        <f>'Raw Data'!E248/'Raw Data'!$K248</f>
        <v>0.81989608317048257</v>
      </c>
      <c r="F250" s="49">
        <f>'Raw Data'!F248/'Raw Data'!$K248</f>
        <v>4.1664265359813895</v>
      </c>
      <c r="G250" s="49">
        <f>'Raw Data'!G248</f>
        <v>1.0028658955213099</v>
      </c>
      <c r="H250" s="49">
        <f>'Raw Data'!H248</f>
        <v>0.13971965580949</v>
      </c>
      <c r="I250" s="49">
        <f>'Raw Data'!I248</f>
        <v>0.113812641083438</v>
      </c>
      <c r="J250" s="49">
        <f>'Raw Data'!J248</f>
        <v>0.85870848067526895</v>
      </c>
      <c r="K250" s="57">
        <f>'Raw Data'!K248</f>
        <v>1.0197642790149699</v>
      </c>
      <c r="L250" s="55">
        <f t="shared" si="12"/>
        <v>0.11348739805761955</v>
      </c>
      <c r="M250" s="55">
        <f>'Non-Dimensional Groups'!$C$20+'Non-Dimensional Groups'!$C$21*L250</f>
        <v>1.1327802557274149</v>
      </c>
      <c r="N250" s="49">
        <f>'Non-Dimensional Groups'!$C$20+'Non-Dimensional Groups'!$C$21</f>
        <v>2.17</v>
      </c>
      <c r="O250" s="49">
        <f>'Non-Dimensional Groups'!$C$22+'Non-Dimensional Groups'!$C$23*'Results (ND)-Batch'!L250</f>
        <v>0.92085747240718641</v>
      </c>
      <c r="P250" s="49">
        <f>'Non-Dimensional Groups'!$C$22+'Non-Dimensional Groups'!$C$23</f>
        <v>0.30263157894736847</v>
      </c>
      <c r="Q250" s="49">
        <f t="shared" si="13"/>
        <v>0.88913454590484531</v>
      </c>
      <c r="R250" s="49">
        <f t="shared" si="14"/>
        <v>4.6288509497160408</v>
      </c>
      <c r="S250" s="69">
        <f>('Non-Dimensional Groups'!$C$24*EXP('Non-Dimensional Groups'!$C$25*'Results (ND)-Batch'!Q250))/(1+'Non-Dimensional Groups'!$C$24*EXP('Non-Dimensional Groups'!$C$25*'Results (ND)-Batch'!Q250))</f>
        <v>0.41505143561730368</v>
      </c>
      <c r="T250" s="69">
        <f t="shared" si="15"/>
        <v>0.55109213903621912</v>
      </c>
    </row>
    <row r="251" spans="1:20" x14ac:dyDescent="0.3">
      <c r="A251" s="55">
        <f>'Raw Data'!A249</f>
        <v>4.1333333333333302</v>
      </c>
      <c r="B251" s="60">
        <f>'Raw Data'!B249/'Raw Data'!$K249</f>
        <v>1.6938931762542086E-2</v>
      </c>
      <c r="C251" s="49">
        <f>'Raw Data'!C249/'Raw Data'!$K249</f>
        <v>4.523077150939929E-2</v>
      </c>
      <c r="D251" s="49">
        <f>'Raw Data'!D249/'Raw Data'!$K249</f>
        <v>0.17713472248695197</v>
      </c>
      <c r="E251" s="49">
        <f>'Raw Data'!E249/'Raw Data'!$K249</f>
        <v>0.81993970020106521</v>
      </c>
      <c r="F251" s="49">
        <f>'Raw Data'!F249/'Raw Data'!$K249</f>
        <v>4.166696882594457</v>
      </c>
      <c r="G251" s="49">
        <f>'Raw Data'!G249</f>
        <v>1.0028582022419601</v>
      </c>
      <c r="H251" s="49">
        <f>'Raw Data'!H249</f>
        <v>0.13972734908883699</v>
      </c>
      <c r="I251" s="49">
        <f>'Raw Data'!I249</f>
        <v>0.11380494780409101</v>
      </c>
      <c r="J251" s="49">
        <f>'Raw Data'!J249</f>
        <v>0.85870848067997396</v>
      </c>
      <c r="K251" s="57">
        <f>'Raw Data'!K249</f>
        <v>1.0197655992652199</v>
      </c>
      <c r="L251" s="55">
        <f t="shared" si="12"/>
        <v>0.11348059730645074</v>
      </c>
      <c r="M251" s="55">
        <f>'Non-Dimensional Groups'!$C$20+'Non-Dimensional Groups'!$C$21*L251</f>
        <v>1.1327722988485474</v>
      </c>
      <c r="N251" s="49">
        <f>'Non-Dimensional Groups'!$C$20+'Non-Dimensional Groups'!$C$21</f>
        <v>2.17</v>
      </c>
      <c r="O251" s="49">
        <f>'Non-Dimensional Groups'!$C$22+'Non-Dimensional Groups'!$C$23*'Results (ND)-Batch'!L251</f>
        <v>0.92086221503629095</v>
      </c>
      <c r="P251" s="49">
        <f>'Non-Dimensional Groups'!$C$22+'Non-Dimensional Groups'!$C$23</f>
        <v>0.30263157894736847</v>
      </c>
      <c r="Q251" s="49">
        <f t="shared" si="13"/>
        <v>0.88913454590971974</v>
      </c>
      <c r="R251" s="49">
        <f t="shared" si="14"/>
        <v>4.6289044219518471</v>
      </c>
      <c r="S251" s="69">
        <f>('Non-Dimensional Groups'!$C$24*EXP('Non-Dimensional Groups'!$C$25*'Results (ND)-Batch'!Q251))/(1+'Non-Dimensional Groups'!$C$24*EXP('Non-Dimensional Groups'!$C$25*'Results (ND)-Batch'!Q251))</f>
        <v>0.41505143561931818</v>
      </c>
      <c r="T251" s="69">
        <f t="shared" si="15"/>
        <v>0.55112248341222669</v>
      </c>
    </row>
    <row r="252" spans="1:20" x14ac:dyDescent="0.3">
      <c r="A252" s="55">
        <f>'Raw Data'!A250</f>
        <v>4.1500000000000004</v>
      </c>
      <c r="B252" s="60">
        <f>'Raw Data'!B250/'Raw Data'!$K250</f>
        <v>1.6939171476390649E-2</v>
      </c>
      <c r="C252" s="49">
        <f>'Raw Data'!C250/'Raw Data'!$K250</f>
        <v>4.5232126131514547E-2</v>
      </c>
      <c r="D252" s="49">
        <f>'Raw Data'!D250/'Raw Data'!$K250</f>
        <v>0.17714203923446054</v>
      </c>
      <c r="E252" s="49">
        <f>'Raw Data'!E250/'Raw Data'!$K250</f>
        <v>0.81998296356311617</v>
      </c>
      <c r="F252" s="49">
        <f>'Raw Data'!F250/'Raw Data'!$K250</f>
        <v>4.1669650389962118</v>
      </c>
      <c r="G252" s="49">
        <f>'Raw Data'!G250</f>
        <v>1.00285057131523</v>
      </c>
      <c r="H252" s="49">
        <f>'Raw Data'!H250</f>
        <v>0.139734980015566</v>
      </c>
      <c r="I252" s="49">
        <f>'Raw Data'!I250</f>
        <v>0.113797316877362</v>
      </c>
      <c r="J252" s="49">
        <f>'Raw Data'!J250</f>
        <v>0.85870848068439598</v>
      </c>
      <c r="K252" s="57">
        <f>'Raw Data'!K250</f>
        <v>1.01976690883343</v>
      </c>
      <c r="L252" s="55">
        <f t="shared" si="12"/>
        <v>0.11347385157104491</v>
      </c>
      <c r="M252" s="55">
        <f>'Non-Dimensional Groups'!$C$20+'Non-Dimensional Groups'!$C$21*L252</f>
        <v>1.1327644063381226</v>
      </c>
      <c r="N252" s="49">
        <f>'Non-Dimensional Groups'!$C$20+'Non-Dimensional Groups'!$C$21</f>
        <v>2.17</v>
      </c>
      <c r="O252" s="49">
        <f>'Non-Dimensional Groups'!$C$22+'Non-Dimensional Groups'!$C$23*'Results (ND)-Batch'!L252</f>
        <v>0.92086691929913977</v>
      </c>
      <c r="P252" s="49">
        <f>'Non-Dimensional Groups'!$C$22+'Non-Dimensional Groups'!$C$23</f>
        <v>0.30263157894736847</v>
      </c>
      <c r="Q252" s="49">
        <f t="shared" si="13"/>
        <v>0.88913454591429919</v>
      </c>
      <c r="R252" s="49">
        <f t="shared" si="14"/>
        <v>4.6289574575677559</v>
      </c>
      <c r="S252" s="69">
        <f>('Non-Dimensional Groups'!$C$24*EXP('Non-Dimensional Groups'!$C$25*'Results (ND)-Batch'!Q252))/(1+'Non-Dimensional Groups'!$C$24*EXP('Non-Dimensional Groups'!$C$25*'Results (ND)-Batch'!Q252))</f>
        <v>0.41505143562121072</v>
      </c>
      <c r="T252" s="69">
        <f t="shared" si="15"/>
        <v>0.55115258185263261</v>
      </c>
    </row>
    <row r="253" spans="1:20" x14ac:dyDescent="0.3">
      <c r="A253" s="55">
        <f>'Raw Data'!A251</f>
        <v>4.1666666666666696</v>
      </c>
      <c r="B253" s="60">
        <f>'Raw Data'!B251/'Raw Data'!$K251</f>
        <v>1.6939409133050469E-2</v>
      </c>
      <c r="C253" s="49">
        <f>'Raw Data'!C251/'Raw Data'!$K251</f>
        <v>4.5233469656340543E-2</v>
      </c>
      <c r="D253" s="49">
        <f>'Raw Data'!D251/'Raw Data'!$K251</f>
        <v>0.17714929611718749</v>
      </c>
      <c r="E253" s="49">
        <f>'Raw Data'!E251/'Raw Data'!$K251</f>
        <v>0.82002587325935572</v>
      </c>
      <c r="F253" s="49">
        <f>'Raw Data'!F251/'Raw Data'!$K251</f>
        <v>4.1672310052035098</v>
      </c>
      <c r="G253" s="49">
        <f>'Raw Data'!G251</f>
        <v>1.0028430027411199</v>
      </c>
      <c r="H253" s="49">
        <f>'Raw Data'!H251</f>
        <v>0.139742548589677</v>
      </c>
      <c r="I253" s="49">
        <f>'Raw Data'!I251</f>
        <v>0.113789748303251</v>
      </c>
      <c r="J253" s="49">
        <f>'Raw Data'!J251</f>
        <v>0.858708480688536</v>
      </c>
      <c r="K253" s="57">
        <f>'Raw Data'!K251</f>
        <v>1.0197682077196</v>
      </c>
      <c r="L253" s="55">
        <f t="shared" si="12"/>
        <v>0.11346716085391623</v>
      </c>
      <c r="M253" s="55">
        <f>'Non-Dimensional Groups'!$C$20+'Non-Dimensional Groups'!$C$21*L253</f>
        <v>1.132756578199082</v>
      </c>
      <c r="N253" s="49">
        <f>'Non-Dimensional Groups'!$C$20+'Non-Dimensional Groups'!$C$21</f>
        <v>2.17</v>
      </c>
      <c r="O253" s="49">
        <f>'Non-Dimensional Groups'!$C$22+'Non-Dimensional Groups'!$C$23*'Results (ND)-Batch'!L253</f>
        <v>0.92087158519397949</v>
      </c>
      <c r="P253" s="49">
        <f>'Non-Dimensional Groups'!$C$22+'Non-Dimensional Groups'!$C$23</f>
        <v>0.30263157894736847</v>
      </c>
      <c r="Q253" s="49">
        <f t="shared" si="13"/>
        <v>0.8891345459185851</v>
      </c>
      <c r="R253" s="49">
        <f t="shared" si="14"/>
        <v>4.6290100566749848</v>
      </c>
      <c r="S253" s="69">
        <f>('Non-Dimensional Groups'!$C$24*EXP('Non-Dimensional Groups'!$C$25*'Results (ND)-Batch'!Q253))/(1+'Non-Dimensional Groups'!$C$24*EXP('Non-Dimensional Groups'!$C$25*'Results (ND)-Batch'!Q253))</f>
        <v>0.41505143562298197</v>
      </c>
      <c r="T253" s="69">
        <f t="shared" si="15"/>
        <v>0.55118243435743675</v>
      </c>
    </row>
    <row r="254" spans="1:20" x14ac:dyDescent="0.3">
      <c r="A254" s="55">
        <f>'Raw Data'!A252</f>
        <v>4.18333333333333</v>
      </c>
      <c r="B254" s="60">
        <f>'Raw Data'!B252/'Raw Data'!$K252</f>
        <v>1.6939644732536778E-2</v>
      </c>
      <c r="C254" s="49">
        <f>'Raw Data'!C252/'Raw Data'!$K252</f>
        <v>4.5234802083961884E-2</v>
      </c>
      <c r="D254" s="49">
        <f>'Raw Data'!D252/'Raw Data'!$K252</f>
        <v>0.17715649313558965</v>
      </c>
      <c r="E254" s="49">
        <f>'Raw Data'!E252/'Raw Data'!$K252</f>
        <v>0.82006842929248447</v>
      </c>
      <c r="F254" s="49">
        <f>'Raw Data'!F252/'Raw Data'!$K252</f>
        <v>4.1674947812330867</v>
      </c>
      <c r="G254" s="49">
        <f>'Raw Data'!G252</f>
        <v>1.00283549651963</v>
      </c>
      <c r="H254" s="49">
        <f>'Raw Data'!H252</f>
        <v>0.139750054811171</v>
      </c>
      <c r="I254" s="49">
        <f>'Raw Data'!I252</f>
        <v>0.11378224208175799</v>
      </c>
      <c r="J254" s="49">
        <f>'Raw Data'!J252</f>
        <v>0.85870848069239503</v>
      </c>
      <c r="K254" s="57">
        <f>'Raw Data'!K252</f>
        <v>1.01976949592373</v>
      </c>
      <c r="L254" s="55">
        <f t="shared" si="12"/>
        <v>0.11346052515755835</v>
      </c>
      <c r="M254" s="55">
        <f>'Non-Dimensional Groups'!$C$20+'Non-Dimensional Groups'!$C$21*L254</f>
        <v>1.1327488144343432</v>
      </c>
      <c r="N254" s="49">
        <f>'Non-Dimensional Groups'!$C$20+'Non-Dimensional Groups'!$C$21</f>
        <v>2.17</v>
      </c>
      <c r="O254" s="49">
        <f>'Non-Dimensional Groups'!$C$22+'Non-Dimensional Groups'!$C$23*'Results (ND)-Batch'!L254</f>
        <v>0.92087621271907116</v>
      </c>
      <c r="P254" s="49">
        <f>'Non-Dimensional Groups'!$C$22+'Non-Dimensional Groups'!$C$23</f>
        <v>0.30263157894736847</v>
      </c>
      <c r="Q254" s="49">
        <f t="shared" si="13"/>
        <v>0.88913454592257779</v>
      </c>
      <c r="R254" s="49">
        <f t="shared" si="14"/>
        <v>4.6290622193838056</v>
      </c>
      <c r="S254" s="69">
        <f>('Non-Dimensional Groups'!$C$24*EXP('Non-Dimensional Groups'!$C$25*'Results (ND)-Batch'!Q254))/(1+'Non-Dimensional Groups'!$C$24*EXP('Non-Dimensional Groups'!$C$25*'Results (ND)-Batch'!Q254))</f>
        <v>0.41505143562463204</v>
      </c>
      <c r="T254" s="69">
        <f t="shared" si="15"/>
        <v>0.55121204092664311</v>
      </c>
    </row>
    <row r="255" spans="1:20" x14ac:dyDescent="0.3">
      <c r="A255" s="55">
        <f>'Raw Data'!A253</f>
        <v>4.2</v>
      </c>
      <c r="B255" s="60">
        <f>'Raw Data'!B253/'Raw Data'!$K253</f>
        <v>1.6939878274864813E-2</v>
      </c>
      <c r="C255" s="49">
        <f>'Raw Data'!C253/'Raw Data'!$K253</f>
        <v>4.5236123414461968E-2</v>
      </c>
      <c r="D255" s="49">
        <f>'Raw Data'!D253/'Raw Data'!$K253</f>
        <v>0.17716363029011831</v>
      </c>
      <c r="E255" s="49">
        <f>'Raw Data'!E253/'Raw Data'!$K253</f>
        <v>0.8201106316651724</v>
      </c>
      <c r="F255" s="49">
        <f>'Raw Data'!F253/'Raw Data'!$K253</f>
        <v>4.1677563671014912</v>
      </c>
      <c r="G255" s="49">
        <f>'Raw Data'!G253</f>
        <v>1.00282805265075</v>
      </c>
      <c r="H255" s="49">
        <f>'Raw Data'!H253</f>
        <v>0.139757498680047</v>
      </c>
      <c r="I255" s="49">
        <f>'Raw Data'!I253</f>
        <v>0.113774798212882</v>
      </c>
      <c r="J255" s="49">
        <f>'Raw Data'!J253</f>
        <v>0.85870848069597205</v>
      </c>
      <c r="K255" s="57">
        <f>'Raw Data'!K253</f>
        <v>1.0197707734458299</v>
      </c>
      <c r="L255" s="55">
        <f t="shared" si="12"/>
        <v>0.11345394448444472</v>
      </c>
      <c r="M255" s="55">
        <f>'Non-Dimensional Groups'!$C$20+'Non-Dimensional Groups'!$C$21*L255</f>
        <v>1.1327411150468003</v>
      </c>
      <c r="N255" s="49">
        <f>'Non-Dimensional Groups'!$C$20+'Non-Dimensional Groups'!$C$21</f>
        <v>2.17</v>
      </c>
      <c r="O255" s="49">
        <f>'Non-Dimensional Groups'!$C$22+'Non-Dimensional Groups'!$C$23*'Results (ND)-Batch'!L255</f>
        <v>0.92088080187268984</v>
      </c>
      <c r="P255" s="49">
        <f>'Non-Dimensional Groups'!$C$22+'Non-Dimensional Groups'!$C$23</f>
        <v>0.30263157894736847</v>
      </c>
      <c r="Q255" s="49">
        <f t="shared" si="13"/>
        <v>0.88913454592628527</v>
      </c>
      <c r="R255" s="49">
        <f t="shared" si="14"/>
        <v>4.6291139458035584</v>
      </c>
      <c r="S255" s="69">
        <f>('Non-Dimensional Groups'!$C$24*EXP('Non-Dimensional Groups'!$C$25*'Results (ND)-Batch'!Q255))/(1+'Non-Dimensional Groups'!$C$24*EXP('Non-Dimensional Groups'!$C$25*'Results (ND)-Batch'!Q255))</f>
        <v>0.4150514356261642</v>
      </c>
      <c r="T255" s="69">
        <f t="shared" si="15"/>
        <v>0.55124140156024759</v>
      </c>
    </row>
    <row r="256" spans="1:20" x14ac:dyDescent="0.3">
      <c r="A256" s="55">
        <f>'Raw Data'!A254</f>
        <v>4.2166666666666703</v>
      </c>
      <c r="B256" s="60">
        <f>'Raw Data'!B254/'Raw Data'!$K254</f>
        <v>1.6940109760049765E-2</v>
      </c>
      <c r="C256" s="49">
        <f>'Raw Data'!C254/'Raw Data'!$K254</f>
        <v>4.5237433647924999E-2</v>
      </c>
      <c r="D256" s="49">
        <f>'Raw Data'!D254/'Raw Data'!$K254</f>
        <v>0.17717070758122611</v>
      </c>
      <c r="E256" s="49">
        <f>'Raw Data'!E254/'Raw Data'!$K254</f>
        <v>0.82015248038009136</v>
      </c>
      <c r="F256" s="49">
        <f>'Raw Data'!F254/'Raw Data'!$K254</f>
        <v>4.1680157628252559</v>
      </c>
      <c r="G256" s="49">
        <f>'Raw Data'!G254</f>
        <v>1.00282067113449</v>
      </c>
      <c r="H256" s="49">
        <f>'Raw Data'!H254</f>
        <v>0.13976488019630501</v>
      </c>
      <c r="I256" s="49">
        <f>'Raw Data'!I254</f>
        <v>0.113767416696624</v>
      </c>
      <c r="J256" s="49">
        <f>'Raw Data'!J254</f>
        <v>0.85870848069926697</v>
      </c>
      <c r="K256" s="57">
        <f>'Raw Data'!K254</f>
        <v>1.0197720402858801</v>
      </c>
      <c r="L256" s="55">
        <f t="shared" si="12"/>
        <v>0.113447418837028</v>
      </c>
      <c r="M256" s="55">
        <f>'Non-Dimensional Groups'!$C$20+'Non-Dimensional Groups'!$C$21*L256</f>
        <v>1.1327334800393227</v>
      </c>
      <c r="N256" s="49">
        <f>'Non-Dimensional Groups'!$C$20+'Non-Dimensional Groups'!$C$21</f>
        <v>2.17</v>
      </c>
      <c r="O256" s="49">
        <f>'Non-Dimensional Groups'!$C$22+'Non-Dimensional Groups'!$C$23*'Results (ND)-Batch'!L256</f>
        <v>0.92088535265312521</v>
      </c>
      <c r="P256" s="49">
        <f>'Non-Dimensional Groups'!$C$22+'Non-Dimensional Groups'!$C$23</f>
        <v>0.30263157894736847</v>
      </c>
      <c r="Q256" s="49">
        <f t="shared" si="13"/>
        <v>0.88913454592969876</v>
      </c>
      <c r="R256" s="49">
        <f t="shared" si="14"/>
        <v>4.6291652360426587</v>
      </c>
      <c r="S256" s="69">
        <f>('Non-Dimensional Groups'!$C$24*EXP('Non-Dimensional Groups'!$C$25*'Results (ND)-Batch'!Q256))/(1+'Non-Dimensional Groups'!$C$24*EXP('Non-Dimensional Groups'!$C$25*'Results (ND)-Batch'!Q256))</f>
        <v>0.41505143562757491</v>
      </c>
      <c r="T256" s="69">
        <f t="shared" si="15"/>
        <v>0.55127051625825052</v>
      </c>
    </row>
    <row r="257" spans="1:20" x14ac:dyDescent="0.3">
      <c r="A257" s="55">
        <f>'Raw Data'!A255</f>
        <v>4.2333333333333298</v>
      </c>
      <c r="B257" s="60">
        <f>'Raw Data'!B255/'Raw Data'!$K255</f>
        <v>1.694033918810629E-2</v>
      </c>
      <c r="C257" s="49">
        <f>'Raw Data'!C255/'Raw Data'!$K255</f>
        <v>4.5238732784432099E-2</v>
      </c>
      <c r="D257" s="49">
        <f>'Raw Data'!D255/'Raw Data'!$K255</f>
        <v>0.17717772500935447</v>
      </c>
      <c r="E257" s="49">
        <f>'Raw Data'!E255/'Raw Data'!$K255</f>
        <v>0.82019397543984884</v>
      </c>
      <c r="F257" s="49">
        <f>'Raw Data'!F255/'Raw Data'!$K255</f>
        <v>4.1682729684205837</v>
      </c>
      <c r="G257" s="49">
        <f>'Raw Data'!G255</f>
        <v>1.00281335197085</v>
      </c>
      <c r="H257" s="49">
        <f>'Raw Data'!H255</f>
        <v>0.139772199359945</v>
      </c>
      <c r="I257" s="49">
        <f>'Raw Data'!I255</f>
        <v>0.113760097532983</v>
      </c>
      <c r="J257" s="49">
        <f>'Raw Data'!J255</f>
        <v>0.85870848070228101</v>
      </c>
      <c r="K257" s="57">
        <f>'Raw Data'!K255</f>
        <v>1.0197732964439099</v>
      </c>
      <c r="L257" s="55">
        <f t="shared" si="12"/>
        <v>0.11344094821773953</v>
      </c>
      <c r="M257" s="55">
        <f>'Non-Dimensional Groups'!$C$20+'Non-Dimensional Groups'!$C$21*L257</f>
        <v>1.1327259094147553</v>
      </c>
      <c r="N257" s="49">
        <f>'Non-Dimensional Groups'!$C$20+'Non-Dimensional Groups'!$C$21</f>
        <v>2.17</v>
      </c>
      <c r="O257" s="49">
        <f>'Non-Dimensional Groups'!$C$22+'Non-Dimensional Groups'!$C$23*'Results (ND)-Batch'!L257</f>
        <v>0.92088986505868164</v>
      </c>
      <c r="P257" s="49">
        <f>'Non-Dimensional Groups'!$C$22+'Non-Dimensional Groups'!$C$23</f>
        <v>0.30263157894736847</v>
      </c>
      <c r="Q257" s="49">
        <f t="shared" si="13"/>
        <v>0.88913454593281893</v>
      </c>
      <c r="R257" s="49">
        <f t="shared" si="14"/>
        <v>4.629216090208546</v>
      </c>
      <c r="S257" s="69">
        <f>('Non-Dimensional Groups'!$C$24*EXP('Non-Dimensional Groups'!$C$25*'Results (ND)-Batch'!Q257))/(1+'Non-Dimensional Groups'!$C$24*EXP('Non-Dimensional Groups'!$C$25*'Results (ND)-Batch'!Q257))</f>
        <v>0.41505143562886448</v>
      </c>
      <c r="T257" s="69">
        <f t="shared" si="15"/>
        <v>0.55129938502065157</v>
      </c>
    </row>
    <row r="258" spans="1:20" x14ac:dyDescent="0.3">
      <c r="A258" s="55">
        <f>'Raw Data'!A256</f>
        <v>4.25</v>
      </c>
      <c r="B258" s="60">
        <f>'Raw Data'!B256/'Raw Data'!$K256</f>
        <v>1.6940566559049589E-2</v>
      </c>
      <c r="C258" s="49">
        <f>'Raw Data'!C256/'Raw Data'!$K256</f>
        <v>4.5240020824066501E-2</v>
      </c>
      <c r="D258" s="49">
        <f>'Raw Data'!D256/'Raw Data'!$K256</f>
        <v>0.17718468257494926</v>
      </c>
      <c r="E258" s="49">
        <f>'Raw Data'!E256/'Raw Data'!$K256</f>
        <v>0.8202351168470805</v>
      </c>
      <c r="F258" s="49">
        <f>'Raw Data'!F256/'Raw Data'!$K256</f>
        <v>4.1685279839037408</v>
      </c>
      <c r="G258" s="49">
        <f>'Raw Data'!G256</f>
        <v>1.0028060951598301</v>
      </c>
      <c r="H258" s="49">
        <f>'Raw Data'!H256</f>
        <v>0.13977945617096799</v>
      </c>
      <c r="I258" s="49">
        <f>'Raw Data'!I256</f>
        <v>0.113752840721961</v>
      </c>
      <c r="J258" s="49">
        <f>'Raw Data'!J256</f>
        <v>0.85870848070501304</v>
      </c>
      <c r="K258" s="57">
        <f>'Raw Data'!K256</f>
        <v>1.01977454191989</v>
      </c>
      <c r="L258" s="55">
        <f t="shared" si="12"/>
        <v>0.1134345326289932</v>
      </c>
      <c r="M258" s="55">
        <f>'Non-Dimensional Groups'!$C$20+'Non-Dimensional Groups'!$C$21*L258</f>
        <v>1.1327184031759221</v>
      </c>
      <c r="N258" s="49">
        <f>'Non-Dimensional Groups'!$C$20+'Non-Dimensional Groups'!$C$21</f>
        <v>2.17</v>
      </c>
      <c r="O258" s="49">
        <f>'Non-Dimensional Groups'!$C$22+'Non-Dimensional Groups'!$C$23*'Results (ND)-Batch'!L258</f>
        <v>0.92089433908767582</v>
      </c>
      <c r="P258" s="49">
        <f>'Non-Dimensional Groups'!$C$22+'Non-Dimensional Groups'!$C$23</f>
        <v>0.30263157894736847</v>
      </c>
      <c r="Q258" s="49">
        <f t="shared" si="13"/>
        <v>0.88913454593564556</v>
      </c>
      <c r="R258" s="49">
        <f t="shared" si="14"/>
        <v>4.6292665084078042</v>
      </c>
      <c r="S258" s="69">
        <f>('Non-Dimensional Groups'!$C$24*EXP('Non-Dimensional Groups'!$C$25*'Results (ND)-Batch'!Q258))/(1+'Non-Dimensional Groups'!$C$24*EXP('Non-Dimensional Groups'!$C$25*'Results (ND)-Batch'!Q258))</f>
        <v>0.41505143563003255</v>
      </c>
      <c r="T258" s="69">
        <f t="shared" si="15"/>
        <v>0.55132800784745473</v>
      </c>
    </row>
    <row r="259" spans="1:20" x14ac:dyDescent="0.3">
      <c r="A259" s="55">
        <f>'Raw Data'!A257</f>
        <v>4.2666666666666702</v>
      </c>
      <c r="B259" s="60">
        <f>'Raw Data'!B257/'Raw Data'!$K257</f>
        <v>1.694079187289408E-2</v>
      </c>
      <c r="C259" s="49">
        <f>'Raw Data'!C257/'Raw Data'!$K257</f>
        <v>4.5241297766908911E-2</v>
      </c>
      <c r="D259" s="49">
        <f>'Raw Data'!D257/'Raw Data'!$K257</f>
        <v>0.17719158027844675</v>
      </c>
      <c r="E259" s="49">
        <f>'Raw Data'!E257/'Raw Data'!$K257</f>
        <v>0.82027590460436806</v>
      </c>
      <c r="F259" s="49">
        <f>'Raw Data'!F257/'Raw Data'!$K257</f>
        <v>4.1687808092907561</v>
      </c>
      <c r="G259" s="49">
        <f>'Raw Data'!G257</f>
        <v>1.00279890070143</v>
      </c>
      <c r="H259" s="49">
        <f>'Raw Data'!H257</f>
        <v>0.13978665062937201</v>
      </c>
      <c r="I259" s="49">
        <f>'Raw Data'!I257</f>
        <v>0.113745646263556</v>
      </c>
      <c r="J259" s="49">
        <f>'Raw Data'!J257</f>
        <v>0.85870848070746197</v>
      </c>
      <c r="K259" s="57">
        <f>'Raw Data'!K257</f>
        <v>1.01977577671383</v>
      </c>
      <c r="L259" s="55">
        <f t="shared" si="12"/>
        <v>0.11342817207317847</v>
      </c>
      <c r="M259" s="55">
        <f>'Non-Dimensional Groups'!$C$20+'Non-Dimensional Groups'!$C$21*L259</f>
        <v>1.1327109613256188</v>
      </c>
      <c r="N259" s="49">
        <f>'Non-Dimensional Groups'!$C$20+'Non-Dimensional Groups'!$C$21</f>
        <v>2.17</v>
      </c>
      <c r="O259" s="49">
        <f>'Non-Dimensional Groups'!$C$22+'Non-Dimensional Groups'!$C$23*'Results (ND)-Batch'!L259</f>
        <v>0.92089877473844139</v>
      </c>
      <c r="P259" s="49">
        <f>'Non-Dimensional Groups'!$C$22+'Non-Dimensional Groups'!$C$23</f>
        <v>0.30263157894736847</v>
      </c>
      <c r="Q259" s="49">
        <f t="shared" si="13"/>
        <v>0.88913454593817698</v>
      </c>
      <c r="R259" s="49">
        <f t="shared" si="14"/>
        <v>4.6293164907460609</v>
      </c>
      <c r="S259" s="69">
        <f>('Non-Dimensional Groups'!$C$24*EXP('Non-Dimensional Groups'!$C$25*'Results (ND)-Batch'!Q259))/(1+'Non-Dimensional Groups'!$C$24*EXP('Non-Dimensional Groups'!$C$25*'Results (ND)-Batch'!Q259))</f>
        <v>0.41505143563107871</v>
      </c>
      <c r="T259" s="69">
        <f t="shared" si="15"/>
        <v>0.55135638473865245</v>
      </c>
    </row>
    <row r="260" spans="1:20" x14ac:dyDescent="0.3">
      <c r="A260" s="55">
        <f>'Raw Data'!A258</f>
        <v>4.2833333333333297</v>
      </c>
      <c r="B260" s="60">
        <f>'Raw Data'!B258/'Raw Data'!$K258</f>
        <v>1.694101512965435E-2</v>
      </c>
      <c r="C260" s="49">
        <f>'Raw Data'!C258/'Raw Data'!$K258</f>
        <v>4.524256361303923E-2</v>
      </c>
      <c r="D260" s="49">
        <f>'Raw Data'!D258/'Raw Data'!$K258</f>
        <v>0.17719841812027939</v>
      </c>
      <c r="E260" s="49">
        <f>'Raw Data'!E258/'Raw Data'!$K258</f>
        <v>0.8203163387142679</v>
      </c>
      <c r="F260" s="49">
        <f>'Raw Data'!F258/'Raw Data'!$K258</f>
        <v>4.1690314445974792</v>
      </c>
      <c r="G260" s="49">
        <f>'Raw Data'!G258</f>
        <v>1.00279176859564</v>
      </c>
      <c r="H260" s="49">
        <f>'Raw Data'!H258</f>
        <v>0.13979378273515899</v>
      </c>
      <c r="I260" s="49">
        <f>'Raw Data'!I258</f>
        <v>0.11373851415776901</v>
      </c>
      <c r="J260" s="49">
        <f>'Raw Data'!J258</f>
        <v>0.85870848070963002</v>
      </c>
      <c r="K260" s="57">
        <f>'Raw Data'!K258</f>
        <v>1.0197770008257401</v>
      </c>
      <c r="L260" s="55">
        <f t="shared" ref="L260:L303" si="16">I260/G260</f>
        <v>0.11342186655266839</v>
      </c>
      <c r="M260" s="55">
        <f>'Non-Dimensional Groups'!$C$20+'Non-Dimensional Groups'!$C$21*L260</f>
        <v>1.132703583866622</v>
      </c>
      <c r="N260" s="49">
        <f>'Non-Dimensional Groups'!$C$20+'Non-Dimensional Groups'!$C$21</f>
        <v>2.17</v>
      </c>
      <c r="O260" s="49">
        <f>'Non-Dimensional Groups'!$C$22+'Non-Dimensional Groups'!$C$23*'Results (ND)-Batch'!L260</f>
        <v>0.92090317200932337</v>
      </c>
      <c r="P260" s="49">
        <f>'Non-Dimensional Groups'!$C$22+'Non-Dimensional Groups'!$C$23</f>
        <v>0.30263157894736847</v>
      </c>
      <c r="Q260" s="49">
        <f t="shared" ref="Q260:Q303" si="17">J260/(G260*O260+H260*P260)</f>
        <v>0.88913454594042474</v>
      </c>
      <c r="R260" s="49">
        <f t="shared" ref="R260:R303" si="18">E260/D260</f>
        <v>4.6293660373280003</v>
      </c>
      <c r="S260" s="69">
        <f>('Non-Dimensional Groups'!$C$24*EXP('Non-Dimensional Groups'!$C$25*'Results (ND)-Batch'!Q260))/(1+'Non-Dimensional Groups'!$C$24*EXP('Non-Dimensional Groups'!$C$25*'Results (ND)-Batch'!Q260))</f>
        <v>0.41505143563200758</v>
      </c>
      <c r="T260" s="69">
        <f t="shared" ref="T260:T303" si="19">H260/$I$3</f>
        <v>0.55138451569425206</v>
      </c>
    </row>
    <row r="261" spans="1:20" x14ac:dyDescent="0.3">
      <c r="A261" s="55">
        <f>'Raw Data'!A259</f>
        <v>4.3</v>
      </c>
      <c r="B261" s="60">
        <f>'Raw Data'!B259/'Raw Data'!$K259</f>
        <v>1.6941236329344894E-2</v>
      </c>
      <c r="C261" s="49">
        <f>'Raw Data'!C259/'Raw Data'!$K259</f>
        <v>4.5243818362537727E-2</v>
      </c>
      <c r="D261" s="49">
        <f>'Raw Data'!D259/'Raw Data'!$K259</f>
        <v>0.17720519610088042</v>
      </c>
      <c r="E261" s="49">
        <f>'Raw Data'!E259/'Raw Data'!$K259</f>
        <v>0.82035641917933411</v>
      </c>
      <c r="F261" s="49">
        <f>'Raw Data'!F259/'Raw Data'!$K259</f>
        <v>4.1692798898397143</v>
      </c>
      <c r="G261" s="49">
        <f>'Raw Data'!G259</f>
        <v>1.00278469884247</v>
      </c>
      <c r="H261" s="49">
        <f>'Raw Data'!H259</f>
        <v>0.13980085248832899</v>
      </c>
      <c r="I261" s="49">
        <f>'Raw Data'!I259</f>
        <v>0.11373144440459999</v>
      </c>
      <c r="J261" s="49">
        <f>'Raw Data'!J259</f>
        <v>0.85870848071151695</v>
      </c>
      <c r="K261" s="57">
        <f>'Raw Data'!K259</f>
        <v>1.01977821425561</v>
      </c>
      <c r="L261" s="55">
        <f t="shared" si="16"/>
        <v>0.11341561606981236</v>
      </c>
      <c r="M261" s="55">
        <f>'Non-Dimensional Groups'!$C$20+'Non-Dimensional Groups'!$C$21*L261</f>
        <v>1.1326962708016803</v>
      </c>
      <c r="N261" s="49">
        <f>'Non-Dimensional Groups'!$C$20+'Non-Dimensional Groups'!$C$21</f>
        <v>2.17</v>
      </c>
      <c r="O261" s="49">
        <f>'Non-Dimensional Groups'!$C$22+'Non-Dimensional Groups'!$C$23*'Results (ND)-Batch'!L261</f>
        <v>0.92090753089868349</v>
      </c>
      <c r="P261" s="49">
        <f>'Non-Dimensional Groups'!$C$22+'Non-Dimensional Groups'!$C$23</f>
        <v>0.30263157894736847</v>
      </c>
      <c r="Q261" s="49">
        <f t="shared" si="17"/>
        <v>0.88913454594237906</v>
      </c>
      <c r="R261" s="49">
        <f t="shared" si="18"/>
        <v>4.6294151482573724</v>
      </c>
      <c r="S261" s="69">
        <f>('Non-Dimensional Groups'!$C$24*EXP('Non-Dimensional Groups'!$C$25*'Results (ND)-Batch'!Q261))/(1+'Non-Dimensional Groups'!$C$24*EXP('Non-Dimensional Groups'!$C$25*'Results (ND)-Batch'!Q261))</f>
        <v>0.41505143563281527</v>
      </c>
      <c r="T261" s="69">
        <f t="shared" si="19"/>
        <v>0.55141240071425401</v>
      </c>
    </row>
    <row r="262" spans="1:20" x14ac:dyDescent="0.3">
      <c r="A262" s="55">
        <f>'Raw Data'!A260</f>
        <v>4.31666666666667</v>
      </c>
      <c r="B262" s="60">
        <f>'Raw Data'!B260/'Raw Data'!$K260</f>
        <v>1.6941455471979731E-2</v>
      </c>
      <c r="C262" s="49">
        <f>'Raw Data'!C260/'Raw Data'!$K260</f>
        <v>4.5245062015483006E-2</v>
      </c>
      <c r="D262" s="49">
        <f>'Raw Data'!D260/'Raw Data'!$K260</f>
        <v>0.1772119142206737</v>
      </c>
      <c r="E262" s="49">
        <f>'Raw Data'!E260/'Raw Data'!$K260</f>
        <v>0.82039614600207866</v>
      </c>
      <c r="F262" s="49">
        <f>'Raw Data'!F260/'Raw Data'!$K260</f>
        <v>4.1695261450330339</v>
      </c>
      <c r="G262" s="49">
        <f>'Raw Data'!G260</f>
        <v>1.00277769144192</v>
      </c>
      <c r="H262" s="49">
        <f>'Raw Data'!H260</f>
        <v>0.13980785988888</v>
      </c>
      <c r="I262" s="49">
        <f>'Raw Data'!I260</f>
        <v>0.113724437004048</v>
      </c>
      <c r="J262" s="49">
        <f>'Raw Data'!J260</f>
        <v>0.858708480713121</v>
      </c>
      <c r="K262" s="57">
        <f>'Raw Data'!K260</f>
        <v>1.01977941700345</v>
      </c>
      <c r="L262" s="55">
        <f t="shared" si="16"/>
        <v>0.11340942062693944</v>
      </c>
      <c r="M262" s="55">
        <f>'Non-Dimensional Groups'!$C$20+'Non-Dimensional Groups'!$C$21*L262</f>
        <v>1.1326890221335191</v>
      </c>
      <c r="N262" s="49">
        <f>'Non-Dimensional Groups'!$C$20+'Non-Dimensional Groups'!$C$21</f>
        <v>2.17</v>
      </c>
      <c r="O262" s="49">
        <f>'Non-Dimensional Groups'!$C$22+'Non-Dimensional Groups'!$C$23*'Results (ND)-Batch'!L262</f>
        <v>0.92091185140489751</v>
      </c>
      <c r="P262" s="49">
        <f>'Non-Dimensional Groups'!$C$22+'Non-Dimensional Groups'!$C$23</f>
        <v>0.30263157894736847</v>
      </c>
      <c r="Q262" s="49">
        <f t="shared" si="17"/>
        <v>0.88913454594403851</v>
      </c>
      <c r="R262" s="49">
        <f t="shared" si="18"/>
        <v>4.6294638236370371</v>
      </c>
      <c r="S262" s="69">
        <f>('Non-Dimensional Groups'!$C$24*EXP('Non-Dimensional Groups'!$C$25*'Results (ND)-Batch'!Q262))/(1+'Non-Dimensional Groups'!$C$24*EXP('Non-Dimensional Groups'!$C$25*'Results (ND)-Batch'!Q262))</f>
        <v>0.41505143563350111</v>
      </c>
      <c r="T262" s="69">
        <f t="shared" si="19"/>
        <v>0.55144003979865031</v>
      </c>
    </row>
    <row r="263" spans="1:20" x14ac:dyDescent="0.3">
      <c r="A263" s="55">
        <f>'Raw Data'!A261</f>
        <v>4.3333333333333304</v>
      </c>
      <c r="B263" s="60">
        <f>'Raw Data'!B261/'Raw Data'!$K261</f>
        <v>1.6941672557573565E-2</v>
      </c>
      <c r="C263" s="49">
        <f>'Raw Data'!C261/'Raw Data'!$K261</f>
        <v>4.5246294571954192E-2</v>
      </c>
      <c r="D263" s="49">
        <f>'Raw Data'!D261/'Raw Data'!$K261</f>
        <v>0.17721857248008563</v>
      </c>
      <c r="E263" s="49">
        <f>'Raw Data'!E261/'Raw Data'!$K261</f>
        <v>0.82043551918501911</v>
      </c>
      <c r="F263" s="49">
        <f>'Raw Data'!F261/'Raw Data'!$K261</f>
        <v>4.169770210193029</v>
      </c>
      <c r="G263" s="49">
        <f>'Raw Data'!G261</f>
        <v>1.0027707463939799</v>
      </c>
      <c r="H263" s="49">
        <f>'Raw Data'!H261</f>
        <v>0.139814804936814</v>
      </c>
      <c r="I263" s="49">
        <f>'Raw Data'!I261</f>
        <v>0.113717491956114</v>
      </c>
      <c r="J263" s="49">
        <f>'Raw Data'!J261</f>
        <v>0.85870848071444394</v>
      </c>
      <c r="K263" s="57">
        <f>'Raw Data'!K261</f>
        <v>1.0197806090692401</v>
      </c>
      <c r="L263" s="55">
        <f t="shared" si="16"/>
        <v>0.11340328022636131</v>
      </c>
      <c r="M263" s="55">
        <f>'Non-Dimensional Groups'!$C$20+'Non-Dimensional Groups'!$C$21*L263</f>
        <v>1.1326818378648427</v>
      </c>
      <c r="N263" s="49">
        <f>'Non-Dimensional Groups'!$C$20+'Non-Dimensional Groups'!$C$21</f>
        <v>2.17</v>
      </c>
      <c r="O263" s="49">
        <f>'Non-Dimensional Groups'!$C$22+'Non-Dimensional Groups'!$C$23*'Results (ND)-Batch'!L263</f>
        <v>0.92091613352635326</v>
      </c>
      <c r="P263" s="49">
        <f>'Non-Dimensional Groups'!$C$22+'Non-Dimensional Groups'!$C$23</f>
        <v>0.30263157894736847</v>
      </c>
      <c r="Q263" s="49">
        <f t="shared" si="17"/>
        <v>0.88913454594541386</v>
      </c>
      <c r="R263" s="49">
        <f t="shared" si="18"/>
        <v>4.6295120635689182</v>
      </c>
      <c r="S263" s="69">
        <f>('Non-Dimensional Groups'!$C$24*EXP('Non-Dimensional Groups'!$C$25*'Results (ND)-Batch'!Q263))/(1+'Non-Dimensional Groups'!$C$24*EXP('Non-Dimensional Groups'!$C$25*'Results (ND)-Batch'!Q263))</f>
        <v>0.41505143563406949</v>
      </c>
      <c r="T263" s="69">
        <f t="shared" si="19"/>
        <v>0.55146743294744882</v>
      </c>
    </row>
    <row r="264" spans="1:20" x14ac:dyDescent="0.3">
      <c r="A264" s="55">
        <f>'Raw Data'!A262</f>
        <v>4.3499999999999996</v>
      </c>
      <c r="B264" s="60">
        <f>'Raw Data'!B262/'Raw Data'!$K262</f>
        <v>1.69418875861399E-2</v>
      </c>
      <c r="C264" s="49">
        <f>'Raw Data'!C262/'Raw Data'!$K262</f>
        <v>4.5247516032028062E-2</v>
      </c>
      <c r="D264" s="49">
        <f>'Raw Data'!D262/'Raw Data'!$K262</f>
        <v>0.17722517087953196</v>
      </c>
      <c r="E264" s="49">
        <f>'Raw Data'!E262/'Raw Data'!$K262</f>
        <v>0.82047453873061515</v>
      </c>
      <c r="F264" s="49">
        <f>'Raw Data'!F262/'Raw Data'!$K262</f>
        <v>4.1700120853349469</v>
      </c>
      <c r="G264" s="49">
        <f>'Raw Data'!G262</f>
        <v>1.00276386369867</v>
      </c>
      <c r="H264" s="49">
        <f>'Raw Data'!H262</f>
        <v>0.13982168763212999</v>
      </c>
      <c r="I264" s="49">
        <f>'Raw Data'!I262</f>
        <v>0.113710609260798</v>
      </c>
      <c r="J264" s="49">
        <f>'Raw Data'!J262</f>
        <v>0.858708480715485</v>
      </c>
      <c r="K264" s="57">
        <f>'Raw Data'!K262</f>
        <v>1.019781790453</v>
      </c>
      <c r="L264" s="55">
        <f t="shared" si="16"/>
        <v>0.11339719487036479</v>
      </c>
      <c r="M264" s="55">
        <f>'Non-Dimensional Groups'!$C$20+'Non-Dimensional Groups'!$C$21*L264</f>
        <v>1.1326747179983268</v>
      </c>
      <c r="N264" s="49">
        <f>'Non-Dimensional Groups'!$C$20+'Non-Dimensional Groups'!$C$21</f>
        <v>2.17</v>
      </c>
      <c r="O264" s="49">
        <f>'Non-Dimensional Groups'!$C$22+'Non-Dimensional Groups'!$C$23*'Results (ND)-Batch'!L264</f>
        <v>0.92092037726145615</v>
      </c>
      <c r="P264" s="49">
        <f>'Non-Dimensional Groups'!$C$22+'Non-Dimensional Groups'!$C$23</f>
        <v>0.30263157894736847</v>
      </c>
      <c r="Q264" s="49">
        <f t="shared" si="17"/>
        <v>0.88913454594648622</v>
      </c>
      <c r="R264" s="49">
        <f t="shared" si="18"/>
        <v>4.6295598681539945</v>
      </c>
      <c r="S264" s="69">
        <f>('Non-Dimensional Groups'!$C$24*EXP('Non-Dimensional Groups'!$C$25*'Results (ND)-Batch'!Q264))/(1+'Non-Dimensional Groups'!$C$24*EXP('Non-Dimensional Groups'!$C$25*'Results (ND)-Batch'!Q264))</f>
        <v>0.41505143563451269</v>
      </c>
      <c r="T264" s="69">
        <f t="shared" si="19"/>
        <v>0.55149458016064545</v>
      </c>
    </row>
    <row r="265" spans="1:20" x14ac:dyDescent="0.3">
      <c r="A265" s="55">
        <f>'Raw Data'!A263</f>
        <v>4.3666666666666698</v>
      </c>
      <c r="B265" s="60">
        <f>'Raw Data'!B263/'Raw Data'!$K263</f>
        <v>1.6942100557692998E-2</v>
      </c>
      <c r="C265" s="49">
        <f>'Raw Data'!C263/'Raw Data'!$K263</f>
        <v>4.5248726395782188E-2</v>
      </c>
      <c r="D265" s="49">
        <f>'Raw Data'!D263/'Raw Data'!$K263</f>
        <v>0.17723170941942978</v>
      </c>
      <c r="E265" s="49">
        <f>'Raw Data'!E263/'Raw Data'!$K263</f>
        <v>0.82051320464133171</v>
      </c>
      <c r="F265" s="49">
        <f>'Raw Data'!F263/'Raw Data'!$K263</f>
        <v>4.1702517704740503</v>
      </c>
      <c r="G265" s="49">
        <f>'Raw Data'!G263</f>
        <v>1.00275704335597</v>
      </c>
      <c r="H265" s="49">
        <f>'Raw Data'!H263</f>
        <v>0.13982850797482901</v>
      </c>
      <c r="I265" s="49">
        <f>'Raw Data'!I263</f>
        <v>0.1137037889181</v>
      </c>
      <c r="J265" s="49">
        <f>'Raw Data'!J263</f>
        <v>0.85870848071624395</v>
      </c>
      <c r="K265" s="57">
        <f>'Raw Data'!K263</f>
        <v>1.01978296115472</v>
      </c>
      <c r="L265" s="55">
        <f t="shared" si="16"/>
        <v>0.11339116456122078</v>
      </c>
      <c r="M265" s="55">
        <f>'Non-Dimensional Groups'!$C$20+'Non-Dimensional Groups'!$C$21*L265</f>
        <v>1.1326676625366283</v>
      </c>
      <c r="N265" s="49">
        <f>'Non-Dimensional Groups'!$C$20+'Non-Dimensional Groups'!$C$21</f>
        <v>2.17</v>
      </c>
      <c r="O265" s="49">
        <f>'Non-Dimensional Groups'!$C$22+'Non-Dimensional Groups'!$C$23*'Results (ND)-Batch'!L265</f>
        <v>0.92092458260862231</v>
      </c>
      <c r="P265" s="49">
        <f>'Non-Dimensional Groups'!$C$22+'Non-Dimensional Groups'!$C$23</f>
        <v>0.30263157894736847</v>
      </c>
      <c r="Q265" s="49">
        <f t="shared" si="17"/>
        <v>0.88913454594727359</v>
      </c>
      <c r="R265" s="49">
        <f t="shared" si="18"/>
        <v>4.6296072374923414</v>
      </c>
      <c r="S265" s="69">
        <f>('Non-Dimensional Groups'!$C$24*EXP('Non-Dimensional Groups'!$C$25*'Results (ND)-Batch'!Q265))/(1+'Non-Dimensional Groups'!$C$24*EXP('Non-Dimensional Groups'!$C$25*'Results (ND)-Batch'!Q265))</f>
        <v>0.4150514356348381</v>
      </c>
      <c r="T265" s="69">
        <f t="shared" si="19"/>
        <v>0.55152148143824442</v>
      </c>
    </row>
    <row r="266" spans="1:20" x14ac:dyDescent="0.3">
      <c r="A266" s="55">
        <f>'Raw Data'!A264</f>
        <v>4.3833333333333302</v>
      </c>
      <c r="B266" s="60">
        <f>'Raw Data'!B264/'Raw Data'!$K264</f>
        <v>1.6942311472246546E-2</v>
      </c>
      <c r="C266" s="49">
        <f>'Raw Data'!C264/'Raw Data'!$K264</f>
        <v>4.5249925663292619E-2</v>
      </c>
      <c r="D266" s="49">
        <f>'Raw Data'!D264/'Raw Data'!$K264</f>
        <v>0.17723818810019168</v>
      </c>
      <c r="E266" s="49">
        <f>'Raw Data'!E264/'Raw Data'!$K264</f>
        <v>0.82055151691960082</v>
      </c>
      <c r="F266" s="49">
        <f>'Raw Data'!F264/'Raw Data'!$K264</f>
        <v>4.170489265625422</v>
      </c>
      <c r="G266" s="49">
        <f>'Raw Data'!G264</f>
        <v>1.0027502853658901</v>
      </c>
      <c r="H266" s="49">
        <f>'Raw Data'!H264</f>
        <v>0.139835265964909</v>
      </c>
      <c r="I266" s="49">
        <f>'Raw Data'!I264</f>
        <v>0.113697030928019</v>
      </c>
      <c r="J266" s="49">
        <f>'Raw Data'!J264</f>
        <v>0.85870848071672101</v>
      </c>
      <c r="K266" s="57">
        <f>'Raw Data'!K264</f>
        <v>1.0197841211744001</v>
      </c>
      <c r="L266" s="55">
        <f t="shared" si="16"/>
        <v>0.1133851893011753</v>
      </c>
      <c r="M266" s="55">
        <f>'Non-Dimensional Groups'!$C$20+'Non-Dimensional Groups'!$C$21*L266</f>
        <v>1.132660671482375</v>
      </c>
      <c r="N266" s="49">
        <f>'Non-Dimensional Groups'!$C$20+'Non-Dimensional Groups'!$C$21</f>
        <v>2.17</v>
      </c>
      <c r="O266" s="49">
        <f>'Non-Dimensional Groups'!$C$22+'Non-Dimensional Groups'!$C$23*'Results (ND)-Batch'!L266</f>
        <v>0.92092874956628568</v>
      </c>
      <c r="P266" s="49">
        <f>'Non-Dimensional Groups'!$C$22+'Non-Dimensional Groups'!$C$23</f>
        <v>0.30263157894736847</v>
      </c>
      <c r="Q266" s="49">
        <f t="shared" si="17"/>
        <v>0.88913454594776686</v>
      </c>
      <c r="R266" s="49">
        <f t="shared" si="18"/>
        <v>4.629654171683069</v>
      </c>
      <c r="S266" s="69">
        <f>('Non-Dimensional Groups'!$C$24*EXP('Non-Dimensional Groups'!$C$25*'Results (ND)-Batch'!Q266))/(1+'Non-Dimensional Groups'!$C$24*EXP('Non-Dimensional Groups'!$C$25*'Results (ND)-Batch'!Q266))</f>
        <v>0.41505143563504193</v>
      </c>
      <c r="T266" s="69">
        <f t="shared" si="19"/>
        <v>0.55154813678023751</v>
      </c>
    </row>
    <row r="267" spans="1:20" x14ac:dyDescent="0.3">
      <c r="A267" s="55">
        <f>'Raw Data'!A265</f>
        <v>4.4000000000000004</v>
      </c>
      <c r="B267" s="60">
        <f>'Raw Data'!B265/'Raw Data'!$K265</f>
        <v>1.6942520329813922E-2</v>
      </c>
      <c r="C267" s="49">
        <f>'Raw Data'!C265/'Raw Data'!$K265</f>
        <v>4.5251113834634489E-2</v>
      </c>
      <c r="D267" s="49">
        <f>'Raw Data'!D265/'Raw Data'!$K265</f>
        <v>0.17724460692222282</v>
      </c>
      <c r="E267" s="49">
        <f>'Raw Data'!E265/'Raw Data'!$K265</f>
        <v>0.82058947556782436</v>
      </c>
      <c r="F267" s="49">
        <f>'Raw Data'!F265/'Raw Data'!$K265</f>
        <v>4.17072457080394</v>
      </c>
      <c r="G267" s="49">
        <f>'Raw Data'!G265</f>
        <v>1.00274358972843</v>
      </c>
      <c r="H267" s="49">
        <f>'Raw Data'!H265</f>
        <v>0.139841961602372</v>
      </c>
      <c r="I267" s="49">
        <f>'Raw Data'!I265</f>
        <v>0.113690335290557</v>
      </c>
      <c r="J267" s="49">
        <f>'Raw Data'!J265</f>
        <v>0.85870848071691597</v>
      </c>
      <c r="K267" s="57">
        <f>'Raw Data'!K265</f>
        <v>1.01978527051205</v>
      </c>
      <c r="L267" s="55">
        <f t="shared" si="16"/>
        <v>0.11337926909245803</v>
      </c>
      <c r="M267" s="55">
        <f>'Non-Dimensional Groups'!$C$20+'Non-Dimensional Groups'!$C$21*L267</f>
        <v>1.1326537448381759</v>
      </c>
      <c r="N267" s="49">
        <f>'Non-Dimensional Groups'!$C$20+'Non-Dimensional Groups'!$C$21</f>
        <v>2.17</v>
      </c>
      <c r="O267" s="49">
        <f>'Non-Dimensional Groups'!$C$22+'Non-Dimensional Groups'!$C$23*'Results (ND)-Batch'!L267</f>
        <v>0.92093287813289115</v>
      </c>
      <c r="P267" s="49">
        <f>'Non-Dimensional Groups'!$C$22+'Non-Dimensional Groups'!$C$23</f>
        <v>0.30263157894736847</v>
      </c>
      <c r="Q267" s="49">
        <f t="shared" si="17"/>
        <v>0.88913454594796659</v>
      </c>
      <c r="R267" s="49">
        <f t="shared" si="18"/>
        <v>4.6297006708244126</v>
      </c>
      <c r="S267" s="69">
        <f>('Non-Dimensional Groups'!$C$24*EXP('Non-Dimensional Groups'!$C$25*'Results (ND)-Batch'!Q267))/(1+'Non-Dimensional Groups'!$C$24*EXP('Non-Dimensional Groups'!$C$25*'Results (ND)-Batch'!Q267))</f>
        <v>0.41505143563512442</v>
      </c>
      <c r="T267" s="69">
        <f t="shared" si="19"/>
        <v>0.55157454618663293</v>
      </c>
    </row>
    <row r="268" spans="1:20" x14ac:dyDescent="0.3">
      <c r="A268" s="55">
        <f>'Raw Data'!A266</f>
        <v>4.4166666666666696</v>
      </c>
      <c r="B268" s="60">
        <f>'Raw Data'!B266/'Raw Data'!$K266</f>
        <v>1.6942727130409015E-2</v>
      </c>
      <c r="C268" s="49">
        <f>'Raw Data'!C266/'Raw Data'!$K266</f>
        <v>4.5252290909883267E-2</v>
      </c>
      <c r="D268" s="49">
        <f>'Raw Data'!D266/'Raw Data'!$K266</f>
        <v>0.17725096588592906</v>
      </c>
      <c r="E268" s="49">
        <f>'Raw Data'!E266/'Raw Data'!$K266</f>
        <v>0.82062708058840061</v>
      </c>
      <c r="F268" s="49">
        <f>'Raw Data'!F266/'Raw Data'!$K266</f>
        <v>4.1709576860244537</v>
      </c>
      <c r="G268" s="49">
        <f>'Raw Data'!G266</f>
        <v>1.00273695644358</v>
      </c>
      <c r="H268" s="49">
        <f>'Raw Data'!H266</f>
        <v>0.13984859488721699</v>
      </c>
      <c r="I268" s="49">
        <f>'Raw Data'!I266</f>
        <v>0.113683702005711</v>
      </c>
      <c r="J268" s="49">
        <f>'Raw Data'!J266</f>
        <v>0.85870848071683004</v>
      </c>
      <c r="K268" s="57">
        <f>'Raw Data'!K266</f>
        <v>1.0197864091676601</v>
      </c>
      <c r="L268" s="55">
        <f t="shared" si="16"/>
        <v>0.11337340393727428</v>
      </c>
      <c r="M268" s="55">
        <f>'Non-Dimensional Groups'!$C$20+'Non-Dimensional Groups'!$C$21*L268</f>
        <v>1.1326468826066109</v>
      </c>
      <c r="N268" s="49">
        <f>'Non-Dimensional Groups'!$C$20+'Non-Dimensional Groups'!$C$21</f>
        <v>2.17</v>
      </c>
      <c r="O268" s="49">
        <f>'Non-Dimensional Groups'!$C$22+'Non-Dimensional Groups'!$C$23*'Results (ND)-Batch'!L268</f>
        <v>0.92093696830690086</v>
      </c>
      <c r="P268" s="49">
        <f>'Non-Dimensional Groups'!$C$22+'Non-Dimensional Groups'!$C$23</f>
        <v>0.30263157894736847</v>
      </c>
      <c r="Q268" s="49">
        <f t="shared" si="17"/>
        <v>0.88913454594788177</v>
      </c>
      <c r="R268" s="49">
        <f t="shared" si="18"/>
        <v>4.6297467350136765</v>
      </c>
      <c r="S268" s="69">
        <f>('Non-Dimensional Groups'!$C$24*EXP('Non-Dimensional Groups'!$C$25*'Results (ND)-Batch'!Q268))/(1+'Non-Dimensional Groups'!$C$24*EXP('Non-Dimensional Groups'!$C$25*'Results (ND)-Batch'!Q268))</f>
        <v>0.41505143563508945</v>
      </c>
      <c r="T268" s="69">
        <f t="shared" si="19"/>
        <v>0.55160070965742647</v>
      </c>
    </row>
    <row r="269" spans="1:20" x14ac:dyDescent="0.3">
      <c r="A269" s="55">
        <f>'Raw Data'!A267</f>
        <v>4.43333333333333</v>
      </c>
      <c r="B269" s="60">
        <f>'Raw Data'!B267/'Raw Data'!$K267</f>
        <v>1.6942931874045004E-2</v>
      </c>
      <c r="C269" s="49">
        <f>'Raw Data'!C267/'Raw Data'!$K267</f>
        <v>4.5253456889112836E-2</v>
      </c>
      <c r="D269" s="49">
        <f>'Raw Data'!D267/'Raw Data'!$K267</f>
        <v>0.17725726499171168</v>
      </c>
      <c r="E269" s="49">
        <f>'Raw Data'!E267/'Raw Data'!$K267</f>
        <v>0.82066433198369493</v>
      </c>
      <c r="F269" s="49">
        <f>'Raw Data'!F267/'Raw Data'!$K267</f>
        <v>4.1711886113016234</v>
      </c>
      <c r="G269" s="49">
        <f>'Raw Data'!G267</f>
        <v>1.0027303855113501</v>
      </c>
      <c r="H269" s="49">
        <f>'Raw Data'!H267</f>
        <v>0.13985516581944399</v>
      </c>
      <c r="I269" s="49">
        <f>'Raw Data'!I267</f>
        <v>0.113677131073484</v>
      </c>
      <c r="J269" s="49">
        <f>'Raw Data'!J267</f>
        <v>0.858708480716462</v>
      </c>
      <c r="K269" s="57">
        <f>'Raw Data'!K267</f>
        <v>1.0197875371412299</v>
      </c>
      <c r="L269" s="55">
        <f t="shared" si="16"/>
        <v>0.11336759383781261</v>
      </c>
      <c r="M269" s="55">
        <f>'Non-Dimensional Groups'!$C$20+'Non-Dimensional Groups'!$C$21*L269</f>
        <v>1.1326400847902407</v>
      </c>
      <c r="N269" s="49">
        <f>'Non-Dimensional Groups'!$C$20+'Non-Dimensional Groups'!$C$21</f>
        <v>2.17</v>
      </c>
      <c r="O269" s="49">
        <f>'Non-Dimensional Groups'!$C$22+'Non-Dimensional Groups'!$C$23*'Results (ND)-Batch'!L269</f>
        <v>0.92094102008678858</v>
      </c>
      <c r="P269" s="49">
        <f>'Non-Dimensional Groups'!$C$22+'Non-Dimensional Groups'!$C$23</f>
        <v>0.30263157894736847</v>
      </c>
      <c r="Q269" s="49">
        <f t="shared" si="17"/>
        <v>0.8891345459475033</v>
      </c>
      <c r="R269" s="49">
        <f t="shared" si="18"/>
        <v>4.6297923643471997</v>
      </c>
      <c r="S269" s="69">
        <f>('Non-Dimensional Groups'!$C$24*EXP('Non-Dimensional Groups'!$C$25*'Results (ND)-Batch'!Q269))/(1+'Non-Dimensional Groups'!$C$24*EXP('Non-Dimensional Groups'!$C$25*'Results (ND)-Batch'!Q269))</f>
        <v>0.41505143563493296</v>
      </c>
      <c r="T269" s="69">
        <f t="shared" si="19"/>
        <v>0.55162662719261835</v>
      </c>
    </row>
    <row r="270" spans="1:20" x14ac:dyDescent="0.3">
      <c r="A270" s="55">
        <f>'Raw Data'!A268</f>
        <v>4.45</v>
      </c>
      <c r="B270" s="60">
        <f>'Raw Data'!B268/'Raw Data'!$K268</f>
        <v>1.6943134560735356E-2</v>
      </c>
      <c r="C270" s="49">
        <f>'Raw Data'!C268/'Raw Data'!$K268</f>
        <v>4.5254611772396931E-2</v>
      </c>
      <c r="D270" s="49">
        <f>'Raw Data'!D268/'Raw Data'!$K268</f>
        <v>0.17726350423996526</v>
      </c>
      <c r="E270" s="49">
        <f>'Raw Data'!E268/'Raw Data'!$K268</f>
        <v>0.82070122975605142</v>
      </c>
      <c r="F270" s="49">
        <f>'Raw Data'!F268/'Raw Data'!$K268</f>
        <v>4.1714173466499638</v>
      </c>
      <c r="G270" s="49">
        <f>'Raw Data'!G268</f>
        <v>1.0027238769317399</v>
      </c>
      <c r="H270" s="49">
        <f>'Raw Data'!H268</f>
        <v>0.139861674399054</v>
      </c>
      <c r="I270" s="49">
        <f>'Raw Data'!I268</f>
        <v>0.113670622493875</v>
      </c>
      <c r="J270" s="49">
        <f>'Raw Data'!J268</f>
        <v>0.85870848071581196</v>
      </c>
      <c r="K270" s="57">
        <f>'Raw Data'!K268</f>
        <v>1.0197886544327599</v>
      </c>
      <c r="L270" s="55">
        <f t="shared" si="16"/>
        <v>0.1133618387962383</v>
      </c>
      <c r="M270" s="55">
        <f>'Non-Dimensional Groups'!$C$20+'Non-Dimensional Groups'!$C$21*L270</f>
        <v>1.1326333513915987</v>
      </c>
      <c r="N270" s="49">
        <f>'Non-Dimensional Groups'!$C$20+'Non-Dimensional Groups'!$C$21</f>
        <v>2.17</v>
      </c>
      <c r="O270" s="49">
        <f>'Non-Dimensional Groups'!$C$22+'Non-Dimensional Groups'!$C$23*'Results (ND)-Batch'!L270</f>
        <v>0.92094503347104439</v>
      </c>
      <c r="P270" s="49">
        <f>'Non-Dimensional Groups'!$C$22+'Non-Dimensional Groups'!$C$23</f>
        <v>0.30263157894736847</v>
      </c>
      <c r="Q270" s="49">
        <f t="shared" si="17"/>
        <v>0.88913454594683106</v>
      </c>
      <c r="R270" s="49">
        <f t="shared" si="18"/>
        <v>4.6298375589204825</v>
      </c>
      <c r="S270" s="69">
        <f>('Non-Dimensional Groups'!$C$24*EXP('Non-Dimensional Groups'!$C$25*'Results (ND)-Batch'!Q270))/(1+'Non-Dimensional Groups'!$C$24*EXP('Non-Dimensional Groups'!$C$25*'Results (ND)-Batch'!Q270))</f>
        <v>0.41505143563465519</v>
      </c>
      <c r="T270" s="69">
        <f t="shared" si="19"/>
        <v>0.55165229879221256</v>
      </c>
    </row>
    <row r="271" spans="1:20" x14ac:dyDescent="0.3">
      <c r="A271" s="55">
        <f>'Raw Data'!A269</f>
        <v>4.4666666666666703</v>
      </c>
      <c r="B271" s="60">
        <f>'Raw Data'!B269/'Raw Data'!$K269</f>
        <v>1.6943335190493097E-2</v>
      </c>
      <c r="C271" s="49">
        <f>'Raw Data'!C269/'Raw Data'!$K269</f>
        <v>4.5255755559808125E-2</v>
      </c>
      <c r="D271" s="49">
        <f>'Raw Data'!D269/'Raw Data'!$K269</f>
        <v>0.17726968363108458</v>
      </c>
      <c r="E271" s="49">
        <f>'Raw Data'!E269/'Raw Data'!$K269</f>
        <v>0.82073777390779057</v>
      </c>
      <c r="F271" s="49">
        <f>'Raw Data'!F269/'Raw Data'!$K269</f>
        <v>4.1716438920838783</v>
      </c>
      <c r="G271" s="49">
        <f>'Raw Data'!G269</f>
        <v>1.0027174307047499</v>
      </c>
      <c r="H271" s="49">
        <f>'Raw Data'!H269</f>
        <v>0.13986812062604601</v>
      </c>
      <c r="I271" s="49">
        <f>'Raw Data'!I269</f>
        <v>0.11366417626688299</v>
      </c>
      <c r="J271" s="49">
        <f>'Raw Data'!J269</f>
        <v>0.85870848071488104</v>
      </c>
      <c r="K271" s="57">
        <f>'Raw Data'!K269</f>
        <v>1.0197897610422499</v>
      </c>
      <c r="L271" s="55">
        <f t="shared" si="16"/>
        <v>0.11335613881469604</v>
      </c>
      <c r="M271" s="55">
        <f>'Non-Dimensional Groups'!$C$20+'Non-Dimensional Groups'!$C$21*L271</f>
        <v>1.1326266824131943</v>
      </c>
      <c r="N271" s="49">
        <f>'Non-Dimensional Groups'!$C$20+'Non-Dimensional Groups'!$C$21</f>
        <v>2.17</v>
      </c>
      <c r="O271" s="49">
        <f>'Non-Dimensional Groups'!$C$22+'Non-Dimensional Groups'!$C$23*'Results (ND)-Batch'!L271</f>
        <v>0.92094900845817251</v>
      </c>
      <c r="P271" s="49">
        <f>'Non-Dimensional Groups'!$C$22+'Non-Dimensional Groups'!$C$23</f>
        <v>0.30263157894736847</v>
      </c>
      <c r="Q271" s="49">
        <f t="shared" si="17"/>
        <v>0.88913454594586527</v>
      </c>
      <c r="R271" s="49">
        <f t="shared" si="18"/>
        <v>4.6298823188279927</v>
      </c>
      <c r="S271" s="69">
        <f>('Non-Dimensional Groups'!$C$24*EXP('Non-Dimensional Groups'!$C$25*'Results (ND)-Batch'!Q271))/(1+'Non-Dimensional Groups'!$C$24*EXP('Non-Dimensional Groups'!$C$25*'Results (ND)-Batch'!Q271))</f>
        <v>0.41505143563425601</v>
      </c>
      <c r="T271" s="69">
        <f t="shared" si="19"/>
        <v>0.55167772445620489</v>
      </c>
    </row>
    <row r="272" spans="1:20" x14ac:dyDescent="0.3">
      <c r="A272" s="55">
        <f>'Raw Data'!A270</f>
        <v>4.4833333333333298</v>
      </c>
      <c r="B272" s="60">
        <f>'Raw Data'!B270/'Raw Data'!$K270</f>
        <v>1.6943533763330965E-2</v>
      </c>
      <c r="C272" s="49">
        <f>'Raw Data'!C270/'Raw Data'!$K270</f>
        <v>4.5256888251418131E-2</v>
      </c>
      <c r="D272" s="49">
        <f>'Raw Data'!D270/'Raw Data'!$K270</f>
        <v>0.17727580316545599</v>
      </c>
      <c r="E272" s="49">
        <f>'Raw Data'!E270/'Raw Data'!$K270</f>
        <v>0.82077396444120621</v>
      </c>
      <c r="F272" s="49">
        <f>'Raw Data'!F270/'Raw Data'!$K270</f>
        <v>4.1718682476175664</v>
      </c>
      <c r="G272" s="49">
        <f>'Raw Data'!G270</f>
        <v>1.0027110468303799</v>
      </c>
      <c r="H272" s="49">
        <f>'Raw Data'!H270</f>
        <v>0.13987450450041999</v>
      </c>
      <c r="I272" s="49">
        <f>'Raw Data'!I270</f>
        <v>0.11365779239250901</v>
      </c>
      <c r="J272" s="49">
        <f>'Raw Data'!J270</f>
        <v>0.85870848071366701</v>
      </c>
      <c r="K272" s="57">
        <f>'Raw Data'!K270</f>
        <v>1.0197908569697101</v>
      </c>
      <c r="L272" s="55">
        <f t="shared" si="16"/>
        <v>0.11335049389531213</v>
      </c>
      <c r="M272" s="55">
        <f>'Non-Dimensional Groups'!$C$20+'Non-Dimensional Groups'!$C$21*L272</f>
        <v>1.1326200778575153</v>
      </c>
      <c r="N272" s="49">
        <f>'Non-Dimensional Groups'!$C$20+'Non-Dimensional Groups'!$C$21</f>
        <v>2.17</v>
      </c>
      <c r="O272" s="49">
        <f>'Non-Dimensional Groups'!$C$22+'Non-Dimensional Groups'!$C$23*'Results (ND)-Batch'!L272</f>
        <v>0.92095294504669023</v>
      </c>
      <c r="P272" s="49">
        <f>'Non-Dimensional Groups'!$C$22+'Non-Dimensional Groups'!$C$23</f>
        <v>0.30263157894736847</v>
      </c>
      <c r="Q272" s="49">
        <f t="shared" si="17"/>
        <v>0.8891345459446045</v>
      </c>
      <c r="R272" s="49">
        <f t="shared" si="18"/>
        <v>4.6299266441633726</v>
      </c>
      <c r="S272" s="69">
        <f>('Non-Dimensional Groups'!$C$24*EXP('Non-Dimensional Groups'!$C$25*'Results (ND)-Batch'!Q272))/(1+'Non-Dimensional Groups'!$C$24*EXP('Non-Dimensional Groups'!$C$25*'Results (ND)-Batch'!Q272))</f>
        <v>0.41505143563373498</v>
      </c>
      <c r="T272" s="69">
        <f t="shared" si="19"/>
        <v>0.55170290418459533</v>
      </c>
    </row>
    <row r="273" spans="1:20" x14ac:dyDescent="0.3">
      <c r="A273" s="55">
        <f>'Raw Data'!A271</f>
        <v>4.5</v>
      </c>
      <c r="B273" s="60">
        <f>'Raw Data'!B271/'Raw Data'!$K271</f>
        <v>1.6943730279262194E-2</v>
      </c>
      <c r="C273" s="49">
        <f>'Raw Data'!C271/'Raw Data'!$K271</f>
        <v>4.5258009847298677E-2</v>
      </c>
      <c r="D273" s="49">
        <f>'Raw Data'!D271/'Raw Data'!$K271</f>
        <v>0.1772818628434665</v>
      </c>
      <c r="E273" s="49">
        <f>'Raw Data'!E271/'Raw Data'!$K271</f>
        <v>0.82080980135858261</v>
      </c>
      <c r="F273" s="49">
        <f>'Raw Data'!F271/'Raw Data'!$K271</f>
        <v>4.1720904132651677</v>
      </c>
      <c r="G273" s="49">
        <f>'Raw Data'!G271</f>
        <v>1.0027047253086201</v>
      </c>
      <c r="H273" s="49">
        <f>'Raw Data'!H271</f>
        <v>0.139880826022176</v>
      </c>
      <c r="I273" s="49">
        <f>'Raw Data'!I271</f>
        <v>0.113651470870752</v>
      </c>
      <c r="J273" s="49">
        <f>'Raw Data'!J271</f>
        <v>0.85870848071217198</v>
      </c>
      <c r="K273" s="57">
        <f>'Raw Data'!K271</f>
        <v>1.01979194221513</v>
      </c>
      <c r="L273" s="55">
        <f t="shared" si="16"/>
        <v>0.11334490404019139</v>
      </c>
      <c r="M273" s="55">
        <f>'Non-Dimensional Groups'!$C$20+'Non-Dimensional Groups'!$C$21*L273</f>
        <v>1.1326135377270239</v>
      </c>
      <c r="N273" s="49">
        <f>'Non-Dimensional Groups'!$C$20+'Non-Dimensional Groups'!$C$21</f>
        <v>2.17</v>
      </c>
      <c r="O273" s="49">
        <f>'Non-Dimensional Groups'!$C$22+'Non-Dimensional Groups'!$C$23*'Results (ND)-Batch'!L273</f>
        <v>0.92095684323512972</v>
      </c>
      <c r="P273" s="49">
        <f>'Non-Dimensional Groups'!$C$22+'Non-Dimensional Groups'!$C$23</f>
        <v>0.30263157894736847</v>
      </c>
      <c r="Q273" s="49">
        <f t="shared" si="17"/>
        <v>0.88913454594305941</v>
      </c>
      <c r="R273" s="49">
        <f t="shared" si="18"/>
        <v>4.6299705350192992</v>
      </c>
      <c r="S273" s="69">
        <f>('Non-Dimensional Groups'!$C$24*EXP('Non-Dimensional Groups'!$C$25*'Results (ND)-Batch'!Q273))/(1+'Non-Dimensional Groups'!$C$24*EXP('Non-Dimensional Groups'!$C$25*'Results (ND)-Batch'!Q273))</f>
        <v>0.41505143563309649</v>
      </c>
      <c r="T273" s="69">
        <f t="shared" si="19"/>
        <v>0.55172783797738423</v>
      </c>
    </row>
    <row r="274" spans="1:20" x14ac:dyDescent="0.3">
      <c r="A274" s="55">
        <f>'Raw Data'!A272</f>
        <v>4.5166666666666702</v>
      </c>
      <c r="B274" s="60">
        <f>'Raw Data'!B272/'Raw Data'!$K272</f>
        <v>1.6943924738299261E-2</v>
      </c>
      <c r="C274" s="49">
        <f>'Raw Data'!C272/'Raw Data'!$K272</f>
        <v>4.5259120347520075E-2</v>
      </c>
      <c r="D274" s="49">
        <f>'Raw Data'!D272/'Raw Data'!$K272</f>
        <v>0.17728786266549687</v>
      </c>
      <c r="E274" s="49">
        <f>'Raw Data'!E272/'Raw Data'!$K272</f>
        <v>0.82084528466216666</v>
      </c>
      <c r="F274" s="49">
        <f>'Raw Data'!F272/'Raw Data'!$K272</f>
        <v>4.1723103890406348</v>
      </c>
      <c r="G274" s="49">
        <f>'Raw Data'!G272</f>
        <v>1.00269846613948</v>
      </c>
      <c r="H274" s="49">
        <f>'Raw Data'!H272</f>
        <v>0.13988708519131501</v>
      </c>
      <c r="I274" s="49">
        <f>'Raw Data'!I272</f>
        <v>0.113645211701614</v>
      </c>
      <c r="J274" s="49">
        <f>'Raw Data'!J272</f>
        <v>0.85870848071039496</v>
      </c>
      <c r="K274" s="57">
        <f>'Raw Data'!K272</f>
        <v>1.0197930167785201</v>
      </c>
      <c r="L274" s="55">
        <f t="shared" si="16"/>
        <v>0.11333936925141902</v>
      </c>
      <c r="M274" s="55">
        <f>'Non-Dimensional Groups'!$C$20+'Non-Dimensional Groups'!$C$21*L274</f>
        <v>1.1326070620241602</v>
      </c>
      <c r="N274" s="49">
        <f>'Non-Dimensional Groups'!$C$20+'Non-Dimensional Groups'!$C$21</f>
        <v>2.17</v>
      </c>
      <c r="O274" s="49">
        <f>'Non-Dimensional Groups'!$C$22+'Non-Dimensional Groups'!$C$23*'Results (ND)-Batch'!L274</f>
        <v>0.9209607030220367</v>
      </c>
      <c r="P274" s="49">
        <f>'Non-Dimensional Groups'!$C$22+'Non-Dimensional Groups'!$C$23</f>
        <v>0.30263157894736847</v>
      </c>
      <c r="Q274" s="49">
        <f t="shared" si="17"/>
        <v>0.8891345459412211</v>
      </c>
      <c r="R274" s="49">
        <f t="shared" si="18"/>
        <v>4.6300139914875098</v>
      </c>
      <c r="S274" s="69">
        <f>('Non-Dimensional Groups'!$C$24*EXP('Non-Dimensional Groups'!$C$25*'Results (ND)-Batch'!Q274))/(1+'Non-Dimensional Groups'!$C$24*EXP('Non-Dimensional Groups'!$C$25*'Results (ND)-Batch'!Q274))</f>
        <v>0.41505143563233671</v>
      </c>
      <c r="T274" s="69">
        <f t="shared" si="19"/>
        <v>0.55175252583457524</v>
      </c>
    </row>
    <row r="275" spans="1:20" x14ac:dyDescent="0.3">
      <c r="A275" s="55">
        <f>'Raw Data'!A273</f>
        <v>4.5333333333333297</v>
      </c>
      <c r="B275" s="60">
        <f>'Raw Data'!B273/'Raw Data'!$K273</f>
        <v>1.6944117140455017E-2</v>
      </c>
      <c r="C275" s="49">
        <f>'Raw Data'!C273/'Raw Data'!$K273</f>
        <v>4.5260219752153094E-2</v>
      </c>
      <c r="D275" s="49">
        <f>'Raw Data'!D273/'Raw Data'!$K273</f>
        <v>0.17729380263192637</v>
      </c>
      <c r="E275" s="49">
        <f>'Raw Data'!E273/'Raw Data'!$K273</f>
        <v>0.82088041435420755</v>
      </c>
      <c r="F275" s="49">
        <f>'Raw Data'!F273/'Raw Data'!$K273</f>
        <v>4.1725281749578658</v>
      </c>
      <c r="G275" s="49">
        <f>'Raw Data'!G273</f>
        <v>1.0026922693229601</v>
      </c>
      <c r="H275" s="49">
        <f>'Raw Data'!H273</f>
        <v>0.13989328200783599</v>
      </c>
      <c r="I275" s="49">
        <f>'Raw Data'!I273</f>
        <v>0.113639014885093</v>
      </c>
      <c r="J275" s="49">
        <f>'Raw Data'!J273</f>
        <v>0.85870848070833605</v>
      </c>
      <c r="K275" s="57">
        <f>'Raw Data'!K273</f>
        <v>1.01979408065986</v>
      </c>
      <c r="L275" s="55">
        <f t="shared" si="16"/>
        <v>0.11333388953105679</v>
      </c>
      <c r="M275" s="55">
        <f>'Non-Dimensional Groups'!$C$20+'Non-Dimensional Groups'!$C$21*L275</f>
        <v>1.1326006507513364</v>
      </c>
      <c r="N275" s="49">
        <f>'Non-Dimensional Groups'!$C$20+'Non-Dimensional Groups'!$C$21</f>
        <v>2.17</v>
      </c>
      <c r="O275" s="49">
        <f>'Non-Dimensional Groups'!$C$22+'Non-Dimensional Groups'!$C$23*'Results (ND)-Batch'!L275</f>
        <v>0.92096452440597354</v>
      </c>
      <c r="P275" s="49">
        <f>'Non-Dimensional Groups'!$C$22+'Non-Dimensional Groups'!$C$23</f>
        <v>0.30263157894736847</v>
      </c>
      <c r="Q275" s="49">
        <f t="shared" si="17"/>
        <v>0.88913454593908825</v>
      </c>
      <c r="R275" s="49">
        <f t="shared" si="18"/>
        <v>4.6300570136589005</v>
      </c>
      <c r="S275" s="69">
        <f>('Non-Dimensional Groups'!$C$24*EXP('Non-Dimensional Groups'!$C$25*'Results (ND)-Batch'!Q275))/(1+'Non-Dimensional Groups'!$C$24*EXP('Non-Dimensional Groups'!$C$25*'Results (ND)-Batch'!Q275))</f>
        <v>0.4150514356314553</v>
      </c>
      <c r="T275" s="69">
        <f t="shared" si="19"/>
        <v>0.55177696775616447</v>
      </c>
    </row>
    <row r="276" spans="1:20" x14ac:dyDescent="0.3">
      <c r="A276" s="55">
        <f>'Raw Data'!A274</f>
        <v>4.55</v>
      </c>
      <c r="B276" s="60">
        <f>'Raw Data'!B274/'Raw Data'!$K274</f>
        <v>1.6944307485741803E-2</v>
      </c>
      <c r="C276" s="49">
        <f>'Raw Data'!C274/'Raw Data'!$K274</f>
        <v>4.5261308061266201E-2</v>
      </c>
      <c r="D276" s="49">
        <f>'Raw Data'!D274/'Raw Data'!$K274</f>
        <v>0.17729968274312743</v>
      </c>
      <c r="E276" s="49">
        <f>'Raw Data'!E274/'Raw Data'!$K274</f>
        <v>0.82091519043689953</v>
      </c>
      <c r="F276" s="49">
        <f>'Raw Data'!F274/'Raw Data'!$K274</f>
        <v>4.1727437710304933</v>
      </c>
      <c r="G276" s="49">
        <f>'Raw Data'!G274</f>
        <v>1.0026861348590601</v>
      </c>
      <c r="H276" s="49">
        <f>'Raw Data'!H274</f>
        <v>0.13989941647173901</v>
      </c>
      <c r="I276" s="49">
        <f>'Raw Data'!I274</f>
        <v>0.11363288042119001</v>
      </c>
      <c r="J276" s="49">
        <f>'Raw Data'!J274</f>
        <v>0.85870848070599504</v>
      </c>
      <c r="K276" s="57">
        <f>'Raw Data'!K274</f>
        <v>1.01979513385917</v>
      </c>
      <c r="L276" s="55">
        <f t="shared" si="16"/>
        <v>0.11332846488114898</v>
      </c>
      <c r="M276" s="55">
        <f>'Non-Dimensional Groups'!$C$20+'Non-Dimensional Groups'!$C$21*L276</f>
        <v>1.1325943039109443</v>
      </c>
      <c r="N276" s="49">
        <f>'Non-Dimensional Groups'!$C$20+'Non-Dimensional Groups'!$C$21</f>
        <v>2.17</v>
      </c>
      <c r="O276" s="49">
        <f>'Non-Dimensional Groups'!$C$22+'Non-Dimensional Groups'!$C$23*'Results (ND)-Batch'!L276</f>
        <v>0.9209683073855145</v>
      </c>
      <c r="P276" s="49">
        <f>'Non-Dimensional Groups'!$C$22+'Non-Dimensional Groups'!$C$23</f>
        <v>0.30263157894736847</v>
      </c>
      <c r="Q276" s="49">
        <f t="shared" si="17"/>
        <v>0.88913454593666141</v>
      </c>
      <c r="R276" s="49">
        <f t="shared" si="18"/>
        <v>4.6300996016233436</v>
      </c>
      <c r="S276" s="69">
        <f>('Non-Dimensional Groups'!$C$24*EXP('Non-Dimensional Groups'!$C$25*'Results (ND)-Batch'!Q276))/(1+'Non-Dimensional Groups'!$C$24*EXP('Non-Dimensional Groups'!$C$25*'Results (ND)-Batch'!Q276))</f>
        <v>0.41505143563045238</v>
      </c>
      <c r="T276" s="69">
        <f t="shared" si="19"/>
        <v>0.55180116374215205</v>
      </c>
    </row>
    <row r="277" spans="1:20" x14ac:dyDescent="0.3">
      <c r="A277" s="55">
        <f>'Raw Data'!A275</f>
        <v>4.56666666666667</v>
      </c>
      <c r="B277" s="60">
        <f>'Raw Data'!B275/'Raw Data'!$K275</f>
        <v>1.6944495774171949E-2</v>
      </c>
      <c r="C277" s="49">
        <f>'Raw Data'!C275/'Raw Data'!$K275</f>
        <v>4.5262385274928429E-2</v>
      </c>
      <c r="D277" s="49">
        <f>'Raw Data'!D275/'Raw Data'!$K275</f>
        <v>0.17730550299947201</v>
      </c>
      <c r="E277" s="49">
        <f>'Raw Data'!E275/'Raw Data'!$K275</f>
        <v>0.82094961291243918</v>
      </c>
      <c r="F277" s="49">
        <f>'Raw Data'!F275/'Raw Data'!$K275</f>
        <v>4.1729571772721004</v>
      </c>
      <c r="G277" s="49">
        <f>'Raw Data'!G275</f>
        <v>1.0026800627477701</v>
      </c>
      <c r="H277" s="49">
        <f>'Raw Data'!H275</f>
        <v>0.13990548858302401</v>
      </c>
      <c r="I277" s="49">
        <f>'Raw Data'!I275</f>
        <v>0.113626808309904</v>
      </c>
      <c r="J277" s="49">
        <f>'Raw Data'!J275</f>
        <v>0.85870848070337302</v>
      </c>
      <c r="K277" s="57">
        <f>'Raw Data'!K275</f>
        <v>1.01979617637644</v>
      </c>
      <c r="L277" s="55">
        <f t="shared" si="16"/>
        <v>0.11332309530371851</v>
      </c>
      <c r="M277" s="55">
        <f>'Non-Dimensional Groups'!$C$20+'Non-Dimensional Groups'!$C$21*L277</f>
        <v>1.1325880215053505</v>
      </c>
      <c r="N277" s="49">
        <f>'Non-Dimensional Groups'!$C$20+'Non-Dimensional Groups'!$C$21</f>
        <v>2.17</v>
      </c>
      <c r="O277" s="49">
        <f>'Non-Dimensional Groups'!$C$22+'Non-Dimensional Groups'!$C$23*'Results (ND)-Batch'!L277</f>
        <v>0.92097205195924892</v>
      </c>
      <c r="P277" s="49">
        <f>'Non-Dimensional Groups'!$C$22+'Non-Dimensional Groups'!$C$23</f>
        <v>0.30263157894736847</v>
      </c>
      <c r="Q277" s="49">
        <f t="shared" si="17"/>
        <v>0.88913454593395047</v>
      </c>
      <c r="R277" s="49">
        <f t="shared" si="18"/>
        <v>4.630141755469845</v>
      </c>
      <c r="S277" s="69">
        <f>('Non-Dimensional Groups'!$C$24*EXP('Non-Dimensional Groups'!$C$25*'Results (ND)-Batch'!Q277))/(1+'Non-Dimensional Groups'!$C$24*EXP('Non-Dimensional Groups'!$C$25*'Results (ND)-Batch'!Q277))</f>
        <v>0.415051435629332</v>
      </c>
      <c r="T277" s="69">
        <f t="shared" si="19"/>
        <v>0.55182511379253774</v>
      </c>
    </row>
    <row r="278" spans="1:20" x14ac:dyDescent="0.3">
      <c r="A278" s="55">
        <f>'Raw Data'!A276</f>
        <v>4.5833333333333304</v>
      </c>
      <c r="B278" s="60">
        <f>'Raw Data'!B276/'Raw Data'!$K276</f>
        <v>1.6944682005757872E-2</v>
      </c>
      <c r="C278" s="49">
        <f>'Raw Data'!C276/'Raw Data'!$K276</f>
        <v>4.5263451393207567E-2</v>
      </c>
      <c r="D278" s="49">
        <f>'Raw Data'!D276/'Raw Data'!$K276</f>
        <v>0.17731126340132472</v>
      </c>
      <c r="E278" s="49">
        <f>'Raw Data'!E276/'Raw Data'!$K276</f>
        <v>0.82098368178299275</v>
      </c>
      <c r="F278" s="49">
        <f>'Raw Data'!F276/'Raw Data'!$K276</f>
        <v>4.1731683936961179</v>
      </c>
      <c r="G278" s="49">
        <f>'Raw Data'!G276</f>
        <v>1.0026740529891101</v>
      </c>
      <c r="H278" s="49">
        <f>'Raw Data'!H276</f>
        <v>0.139911498341692</v>
      </c>
      <c r="I278" s="49">
        <f>'Raw Data'!I276</f>
        <v>0.113620798551237</v>
      </c>
      <c r="J278" s="49">
        <f>'Raw Data'!J276</f>
        <v>0.85870848070046901</v>
      </c>
      <c r="K278" s="57">
        <f>'Raw Data'!K276</f>
        <v>1.01979720821167</v>
      </c>
      <c r="L278" s="55">
        <f t="shared" si="16"/>
        <v>0.11331778080076739</v>
      </c>
      <c r="M278" s="55">
        <f>'Non-Dimensional Groups'!$C$20+'Non-Dimensional Groups'!$C$21*L278</f>
        <v>1.1325818035368977</v>
      </c>
      <c r="N278" s="49">
        <f>'Non-Dimensional Groups'!$C$20+'Non-Dimensional Groups'!$C$21</f>
        <v>2.17</v>
      </c>
      <c r="O278" s="49">
        <f>'Non-Dimensional Groups'!$C$22+'Non-Dimensional Groups'!$C$23*'Results (ND)-Batch'!L278</f>
        <v>0.9209757581257807</v>
      </c>
      <c r="P278" s="49">
        <f>'Non-Dimensional Groups'!$C$22+'Non-Dimensional Groups'!$C$23</f>
        <v>0.30263157894736847</v>
      </c>
      <c r="Q278" s="49">
        <f t="shared" si="17"/>
        <v>0.88913454593093688</v>
      </c>
      <c r="R278" s="49">
        <f t="shared" si="18"/>
        <v>4.6301834752865396</v>
      </c>
      <c r="S278" s="69">
        <f>('Non-Dimensional Groups'!$C$24*EXP('Non-Dimensional Groups'!$C$25*'Results (ND)-Batch'!Q278))/(1+'Non-Dimensional Groups'!$C$24*EXP('Non-Dimensional Groups'!$C$25*'Results (ND)-Batch'!Q278))</f>
        <v>0.41505143562808661</v>
      </c>
      <c r="T278" s="69">
        <f t="shared" si="19"/>
        <v>0.55184881790732565</v>
      </c>
    </row>
    <row r="279" spans="1:20" x14ac:dyDescent="0.3">
      <c r="A279" s="55">
        <f>'Raw Data'!A277</f>
        <v>4.5999999999999996</v>
      </c>
      <c r="B279" s="60">
        <f>'Raw Data'!B277/'Raw Data'!$K277</f>
        <v>1.6944866180511407E-2</v>
      </c>
      <c r="C279" s="49">
        <f>'Raw Data'!C277/'Raw Data'!$K277</f>
        <v>4.5264506416170427E-2</v>
      </c>
      <c r="D279" s="49">
        <f>'Raw Data'!D277/'Raw Data'!$K277</f>
        <v>0.17731696394904836</v>
      </c>
      <c r="E279" s="49">
        <f>'Raw Data'!E277/'Raw Data'!$K277</f>
        <v>0.82101739705069587</v>
      </c>
      <c r="F279" s="49">
        <f>'Raw Data'!F277/'Raw Data'!$K277</f>
        <v>4.1733774203157887</v>
      </c>
      <c r="G279" s="49">
        <f>'Raw Data'!G277</f>
        <v>1.00266810558306</v>
      </c>
      <c r="H279" s="49">
        <f>'Raw Data'!H277</f>
        <v>0.13991744574774201</v>
      </c>
      <c r="I279" s="49">
        <f>'Raw Data'!I277</f>
        <v>0.113614851145187</v>
      </c>
      <c r="J279" s="49">
        <f>'Raw Data'!J277</f>
        <v>0.85870848069728301</v>
      </c>
      <c r="K279" s="57">
        <f>'Raw Data'!K277</f>
        <v>1.01979822936487</v>
      </c>
      <c r="L279" s="55">
        <f t="shared" si="16"/>
        <v>0.11331252137427769</v>
      </c>
      <c r="M279" s="55">
        <f>'Non-Dimensional Groups'!$C$20+'Non-Dimensional Groups'!$C$21*L279</f>
        <v>1.1325756500079049</v>
      </c>
      <c r="N279" s="49">
        <f>'Non-Dimensional Groups'!$C$20+'Non-Dimensional Groups'!$C$21</f>
        <v>2.17</v>
      </c>
      <c r="O279" s="49">
        <f>'Non-Dimensional Groups'!$C$22+'Non-Dimensional Groups'!$C$23*'Results (ND)-Batch'!L279</f>
        <v>0.92097942588372739</v>
      </c>
      <c r="P279" s="49">
        <f>'Non-Dimensional Groups'!$C$22+'Non-Dimensional Groups'!$C$23</f>
        <v>0.30263157894736847</v>
      </c>
      <c r="Q279" s="49">
        <f t="shared" si="17"/>
        <v>0.88913454592763819</v>
      </c>
      <c r="R279" s="49">
        <f t="shared" si="18"/>
        <v>4.6302247611605472</v>
      </c>
      <c r="S279" s="69">
        <f>('Non-Dimensional Groups'!$C$24*EXP('Non-Dimensional Groups'!$C$25*'Results (ND)-Batch'!Q279))/(1+'Non-Dimensional Groups'!$C$24*EXP('Non-Dimensional Groups'!$C$25*'Results (ND)-Batch'!Q279))</f>
        <v>0.41505143562672331</v>
      </c>
      <c r="T279" s="69">
        <f t="shared" si="19"/>
        <v>0.5518722760865119</v>
      </c>
    </row>
    <row r="280" spans="1:20" x14ac:dyDescent="0.3">
      <c r="A280" s="55">
        <f>'Raw Data'!A278</f>
        <v>4.6166666666666698</v>
      </c>
      <c r="B280" s="60">
        <f>'Raw Data'!B278/'Raw Data'!$K278</f>
        <v>1.6945048298444582E-2</v>
      </c>
      <c r="C280" s="49">
        <f>'Raw Data'!C278/'Raw Data'!$K278</f>
        <v>4.5265550343883951E-2</v>
      </c>
      <c r="D280" s="49">
        <f>'Raw Data'!D278/'Raw Data'!$K278</f>
        <v>0.17732260464300167</v>
      </c>
      <c r="E280" s="49">
        <f>'Raw Data'!E278/'Raw Data'!$K278</f>
        <v>0.8210507587176783</v>
      </c>
      <c r="F280" s="49">
        <f>'Raw Data'!F278/'Raw Data'!$K278</f>
        <v>4.1735842571443014</v>
      </c>
      <c r="G280" s="49">
        <f>'Raw Data'!G278</f>
        <v>1.0026622205296201</v>
      </c>
      <c r="H280" s="49">
        <f>'Raw Data'!H278</f>
        <v>0.139923330801174</v>
      </c>
      <c r="I280" s="49">
        <f>'Raw Data'!I278</f>
        <v>0.113608966091755</v>
      </c>
      <c r="J280" s="49">
        <f>'Raw Data'!J278</f>
        <v>0.858708480693815</v>
      </c>
      <c r="K280" s="57">
        <f>'Raw Data'!K278</f>
        <v>1.01979923983603</v>
      </c>
      <c r="L280" s="55">
        <f t="shared" si="16"/>
        <v>0.11330731702621165</v>
      </c>
      <c r="M280" s="55">
        <f>'Non-Dimensional Groups'!$C$20+'Non-Dimensional Groups'!$C$21*L280</f>
        <v>1.1325695609206676</v>
      </c>
      <c r="N280" s="49">
        <f>'Non-Dimensional Groups'!$C$20+'Non-Dimensional Groups'!$C$21</f>
        <v>2.17</v>
      </c>
      <c r="O280" s="49">
        <f>'Non-Dimensional Groups'!$C$22+'Non-Dimensional Groups'!$C$23*'Results (ND)-Batch'!L280</f>
        <v>0.92098305523172086</v>
      </c>
      <c r="P280" s="49">
        <f>'Non-Dimensional Groups'!$C$22+'Non-Dimensional Groups'!$C$23</f>
        <v>0.30263157894736847</v>
      </c>
      <c r="Q280" s="49">
        <f t="shared" si="17"/>
        <v>0.88913454592405439</v>
      </c>
      <c r="R280" s="49">
        <f t="shared" si="18"/>
        <v>4.6302656131781692</v>
      </c>
      <c r="S280" s="69">
        <f>('Non-Dimensional Groups'!$C$24*EXP('Non-Dimensional Groups'!$C$25*'Results (ND)-Batch'!Q280))/(1+'Non-Dimensional Groups'!$C$24*EXP('Non-Dimensional Groups'!$C$25*'Results (ND)-Batch'!Q280))</f>
        <v>0.41505143562524227</v>
      </c>
      <c r="T280" s="69">
        <f t="shared" si="19"/>
        <v>0.55189548833009627</v>
      </c>
    </row>
    <row r="281" spans="1:20" x14ac:dyDescent="0.3">
      <c r="A281" s="55">
        <f>'Raw Data'!A279</f>
        <v>4.6333333333333302</v>
      </c>
      <c r="B281" s="60">
        <f>'Raw Data'!B279/'Raw Data'!$K279</f>
        <v>1.6945228359569436E-2</v>
      </c>
      <c r="C281" s="49">
        <f>'Raw Data'!C279/'Raw Data'!$K279</f>
        <v>4.5266583176413827E-2</v>
      </c>
      <c r="D281" s="49">
        <f>'Raw Data'!D279/'Raw Data'!$K279</f>
        <v>0.17732818548354182</v>
      </c>
      <c r="E281" s="49">
        <f>'Raw Data'!E279/'Raw Data'!$K279</f>
        <v>0.82108376678604067</v>
      </c>
      <c r="F281" s="49">
        <f>'Raw Data'!F279/'Raw Data'!$K279</f>
        <v>4.1737889041946632</v>
      </c>
      <c r="G281" s="49">
        <f>'Raw Data'!G279</f>
        <v>1.0026563978288101</v>
      </c>
      <c r="H281" s="49">
        <f>'Raw Data'!H279</f>
        <v>0.13992915350198801</v>
      </c>
      <c r="I281" s="49">
        <f>'Raw Data'!I279</f>
        <v>0.11360314339094001</v>
      </c>
      <c r="J281" s="49">
        <f>'Raw Data'!J279</f>
        <v>0.858708480690066</v>
      </c>
      <c r="K281" s="57">
        <f>'Raw Data'!K279</f>
        <v>1.01980023962515</v>
      </c>
      <c r="L281" s="55">
        <f t="shared" si="16"/>
        <v>0.11330216775850684</v>
      </c>
      <c r="M281" s="55">
        <f>'Non-Dimensional Groups'!$C$20+'Non-Dimensional Groups'!$C$21*L281</f>
        <v>1.1325635362774529</v>
      </c>
      <c r="N281" s="49">
        <f>'Non-Dimensional Groups'!$C$20+'Non-Dimensional Groups'!$C$21</f>
        <v>2.17</v>
      </c>
      <c r="O281" s="49">
        <f>'Non-Dimensional Groups'!$C$22+'Non-Dimensional Groups'!$C$23*'Results (ND)-Batch'!L281</f>
        <v>0.92098664616840975</v>
      </c>
      <c r="P281" s="49">
        <f>'Non-Dimensional Groups'!$C$22+'Non-Dimensional Groups'!$C$23</f>
        <v>0.30263157894736847</v>
      </c>
      <c r="Q281" s="49">
        <f t="shared" si="17"/>
        <v>0.88913454592016816</v>
      </c>
      <c r="R281" s="49">
        <f t="shared" si="18"/>
        <v>4.6303060314246949</v>
      </c>
      <c r="S281" s="69">
        <f>('Non-Dimensional Groups'!$C$24*EXP('Non-Dimensional Groups'!$C$25*'Results (ND)-Batch'!Q281))/(1+'Non-Dimensional Groups'!$C$24*EXP('Non-Dimensional Groups'!$C$25*'Results (ND)-Batch'!Q281))</f>
        <v>0.41505143562363628</v>
      </c>
      <c r="T281" s="69">
        <f t="shared" si="19"/>
        <v>0.55191845463807898</v>
      </c>
    </row>
    <row r="282" spans="1:20" x14ac:dyDescent="0.3">
      <c r="A282" s="55">
        <f>'Raw Data'!A280</f>
        <v>4.6500000000000004</v>
      </c>
      <c r="B282" s="60">
        <f>'Raw Data'!B280/'Raw Data'!$K280</f>
        <v>1.6945406363897578E-2</v>
      </c>
      <c r="C282" s="49">
        <f>'Raw Data'!C280/'Raw Data'!$K280</f>
        <v>4.5267604913825227E-2</v>
      </c>
      <c r="D282" s="49">
        <f>'Raw Data'!D280/'Raw Data'!$K280</f>
        <v>0.1773337064710202</v>
      </c>
      <c r="E282" s="49">
        <f>'Raw Data'!E280/'Raw Data'!$K280</f>
        <v>0.821116421257858</v>
      </c>
      <c r="F282" s="49">
        <f>'Raw Data'!F280/'Raw Data'!$K280</f>
        <v>4.1739913614797377</v>
      </c>
      <c r="G282" s="49">
        <f>'Raw Data'!G280</f>
        <v>1.0026506374806099</v>
      </c>
      <c r="H282" s="49">
        <f>'Raw Data'!H280</f>
        <v>0.139934913850185</v>
      </c>
      <c r="I282" s="49">
        <f>'Raw Data'!I280</f>
        <v>0.113597383042744</v>
      </c>
      <c r="J282" s="49">
        <f>'Raw Data'!J280</f>
        <v>0.858708480686034</v>
      </c>
      <c r="K282" s="57">
        <f>'Raw Data'!K280</f>
        <v>1.01980122873223</v>
      </c>
      <c r="L282" s="55">
        <f t="shared" si="16"/>
        <v>0.11329707357308776</v>
      </c>
      <c r="M282" s="55">
        <f>'Non-Dimensional Groups'!$C$20+'Non-Dimensional Groups'!$C$21*L282</f>
        <v>1.1325575760805127</v>
      </c>
      <c r="N282" s="49">
        <f>'Non-Dimensional Groups'!$C$20+'Non-Dimensional Groups'!$C$21</f>
        <v>2.17</v>
      </c>
      <c r="O282" s="49">
        <f>'Non-Dimensional Groups'!$C$22+'Non-Dimensional Groups'!$C$23*'Results (ND)-Batch'!L282</f>
        <v>0.92099019869245202</v>
      </c>
      <c r="P282" s="49">
        <f>'Non-Dimensional Groups'!$C$22+'Non-Dimensional Groups'!$C$23</f>
        <v>0.30263157894736847</v>
      </c>
      <c r="Q282" s="49">
        <f t="shared" si="17"/>
        <v>0.88913454591599705</v>
      </c>
      <c r="R282" s="49">
        <f t="shared" si="18"/>
        <v>4.6303460159845278</v>
      </c>
      <c r="S282" s="69">
        <f>('Non-Dimensional Groups'!$C$24*EXP('Non-Dimensional Groups'!$C$25*'Results (ND)-Batch'!Q282))/(1+'Non-Dimensional Groups'!$C$24*EXP('Non-Dimensional Groups'!$C$25*'Results (ND)-Batch'!Q282))</f>
        <v>0.41505143562191243</v>
      </c>
      <c r="T282" s="69">
        <f t="shared" si="19"/>
        <v>0.5519411750104638</v>
      </c>
    </row>
    <row r="283" spans="1:20" x14ac:dyDescent="0.3">
      <c r="A283" s="55">
        <f>'Raw Data'!A281</f>
        <v>4.6666666666666696</v>
      </c>
      <c r="B283" s="60">
        <f>'Raw Data'!B281/'Raw Data'!$K281</f>
        <v>1.6945582311440485E-2</v>
      </c>
      <c r="C283" s="49">
        <f>'Raw Data'!C281/'Raw Data'!$K281</f>
        <v>4.5268615556182452E-2</v>
      </c>
      <c r="D283" s="49">
        <f>'Raw Data'!D281/'Raw Data'!$K281</f>
        <v>0.17733916760578244</v>
      </c>
      <c r="E283" s="49">
        <f>'Raw Data'!E281/'Raw Data'!$K281</f>
        <v>0.82114872213518642</v>
      </c>
      <c r="F283" s="49">
        <f>'Raw Data'!F281/'Raw Data'!$K281</f>
        <v>4.1741916290122765</v>
      </c>
      <c r="G283" s="49">
        <f>'Raw Data'!G281</f>
        <v>1.0026449394850301</v>
      </c>
      <c r="H283" s="49">
        <f>'Raw Data'!H281</f>
        <v>0.13994061184576301</v>
      </c>
      <c r="I283" s="49">
        <f>'Raw Data'!I281</f>
        <v>0.11359168504716501</v>
      </c>
      <c r="J283" s="49">
        <f>'Raw Data'!J281</f>
        <v>0.85870848068172101</v>
      </c>
      <c r="K283" s="57">
        <f>'Raw Data'!K281</f>
        <v>1.0198022071572701</v>
      </c>
      <c r="L283" s="55">
        <f t="shared" si="16"/>
        <v>0.11329203447185102</v>
      </c>
      <c r="M283" s="55">
        <f>'Non-Dimensional Groups'!$C$20+'Non-Dimensional Groups'!$C$21*L283</f>
        <v>1.1325516803320657</v>
      </c>
      <c r="N283" s="49">
        <f>'Non-Dimensional Groups'!$C$20+'Non-Dimensional Groups'!$C$21</f>
        <v>2.17</v>
      </c>
      <c r="O283" s="49">
        <f>'Non-Dimensional Groups'!$C$22+'Non-Dimensional Groups'!$C$23*'Results (ND)-Batch'!L283</f>
        <v>0.92099371280252496</v>
      </c>
      <c r="P283" s="49">
        <f>'Non-Dimensional Groups'!$C$22+'Non-Dimensional Groups'!$C$23</f>
        <v>0.30263157894736847</v>
      </c>
      <c r="Q283" s="49">
        <f t="shared" si="17"/>
        <v>0.88913454591153218</v>
      </c>
      <c r="R283" s="49">
        <f t="shared" si="18"/>
        <v>4.6303855669412277</v>
      </c>
      <c r="S283" s="69">
        <f>('Non-Dimensional Groups'!$C$24*EXP('Non-Dimensional Groups'!$C$25*'Results (ND)-Batch'!Q283))/(1+'Non-Dimensional Groups'!$C$24*EXP('Non-Dimensional Groups'!$C$25*'Results (ND)-Batch'!Q283))</f>
        <v>0.41505143562006719</v>
      </c>
      <c r="T283" s="69">
        <f t="shared" si="19"/>
        <v>0.55196364944724308</v>
      </c>
    </row>
    <row r="284" spans="1:20" x14ac:dyDescent="0.3">
      <c r="A284" s="55">
        <f>'Raw Data'!A282</f>
        <v>4.68333333333333</v>
      </c>
      <c r="B284" s="60">
        <f>'Raw Data'!B282/'Raw Data'!$K282</f>
        <v>1.6945752255582477E-2</v>
      </c>
      <c r="C284" s="49">
        <f>'Raw Data'!C282/'Raw Data'!$K282</f>
        <v>4.5269595523056962E-2</v>
      </c>
      <c r="D284" s="49">
        <f>'Raw Data'!D282/'Raw Data'!$K282</f>
        <v>0.17734446372389742</v>
      </c>
      <c r="E284" s="49">
        <f>'Raw Data'!E282/'Raw Data'!$K282</f>
        <v>0.82118005008877459</v>
      </c>
      <c r="F284" s="49">
        <f>'Raw Data'!F282/'Raw Data'!$K282</f>
        <v>4.1743858834153791</v>
      </c>
      <c r="G284" s="49">
        <f>'Raw Data'!G282</f>
        <v>1.0026394130202201</v>
      </c>
      <c r="H284" s="49">
        <f>'Raw Data'!H282</f>
        <v>0.13994613831057401</v>
      </c>
      <c r="I284" s="49">
        <f>'Raw Data'!I282</f>
        <v>0.113586158582355</v>
      </c>
      <c r="J284" s="49">
        <f>'Raw Data'!J282</f>
        <v>0.85870848067806005</v>
      </c>
      <c r="K284" s="57">
        <f>'Raw Data'!K282</f>
        <v>1.0198031563107901</v>
      </c>
      <c r="L284" s="55">
        <f t="shared" si="16"/>
        <v>0.11328714701150924</v>
      </c>
      <c r="M284" s="55">
        <f>'Non-Dimensional Groups'!$C$20+'Non-Dimensional Groups'!$C$21*L284</f>
        <v>1.1325459620034657</v>
      </c>
      <c r="N284" s="49">
        <f>'Non-Dimensional Groups'!$C$20+'Non-Dimensional Groups'!$C$21</f>
        <v>2.17</v>
      </c>
      <c r="O284" s="49">
        <f>'Non-Dimensional Groups'!$C$22+'Non-Dimensional Groups'!$C$23*'Results (ND)-Batch'!L284</f>
        <v>0.92099712116302646</v>
      </c>
      <c r="P284" s="49">
        <f>'Non-Dimensional Groups'!$C$22+'Non-Dimensional Groups'!$C$23</f>
        <v>0.30263157894736847</v>
      </c>
      <c r="Q284" s="49">
        <f t="shared" si="17"/>
        <v>0.88913454590774132</v>
      </c>
      <c r="R284" s="49">
        <f t="shared" si="18"/>
        <v>4.6304239379428642</v>
      </c>
      <c r="S284" s="69">
        <f>('Non-Dimensional Groups'!$C$24*EXP('Non-Dimensional Groups'!$C$25*'Results (ND)-Batch'!Q284))/(1+'Non-Dimensional Groups'!$C$24*EXP('Non-Dimensional Groups'!$C$25*'Results (ND)-Batch'!Q284))</f>
        <v>0.41505143561850061</v>
      </c>
      <c r="T284" s="69">
        <f t="shared" si="19"/>
        <v>0.55198544732025068</v>
      </c>
    </row>
    <row r="285" spans="1:20" x14ac:dyDescent="0.3">
      <c r="A285" s="55">
        <f>'Raw Data'!A283</f>
        <v>4.7</v>
      </c>
      <c r="B285" s="60">
        <f>'Raw Data'!B283/'Raw Data'!$K283</f>
        <v>1.6945918887534848E-2</v>
      </c>
      <c r="C285" s="49">
        <f>'Raw Data'!C283/'Raw Data'!$K283</f>
        <v>4.52705584311619E-2</v>
      </c>
      <c r="D285" s="49">
        <f>'Raw Data'!D283/'Raw Data'!$K283</f>
        <v>0.17734966804622571</v>
      </c>
      <c r="E285" s="49">
        <f>'Raw Data'!E283/'Raw Data'!$K283</f>
        <v>0.82121083669847916</v>
      </c>
      <c r="F285" s="49">
        <f>'Raw Data'!F283/'Raw Data'!$K283</f>
        <v>4.1745767912918872</v>
      </c>
      <c r="G285" s="49">
        <f>'Raw Data'!G283</f>
        <v>1.00263398199618</v>
      </c>
      <c r="H285" s="49">
        <f>'Raw Data'!H283</f>
        <v>0.139951569334618</v>
      </c>
      <c r="I285" s="49">
        <f>'Raw Data'!I283</f>
        <v>0.113580727558311</v>
      </c>
      <c r="J285" s="49">
        <f>'Raw Data'!J283</f>
        <v>0.858708480674923</v>
      </c>
      <c r="K285" s="57">
        <f>'Raw Data'!K283</f>
        <v>1.0198040891700899</v>
      </c>
      <c r="L285" s="55">
        <f t="shared" si="16"/>
        <v>0.11328234390398284</v>
      </c>
      <c r="M285" s="55">
        <f>'Non-Dimensional Groups'!$C$20+'Non-Dimensional Groups'!$C$21*L285</f>
        <v>1.1325403423676599</v>
      </c>
      <c r="N285" s="49">
        <f>'Non-Dimensional Groups'!$C$20+'Non-Dimensional Groups'!$C$21</f>
        <v>2.17</v>
      </c>
      <c r="O285" s="49">
        <f>'Non-Dimensional Groups'!$C$22+'Non-Dimensional Groups'!$C$23*'Results (ND)-Batch'!L285</f>
        <v>0.9210004706985383</v>
      </c>
      <c r="P285" s="49">
        <f>'Non-Dimensional Groups'!$C$22+'Non-Dimensional Groups'!$C$23</f>
        <v>0.30263157894736847</v>
      </c>
      <c r="Q285" s="49">
        <f t="shared" si="17"/>
        <v>0.88913454590448948</v>
      </c>
      <c r="R285" s="49">
        <f t="shared" si="18"/>
        <v>4.6304616509596892</v>
      </c>
      <c r="S285" s="69">
        <f>('Non-Dimensional Groups'!$C$24*EXP('Non-Dimensional Groups'!$C$25*'Results (ND)-Batch'!Q285))/(1+'Non-Dimensional Groups'!$C$24*EXP('Non-Dimensional Groups'!$C$25*'Results (ND)-Batch'!Q285))</f>
        <v>0.41505143561715674</v>
      </c>
      <c r="T285" s="69">
        <f t="shared" si="19"/>
        <v>0.55200686874904115</v>
      </c>
    </row>
    <row r="286" spans="1:20" x14ac:dyDescent="0.3">
      <c r="A286" s="55">
        <f>'Raw Data'!A284</f>
        <v>4.7166666666666703</v>
      </c>
      <c r="B286" s="60">
        <f>'Raw Data'!B284/'Raw Data'!$K284</f>
        <v>1.6946084536145711E-2</v>
      </c>
      <c r="C286" s="49">
        <f>'Raw Data'!C284/'Raw Data'!$K284</f>
        <v>4.5271515891138814E-2</v>
      </c>
      <c r="D286" s="49">
        <f>'Raw Data'!D284/'Raw Data'!$K284</f>
        <v>0.17735484295062506</v>
      </c>
      <c r="E286" s="49">
        <f>'Raw Data'!E284/'Raw Data'!$K284</f>
        <v>0.82124144939741539</v>
      </c>
      <c r="F286" s="49">
        <f>'Raw Data'!F284/'Raw Data'!$K284</f>
        <v>4.1747666214457082</v>
      </c>
      <c r="G286" s="49">
        <f>'Raw Data'!G284</f>
        <v>1.0026285816384599</v>
      </c>
      <c r="H286" s="49">
        <f>'Raw Data'!H284</f>
        <v>0.13995696969234001</v>
      </c>
      <c r="I286" s="49">
        <f>'Raw Data'!I284</f>
        <v>0.11357532720058899</v>
      </c>
      <c r="J286" s="49">
        <f>'Raw Data'!J284</f>
        <v>0.858708480671867</v>
      </c>
      <c r="K286" s="57">
        <f>'Raw Data'!K284</f>
        <v>1.01980501676876</v>
      </c>
      <c r="L286" s="55">
        <f t="shared" si="16"/>
        <v>0.11327756786564795</v>
      </c>
      <c r="M286" s="55">
        <f>'Non-Dimensional Groups'!$C$20+'Non-Dimensional Groups'!$C$21*L286</f>
        <v>1.1325347544028082</v>
      </c>
      <c r="N286" s="49">
        <f>'Non-Dimensional Groups'!$C$20+'Non-Dimensional Groups'!$C$21</f>
        <v>2.17</v>
      </c>
      <c r="O286" s="49">
        <f>'Non-Dimensional Groups'!$C$22+'Non-Dimensional Groups'!$C$23*'Results (ND)-Batch'!L286</f>
        <v>0.92100380135685078</v>
      </c>
      <c r="P286" s="49">
        <f>'Non-Dimensional Groups'!$C$22+'Non-Dimensional Groups'!$C$23</f>
        <v>0.30263157894736847</v>
      </c>
      <c r="Q286" s="49">
        <f t="shared" si="17"/>
        <v>0.88913454590132335</v>
      </c>
      <c r="R286" s="49">
        <f t="shared" si="18"/>
        <v>4.6304991492453693</v>
      </c>
      <c r="S286" s="69">
        <f>('Non-Dimensional Groups'!$C$24*EXP('Non-Dimensional Groups'!$C$25*'Results (ND)-Batch'!Q286))/(1+'Non-Dimensional Groups'!$C$24*EXP('Non-Dimensional Groups'!$C$25*'Results (ND)-Batch'!Q286))</f>
        <v>0.41505143561584829</v>
      </c>
      <c r="T286" s="69">
        <f t="shared" si="19"/>
        <v>0.55202816922155762</v>
      </c>
    </row>
    <row r="287" spans="1:20" x14ac:dyDescent="0.3">
      <c r="A287" s="55">
        <f>'Raw Data'!A285</f>
        <v>4.7333333333333298</v>
      </c>
      <c r="B287" s="60">
        <f>'Raw Data'!B285/'Raw Data'!$K285</f>
        <v>1.6946249201420176E-2</v>
      </c>
      <c r="C287" s="49">
        <f>'Raw Data'!C285/'Raw Data'!$K285</f>
        <v>4.5272467903016297E-2</v>
      </c>
      <c r="D287" s="49">
        <f>'Raw Data'!D285/'Raw Data'!$K285</f>
        <v>0.17735998843725348</v>
      </c>
      <c r="E287" s="49">
        <f>'Raw Data'!E285/'Raw Data'!$K285</f>
        <v>0.82127188818651387</v>
      </c>
      <c r="F287" s="49">
        <f>'Raw Data'!F285/'Raw Data'!$K285</f>
        <v>4.1749553738826304</v>
      </c>
      <c r="G287" s="49">
        <f>'Raw Data'!G285</f>
        <v>1.0026232119470599</v>
      </c>
      <c r="H287" s="49">
        <f>'Raw Data'!H285</f>
        <v>0.13996233938374</v>
      </c>
      <c r="I287" s="49">
        <f>'Raw Data'!I285</f>
        <v>0.113569957509189</v>
      </c>
      <c r="J287" s="49">
        <f>'Raw Data'!J285</f>
        <v>0.85870848066889205</v>
      </c>
      <c r="K287" s="57">
        <f>'Raw Data'!K285</f>
        <v>1.0198059391068199</v>
      </c>
      <c r="L287" s="55">
        <f t="shared" si="16"/>
        <v>0.11327281889738024</v>
      </c>
      <c r="M287" s="55">
        <f>'Non-Dimensional Groups'!$C$20+'Non-Dimensional Groups'!$C$21*L287</f>
        <v>1.1325291981099348</v>
      </c>
      <c r="N287" s="49">
        <f>'Non-Dimensional Groups'!$C$20+'Non-Dimensional Groups'!$C$21</f>
        <v>2.17</v>
      </c>
      <c r="O287" s="49">
        <f>'Non-Dimensional Groups'!$C$22+'Non-Dimensional Groups'!$C$23*'Results (ND)-Batch'!L287</f>
        <v>0.92100711313735328</v>
      </c>
      <c r="P287" s="49">
        <f>'Non-Dimensional Groups'!$C$22+'Non-Dimensional Groups'!$C$23</f>
        <v>0.30263157894736847</v>
      </c>
      <c r="Q287" s="49">
        <f t="shared" si="17"/>
        <v>0.88913454589824314</v>
      </c>
      <c r="R287" s="49">
        <f t="shared" si="18"/>
        <v>4.6305364328384808</v>
      </c>
      <c r="S287" s="69">
        <f>('Non-Dimensional Groups'!$C$24*EXP('Non-Dimensional Groups'!$C$25*'Results (ND)-Batch'!Q287))/(1+'Non-Dimensional Groups'!$C$24*EXP('Non-Dimensional Groups'!$C$25*'Results (ND)-Batch'!Q287))</f>
        <v>0.41505143561457525</v>
      </c>
      <c r="T287" s="69">
        <f t="shared" si="19"/>
        <v>0.55204934873779998</v>
      </c>
    </row>
    <row r="288" spans="1:20" x14ac:dyDescent="0.3">
      <c r="A288" s="55">
        <f>'Raw Data'!A286</f>
        <v>4.75</v>
      </c>
      <c r="B288" s="60">
        <f>'Raw Data'!B286/'Raw Data'!$K286</f>
        <v>1.6946412883363793E-2</v>
      </c>
      <c r="C288" s="49">
        <f>'Raw Data'!C286/'Raw Data'!$K286</f>
        <v>4.5273414466824854E-2</v>
      </c>
      <c r="D288" s="49">
        <f>'Raw Data'!D286/'Raw Data'!$K286</f>
        <v>0.1773651045062738</v>
      </c>
      <c r="E288" s="49">
        <f>'Raw Data'!E286/'Raw Data'!$K286</f>
        <v>0.82130215306673537</v>
      </c>
      <c r="F288" s="49">
        <f>'Raw Data'!F286/'Raw Data'!$K286</f>
        <v>4.1751430486085992</v>
      </c>
      <c r="G288" s="49">
        <f>'Raw Data'!G286</f>
        <v>1.0026178729219799</v>
      </c>
      <c r="H288" s="49">
        <f>'Raw Data'!H286</f>
        <v>0.13996767840881699</v>
      </c>
      <c r="I288" s="49">
        <f>'Raw Data'!I286</f>
        <v>0.11356461848411099</v>
      </c>
      <c r="J288" s="49">
        <f>'Raw Data'!J286</f>
        <v>0.85870848066599803</v>
      </c>
      <c r="K288" s="57">
        <f>'Raw Data'!K286</f>
        <v>1.0198068561842499</v>
      </c>
      <c r="L288" s="55">
        <f t="shared" si="16"/>
        <v>0.11326809700005037</v>
      </c>
      <c r="M288" s="55">
        <f>'Non-Dimensional Groups'!$C$20+'Non-Dimensional Groups'!$C$21*L288</f>
        <v>1.132523673490059</v>
      </c>
      <c r="N288" s="49">
        <f>'Non-Dimensional Groups'!$C$20+'Non-Dimensional Groups'!$C$21</f>
        <v>2.17</v>
      </c>
      <c r="O288" s="49">
        <f>'Non-Dimensional Groups'!$C$22+'Non-Dimensional Groups'!$C$23*'Results (ND)-Batch'!L288</f>
        <v>0.92101040603943862</v>
      </c>
      <c r="P288" s="49">
        <f>'Non-Dimensional Groups'!$C$22+'Non-Dimensional Groups'!$C$23</f>
        <v>0.30263157894736847</v>
      </c>
      <c r="Q288" s="49">
        <f t="shared" si="17"/>
        <v>0.88913454589524865</v>
      </c>
      <c r="R288" s="49">
        <f t="shared" si="18"/>
        <v>4.6305735017774259</v>
      </c>
      <c r="S288" s="69">
        <f>('Non-Dimensional Groups'!$C$24*EXP('Non-Dimensional Groups'!$C$25*'Results (ND)-Batch'!Q288))/(1+'Non-Dimensional Groups'!$C$24*EXP('Non-Dimensional Groups'!$C$25*'Results (ND)-Batch'!Q288))</f>
        <v>0.41505143561333774</v>
      </c>
      <c r="T288" s="69">
        <f t="shared" si="19"/>
        <v>0.55207040729776424</v>
      </c>
    </row>
    <row r="289" spans="1:20" x14ac:dyDescent="0.3">
      <c r="A289" s="55">
        <f>'Raw Data'!A287</f>
        <v>4.7666666666666702</v>
      </c>
      <c r="B289" s="60">
        <f>'Raw Data'!B287/'Raw Data'!$K287</f>
        <v>1.6946575581981385E-2</v>
      </c>
      <c r="C289" s="49">
        <f>'Raw Data'!C287/'Raw Data'!$K287</f>
        <v>4.5274355582593392E-2</v>
      </c>
      <c r="D289" s="49">
        <f>'Raw Data'!D287/'Raw Data'!$K287</f>
        <v>0.17737019115784181</v>
      </c>
      <c r="E289" s="49">
        <f>'Raw Data'!E287/'Raw Data'!$K287</f>
        <v>0.8213322440390084</v>
      </c>
      <c r="F289" s="49">
        <f>'Raw Data'!F287/'Raw Data'!$K287</f>
        <v>4.1753296456293656</v>
      </c>
      <c r="G289" s="49">
        <f>'Raw Data'!G287</f>
        <v>1.00261256456323</v>
      </c>
      <c r="H289" s="49">
        <f>'Raw Data'!H287</f>
        <v>0.139972986767573</v>
      </c>
      <c r="I289" s="49">
        <f>'Raw Data'!I287</f>
        <v>0.113559310125356</v>
      </c>
      <c r="J289" s="49">
        <f>'Raw Data'!J287</f>
        <v>0.85870848066318595</v>
      </c>
      <c r="K289" s="57">
        <f>'Raw Data'!K287</f>
        <v>1.01980776800106</v>
      </c>
      <c r="L289" s="55">
        <f t="shared" si="16"/>
        <v>0.11326340217452396</v>
      </c>
      <c r="M289" s="55">
        <f>'Non-Dimensional Groups'!$C$20+'Non-Dimensional Groups'!$C$21*L289</f>
        <v>1.1325181805441931</v>
      </c>
      <c r="N289" s="49">
        <f>'Non-Dimensional Groups'!$C$20+'Non-Dimensional Groups'!$C$21</f>
        <v>2.17</v>
      </c>
      <c r="O289" s="49">
        <f>'Non-Dimensional Groups'!$C$22+'Non-Dimensional Groups'!$C$23*'Results (ND)-Batch'!L289</f>
        <v>0.92101368006250306</v>
      </c>
      <c r="P289" s="49">
        <f>'Non-Dimensional Groups'!$C$22+'Non-Dimensional Groups'!$C$23</f>
        <v>0.30263157894736847</v>
      </c>
      <c r="Q289" s="49">
        <f t="shared" si="17"/>
        <v>0.88913454589233198</v>
      </c>
      <c r="R289" s="49">
        <f t="shared" si="18"/>
        <v>4.6306103561003917</v>
      </c>
      <c r="S289" s="69">
        <f>('Non-Dimensional Groups'!$C$24*EXP('Non-Dimensional Groups'!$C$25*'Results (ND)-Batch'!Q289))/(1+'Non-Dimensional Groups'!$C$24*EXP('Non-Dimensional Groups'!$C$25*'Results (ND)-Batch'!Q289))</f>
        <v>0.41505143561213231</v>
      </c>
      <c r="T289" s="69">
        <f t="shared" si="19"/>
        <v>0.55209134490145839</v>
      </c>
    </row>
    <row r="290" spans="1:20" x14ac:dyDescent="0.3">
      <c r="A290" s="55">
        <f>'Raw Data'!A288</f>
        <v>4.7833333333333297</v>
      </c>
      <c r="B290" s="60">
        <f>'Raw Data'!B288/'Raw Data'!$K288</f>
        <v>1.6946737297278136E-2</v>
      </c>
      <c r="C290" s="49">
        <f>'Raw Data'!C288/'Raw Data'!$K288</f>
        <v>4.5275291250350541E-2</v>
      </c>
      <c r="D290" s="49">
        <f>'Raw Data'!D288/'Raw Data'!$K288</f>
        <v>0.17737524839211444</v>
      </c>
      <c r="E290" s="49">
        <f>'Raw Data'!E288/'Raw Data'!$K288</f>
        <v>0.82136216110425786</v>
      </c>
      <c r="F290" s="49">
        <f>'Raw Data'!F288/'Raw Data'!$K288</f>
        <v>4.1755151649506779</v>
      </c>
      <c r="G290" s="49">
        <f>'Raw Data'!G288</f>
        <v>1.00260728687079</v>
      </c>
      <c r="H290" s="49">
        <f>'Raw Data'!H288</f>
        <v>0.139978264460007</v>
      </c>
      <c r="I290" s="49">
        <f>'Raw Data'!I288</f>
        <v>0.113554032432922</v>
      </c>
      <c r="J290" s="49">
        <f>'Raw Data'!J288</f>
        <v>0.85870848066045402</v>
      </c>
      <c r="K290" s="57">
        <f>'Raw Data'!K288</f>
        <v>1.0198086745572601</v>
      </c>
      <c r="L290" s="55">
        <f t="shared" si="16"/>
        <v>0.11325873442166211</v>
      </c>
      <c r="M290" s="55">
        <f>'Non-Dimensional Groups'!$C$20+'Non-Dimensional Groups'!$C$21*L290</f>
        <v>1.1325127192733446</v>
      </c>
      <c r="N290" s="49">
        <f>'Non-Dimensional Groups'!$C$20+'Non-Dimensional Groups'!$C$21</f>
        <v>2.17</v>
      </c>
      <c r="O290" s="49">
        <f>'Non-Dimensional Groups'!$C$22+'Non-Dimensional Groups'!$C$23*'Results (ND)-Batch'!L290</f>
        <v>0.92101693520594619</v>
      </c>
      <c r="P290" s="49">
        <f>'Non-Dimensional Groups'!$C$22+'Non-Dimensional Groups'!$C$23</f>
        <v>0.30263157894736847</v>
      </c>
      <c r="Q290" s="49">
        <f t="shared" si="17"/>
        <v>0.8891345458895088</v>
      </c>
      <c r="R290" s="49">
        <f t="shared" si="18"/>
        <v>4.6306469958452956</v>
      </c>
      <c r="S290" s="69">
        <f>('Non-Dimensional Groups'!$C$24*EXP('Non-Dimensional Groups'!$C$25*'Results (ND)-Batch'!Q290))/(1+'Non-Dimensional Groups'!$C$24*EXP('Non-Dimensional Groups'!$C$25*'Results (ND)-Batch'!Q290))</f>
        <v>0.41505143561096564</v>
      </c>
      <c r="T290" s="69">
        <f t="shared" si="19"/>
        <v>0.55211216154887832</v>
      </c>
    </row>
    <row r="291" spans="1:20" x14ac:dyDescent="0.3">
      <c r="A291" s="55">
        <f>'Raw Data'!A289</f>
        <v>4.8</v>
      </c>
      <c r="B291" s="60">
        <f>'Raw Data'!B289/'Raw Data'!$K289</f>
        <v>1.6946898029259409E-2</v>
      </c>
      <c r="C291" s="49">
        <f>'Raw Data'!C289/'Raw Data'!$K289</f>
        <v>4.5276221470126395E-2</v>
      </c>
      <c r="D291" s="49">
        <f>'Raw Data'!D289/'Raw Data'!$K289</f>
        <v>0.1773802762092509</v>
      </c>
      <c r="E291" s="49">
        <f>'Raw Data'!E289/'Raw Data'!$K289</f>
        <v>0.82139190426342512</v>
      </c>
      <c r="F291" s="49">
        <f>'Raw Data'!F289/'Raw Data'!$K289</f>
        <v>4.1756996065783634</v>
      </c>
      <c r="G291" s="49">
        <f>'Raw Data'!G289</f>
        <v>1.00260203984468</v>
      </c>
      <c r="H291" s="49">
        <f>'Raw Data'!H289</f>
        <v>0.13998351148611801</v>
      </c>
      <c r="I291" s="49">
        <f>'Raw Data'!I289</f>
        <v>0.11354878540681</v>
      </c>
      <c r="J291" s="49">
        <f>'Raw Data'!J289</f>
        <v>0.85870848065780403</v>
      </c>
      <c r="K291" s="57">
        <f>'Raw Data'!K289</f>
        <v>1.0198095758528301</v>
      </c>
      <c r="L291" s="55">
        <f t="shared" si="16"/>
        <v>0.11325409374231936</v>
      </c>
      <c r="M291" s="55">
        <f>'Non-Dimensional Groups'!$C$20+'Non-Dimensional Groups'!$C$21*L291</f>
        <v>1.1325072896785136</v>
      </c>
      <c r="N291" s="49">
        <f>'Non-Dimensional Groups'!$C$20+'Non-Dimensional Groups'!$C$21</f>
        <v>2.17</v>
      </c>
      <c r="O291" s="49">
        <f>'Non-Dimensional Groups'!$C$22+'Non-Dimensional Groups'!$C$23*'Results (ND)-Batch'!L291</f>
        <v>0.92102017146917203</v>
      </c>
      <c r="P291" s="49">
        <f>'Non-Dimensional Groups'!$C$22+'Non-Dimensional Groups'!$C$23</f>
        <v>0.30263157894736847</v>
      </c>
      <c r="Q291" s="49">
        <f t="shared" si="17"/>
        <v>0.88913454588676333</v>
      </c>
      <c r="R291" s="49">
        <f t="shared" si="18"/>
        <v>4.6306834210498717</v>
      </c>
      <c r="S291" s="69">
        <f>('Non-Dimensional Groups'!$C$24*EXP('Non-Dimensional Groups'!$C$25*'Results (ND)-Batch'!Q291))/(1+'Non-Dimensional Groups'!$C$24*EXP('Non-Dimensional Groups'!$C$25*'Results (ND)-Batch'!Q291))</f>
        <v>0.41505143560983099</v>
      </c>
      <c r="T291" s="69">
        <f t="shared" si="19"/>
        <v>0.55213285724002026</v>
      </c>
    </row>
    <row r="292" spans="1:20" x14ac:dyDescent="0.3">
      <c r="A292" s="55">
        <f>'Raw Data'!A290</f>
        <v>4.81666666666667</v>
      </c>
      <c r="B292" s="60">
        <f>'Raw Data'!B290/'Raw Data'!$K290</f>
        <v>1.6947057777930229E-2</v>
      </c>
      <c r="C292" s="49">
        <f>'Raw Data'!C290/'Raw Data'!$K290</f>
        <v>4.5277146241949159E-2</v>
      </c>
      <c r="D292" s="49">
        <f>'Raw Data'!D290/'Raw Data'!$K290</f>
        <v>0.1773852746094062</v>
      </c>
      <c r="E292" s="49">
        <f>'Raw Data'!E290/'Raw Data'!$K290</f>
        <v>0.82142147351742512</v>
      </c>
      <c r="F292" s="49">
        <f>'Raw Data'!F290/'Raw Data'!$K290</f>
        <v>4.1758829705180913</v>
      </c>
      <c r="G292" s="49">
        <f>'Raw Data'!G290</f>
        <v>1.0025968234848901</v>
      </c>
      <c r="H292" s="49">
        <f>'Raw Data'!H290</f>
        <v>0.13998872784590799</v>
      </c>
      <c r="I292" s="49">
        <f>'Raw Data'!I290</f>
        <v>0.113543569047021</v>
      </c>
      <c r="J292" s="49">
        <f>'Raw Data'!J290</f>
        <v>0.85870848065523497</v>
      </c>
      <c r="K292" s="57">
        <f>'Raw Data'!K290</f>
        <v>1.0198104718877801</v>
      </c>
      <c r="L292" s="55">
        <f t="shared" si="16"/>
        <v>0.11324948013734873</v>
      </c>
      <c r="M292" s="55">
        <f>'Non-Dimensional Groups'!$C$20+'Non-Dimensional Groups'!$C$21*L292</f>
        <v>1.1325018917606979</v>
      </c>
      <c r="N292" s="49">
        <f>'Non-Dimensional Groups'!$C$20+'Non-Dimensional Groups'!$C$21</f>
        <v>2.17</v>
      </c>
      <c r="O292" s="49">
        <f>'Non-Dimensional Groups'!$C$22+'Non-Dimensional Groups'!$C$23*'Results (ND)-Batch'!L292</f>
        <v>0.92102338885158574</v>
      </c>
      <c r="P292" s="49">
        <f>'Non-Dimensional Groups'!$C$22+'Non-Dimensional Groups'!$C$23</f>
        <v>0.30263157894736847</v>
      </c>
      <c r="Q292" s="49">
        <f t="shared" si="17"/>
        <v>0.88913454588410379</v>
      </c>
      <c r="R292" s="49">
        <f t="shared" si="18"/>
        <v>4.6307196317515951</v>
      </c>
      <c r="S292" s="69">
        <f>('Non-Dimensional Groups'!$C$24*EXP('Non-Dimensional Groups'!$C$25*'Results (ND)-Batch'!Q292))/(1+'Non-Dimensional Groups'!$C$24*EXP('Non-Dimensional Groups'!$C$25*'Results (ND)-Batch'!Q292))</f>
        <v>0.41505143560873192</v>
      </c>
      <c r="T292" s="69">
        <f t="shared" si="19"/>
        <v>0.55215343197489197</v>
      </c>
    </row>
    <row r="293" spans="1:20" x14ac:dyDescent="0.3">
      <c r="A293" s="55">
        <f>'Raw Data'!A291</f>
        <v>4.8333333333333304</v>
      </c>
      <c r="B293" s="60">
        <f>'Raw Data'!B291/'Raw Data'!$K291</f>
        <v>1.6947216543295562E-2</v>
      </c>
      <c r="C293" s="49">
        <f>'Raw Data'!C291/'Raw Data'!$K291</f>
        <v>4.5278065565847604E-2</v>
      </c>
      <c r="D293" s="49">
        <f>'Raw Data'!D291/'Raw Data'!$K291</f>
        <v>0.17739024359273528</v>
      </c>
      <c r="E293" s="49">
        <f>'Raw Data'!E291/'Raw Data'!$K291</f>
        <v>0.82145086886717311</v>
      </c>
      <c r="F293" s="49">
        <f>'Raw Data'!F291/'Raw Data'!$K291</f>
        <v>4.1760652567755425</v>
      </c>
      <c r="G293" s="49">
        <f>'Raw Data'!G291</f>
        <v>1.0025916377914199</v>
      </c>
      <c r="H293" s="49">
        <f>'Raw Data'!H291</f>
        <v>0.13999391353937601</v>
      </c>
      <c r="I293" s="49">
        <f>'Raw Data'!I291</f>
        <v>0.113538383353553</v>
      </c>
      <c r="J293" s="49">
        <f>'Raw Data'!J291</f>
        <v>0.85870848065274696</v>
      </c>
      <c r="K293" s="57">
        <f>'Raw Data'!K291</f>
        <v>1.0198113626621099</v>
      </c>
      <c r="L293" s="55">
        <f t="shared" si="16"/>
        <v>0.11324489360759422</v>
      </c>
      <c r="M293" s="55">
        <f>'Non-Dimensional Groups'!$C$20+'Non-Dimensional Groups'!$C$21*L293</f>
        <v>1.1324965255208852</v>
      </c>
      <c r="N293" s="49">
        <f>'Non-Dimensional Groups'!$C$20+'Non-Dimensional Groups'!$C$21</f>
        <v>2.17</v>
      </c>
      <c r="O293" s="49">
        <f>'Non-Dimensional Groups'!$C$22+'Non-Dimensional Groups'!$C$23*'Results (ND)-Batch'!L293</f>
        <v>0.92102658735259879</v>
      </c>
      <c r="P293" s="49">
        <f>'Non-Dimensional Groups'!$C$22+'Non-Dimensional Groups'!$C$23</f>
        <v>0.30263157894736847</v>
      </c>
      <c r="Q293" s="49">
        <f t="shared" si="17"/>
        <v>0.88913454588152951</v>
      </c>
      <c r="R293" s="49">
        <f t="shared" si="18"/>
        <v>4.6307556279877291</v>
      </c>
      <c r="S293" s="69">
        <f>('Non-Dimensional Groups'!$C$24*EXP('Non-Dimensional Groups'!$C$25*'Results (ND)-Batch'!Q293))/(1+'Non-Dimensional Groups'!$C$24*EXP('Non-Dimensional Groups'!$C$25*'Results (ND)-Batch'!Q293))</f>
        <v>0.415051435607668</v>
      </c>
      <c r="T293" s="69">
        <f t="shared" si="19"/>
        <v>0.55217388575348969</v>
      </c>
    </row>
    <row r="294" spans="1:20" x14ac:dyDescent="0.3">
      <c r="A294" s="55">
        <f>'Raw Data'!A292</f>
        <v>4.8499999999999996</v>
      </c>
      <c r="B294" s="60">
        <f>'Raw Data'!B292/'Raw Data'!$K292</f>
        <v>1.6947374325360271E-2</v>
      </c>
      <c r="C294" s="49">
        <f>'Raw Data'!C292/'Raw Data'!$K292</f>
        <v>4.5278979441849769E-2</v>
      </c>
      <c r="D294" s="49">
        <f>'Raw Data'!D292/'Raw Data'!$K292</f>
        <v>0.17739518315938935</v>
      </c>
      <c r="E294" s="49">
        <f>'Raw Data'!E292/'Raw Data'!$K292</f>
        <v>0.82148009031357128</v>
      </c>
      <c r="F294" s="49">
        <f>'Raw Data'!F292/'Raw Data'!$K292</f>
        <v>4.1762464653563178</v>
      </c>
      <c r="G294" s="49">
        <f>'Raw Data'!G292</f>
        <v>1.0025864827642801</v>
      </c>
      <c r="H294" s="49">
        <f>'Raw Data'!H292</f>
        <v>0.139999068566521</v>
      </c>
      <c r="I294" s="49">
        <f>'Raw Data'!I292</f>
        <v>0.113533228326408</v>
      </c>
      <c r="J294" s="49">
        <f>'Raw Data'!J292</f>
        <v>0.858708480650341</v>
      </c>
      <c r="K294" s="57">
        <f>'Raw Data'!K292</f>
        <v>1.01981224817583</v>
      </c>
      <c r="L294" s="55">
        <f t="shared" si="16"/>
        <v>0.11324033415389763</v>
      </c>
      <c r="M294" s="55">
        <f>'Non-Dimensional Groups'!$C$20+'Non-Dimensional Groups'!$C$21*L294</f>
        <v>1.1324911909600601</v>
      </c>
      <c r="N294" s="49">
        <f>'Non-Dimensional Groups'!$C$20+'Non-Dimensional Groups'!$C$21</f>
        <v>2.17</v>
      </c>
      <c r="O294" s="49">
        <f>'Non-Dimensional Groups'!$C$22+'Non-Dimensional Groups'!$C$23*'Results (ND)-Batch'!L294</f>
        <v>0.92102976697162409</v>
      </c>
      <c r="P294" s="49">
        <f>'Non-Dimensional Groups'!$C$22+'Non-Dimensional Groups'!$C$23</f>
        <v>0.30263157894736847</v>
      </c>
      <c r="Q294" s="49">
        <f t="shared" si="17"/>
        <v>0.88913454587903362</v>
      </c>
      <c r="R294" s="49">
        <f t="shared" si="18"/>
        <v>4.6307914097953411</v>
      </c>
      <c r="S294" s="69">
        <f>('Non-Dimensional Groups'!$C$24*EXP('Non-Dimensional Groups'!$C$25*'Results (ND)-Batch'!Q294))/(1+'Non-Dimensional Groups'!$C$24*EXP('Non-Dimensional Groups'!$C$25*'Results (ND)-Batch'!Q294))</f>
        <v>0.41505143560663654</v>
      </c>
      <c r="T294" s="69">
        <f t="shared" si="19"/>
        <v>0.5521942185758093</v>
      </c>
    </row>
    <row r="295" spans="1:20" x14ac:dyDescent="0.3">
      <c r="A295" s="55">
        <f>'Raw Data'!A293</f>
        <v>4.8666666666666698</v>
      </c>
      <c r="B295" s="60">
        <f>'Raw Data'!B293/'Raw Data'!$K293</f>
        <v>1.6947531124129698E-2</v>
      </c>
      <c r="C295" s="49">
        <f>'Raw Data'!C293/'Raw Data'!$K293</f>
        <v>4.527988786998479E-2</v>
      </c>
      <c r="D295" s="49">
        <f>'Raw Data'!D293/'Raw Data'!$K293</f>
        <v>0.17740009330952597</v>
      </c>
      <c r="E295" s="49">
        <f>'Raw Data'!E293/'Raw Data'!$K293</f>
        <v>0.82150913785754209</v>
      </c>
      <c r="F295" s="49">
        <f>'Raw Data'!F293/'Raw Data'!$K293</f>
        <v>4.1764265962661122</v>
      </c>
      <c r="G295" s="49">
        <f>'Raw Data'!G293</f>
        <v>1.00258135840345</v>
      </c>
      <c r="H295" s="49">
        <f>'Raw Data'!H293</f>
        <v>0.14000419292734401</v>
      </c>
      <c r="I295" s="49">
        <f>'Raw Data'!I293</f>
        <v>0.11352810396558401</v>
      </c>
      <c r="J295" s="49">
        <f>'Raw Data'!J293</f>
        <v>0.85870848064801497</v>
      </c>
      <c r="K295" s="57">
        <f>'Raw Data'!K293</f>
        <v>1.01981312842892</v>
      </c>
      <c r="L295" s="55">
        <f t="shared" si="16"/>
        <v>0.1132358017770953</v>
      </c>
      <c r="M295" s="55">
        <f>'Non-Dimensional Groups'!$C$20+'Non-Dimensional Groups'!$C$21*L295</f>
        <v>1.1324858880792015</v>
      </c>
      <c r="N295" s="49">
        <f>'Non-Dimensional Groups'!$C$20+'Non-Dimensional Groups'!$C$21</f>
        <v>2.17</v>
      </c>
      <c r="O295" s="49">
        <f>'Non-Dimensional Groups'!$C$22+'Non-Dimensional Groups'!$C$23*'Results (ND)-Batch'!L295</f>
        <v>0.92103292770807832</v>
      </c>
      <c r="P295" s="49">
        <f>'Non-Dimensional Groups'!$C$22+'Non-Dimensional Groups'!$C$23</f>
        <v>0.30263157894736847</v>
      </c>
      <c r="Q295" s="49">
        <f t="shared" si="17"/>
        <v>0.8891345458766311</v>
      </c>
      <c r="R295" s="49">
        <f t="shared" si="18"/>
        <v>4.6308269772112292</v>
      </c>
      <c r="S295" s="69">
        <f>('Non-Dimensional Groups'!$C$24*EXP('Non-Dimensional Groups'!$C$25*'Results (ND)-Batch'!Q295))/(1+'Non-Dimensional Groups'!$C$24*EXP('Non-Dimensional Groups'!$C$25*'Results (ND)-Batch'!Q295))</f>
        <v>0.41505143560564367</v>
      </c>
      <c r="T295" s="69">
        <f t="shared" si="19"/>
        <v>0.5522144304418547</v>
      </c>
    </row>
    <row r="296" spans="1:20" x14ac:dyDescent="0.3">
      <c r="A296" s="55">
        <f>'Raw Data'!A294</f>
        <v>4.8833333333333302</v>
      </c>
      <c r="B296" s="60">
        <f>'Raw Data'!B294/'Raw Data'!$K294</f>
        <v>1.6947686939608745E-2</v>
      </c>
      <c r="C296" s="49">
        <f>'Raw Data'!C294/'Raw Data'!$K294</f>
        <v>4.528079085028059E-2</v>
      </c>
      <c r="D296" s="49">
        <f>'Raw Data'!D294/'Raw Data'!$K294</f>
        <v>0.17740497404329456</v>
      </c>
      <c r="E296" s="49">
        <f>'Raw Data'!E294/'Raw Data'!$K294</f>
        <v>0.82153801149997552</v>
      </c>
      <c r="F296" s="49">
        <f>'Raw Data'!F294/'Raw Data'!$K294</f>
        <v>4.1766056495104529</v>
      </c>
      <c r="G296" s="49">
        <f>'Raw Data'!G294</f>
        <v>1.00257626470895</v>
      </c>
      <c r="H296" s="49">
        <f>'Raw Data'!H294</f>
        <v>0.140009286621846</v>
      </c>
      <c r="I296" s="49">
        <f>'Raw Data'!I294</f>
        <v>0.113523010271083</v>
      </c>
      <c r="J296" s="49">
        <f>'Raw Data'!J294</f>
        <v>0.85870848064577099</v>
      </c>
      <c r="K296" s="57">
        <f>'Raw Data'!K294</f>
        <v>1.0198140034213901</v>
      </c>
      <c r="L296" s="55">
        <f t="shared" si="16"/>
        <v>0.11323129647801802</v>
      </c>
      <c r="M296" s="55">
        <f>'Non-Dimensional Groups'!$C$20+'Non-Dimensional Groups'!$C$21*L296</f>
        <v>1.1324806168792811</v>
      </c>
      <c r="N296" s="49">
        <f>'Non-Dimensional Groups'!$C$20+'Non-Dimensional Groups'!$C$21</f>
        <v>2.17</v>
      </c>
      <c r="O296" s="49">
        <f>'Non-Dimensional Groups'!$C$22+'Non-Dimensional Groups'!$C$23*'Results (ND)-Batch'!L296</f>
        <v>0.92103606956138218</v>
      </c>
      <c r="P296" s="49">
        <f>'Non-Dimensional Groups'!$C$22+'Non-Dimensional Groups'!$C$23</f>
        <v>0.30263157894736847</v>
      </c>
      <c r="Q296" s="49">
        <f t="shared" si="17"/>
        <v>0.8891345458743064</v>
      </c>
      <c r="R296" s="49">
        <f t="shared" si="18"/>
        <v>4.6308623302720049</v>
      </c>
      <c r="S296" s="69">
        <f>('Non-Dimensional Groups'!$C$24*EXP('Non-Dimensional Groups'!$C$25*'Results (ND)-Batch'!Q296))/(1+'Non-Dimensional Groups'!$C$24*EXP('Non-Dimensional Groups'!$C$25*'Results (ND)-Batch'!Q296))</f>
        <v>0.41505143560468288</v>
      </c>
      <c r="T296" s="69">
        <f t="shared" si="19"/>
        <v>0.55223452135162998</v>
      </c>
    </row>
    <row r="297" spans="1:20" x14ac:dyDescent="0.3">
      <c r="A297" s="55">
        <f>'Raw Data'!A295</f>
        <v>4.9000000000000004</v>
      </c>
      <c r="B297" s="60">
        <f>'Raw Data'!B295/'Raw Data'!$K295</f>
        <v>1.6947841771802325E-2</v>
      </c>
      <c r="C297" s="49">
        <f>'Raw Data'!C295/'Raw Data'!$K295</f>
        <v>4.5281688382765417E-2</v>
      </c>
      <c r="D297" s="49">
        <f>'Raw Data'!D295/'Raw Data'!$K295</f>
        <v>0.17740982536084909</v>
      </c>
      <c r="E297" s="49">
        <f>'Raw Data'!E295/'Raw Data'!$K295</f>
        <v>0.82156671124177683</v>
      </c>
      <c r="F297" s="49">
        <f>'Raw Data'!F295/'Raw Data'!$K295</f>
        <v>4.1767836250949362</v>
      </c>
      <c r="G297" s="49">
        <f>'Raw Data'!G295</f>
        <v>1.00257120168077</v>
      </c>
      <c r="H297" s="49">
        <f>'Raw Data'!H295</f>
        <v>0.14001434965002499</v>
      </c>
      <c r="I297" s="49">
        <f>'Raw Data'!I295</f>
        <v>0.113517947242903</v>
      </c>
      <c r="J297" s="49">
        <f>'Raw Data'!J295</f>
        <v>0.85870848064360805</v>
      </c>
      <c r="K297" s="57">
        <f>'Raw Data'!K295</f>
        <v>1.0198148731532299</v>
      </c>
      <c r="L297" s="55">
        <f t="shared" si="16"/>
        <v>0.1132268182574911</v>
      </c>
      <c r="M297" s="55">
        <f>'Non-Dimensional Groups'!$C$20+'Non-Dimensional Groups'!$C$21*L297</f>
        <v>1.1324753773612646</v>
      </c>
      <c r="N297" s="49">
        <f>'Non-Dimensional Groups'!$C$20+'Non-Dimensional Groups'!$C$21</f>
        <v>2.17</v>
      </c>
      <c r="O297" s="49">
        <f>'Non-Dimensional Groups'!$C$22+'Non-Dimensional Groups'!$C$23*'Results (ND)-Batch'!L297</f>
        <v>0.92103919253096012</v>
      </c>
      <c r="P297" s="49">
        <f>'Non-Dimensional Groups'!$C$22+'Non-Dimensional Groups'!$C$23</f>
        <v>0.30263157894736847</v>
      </c>
      <c r="Q297" s="49">
        <f t="shared" si="17"/>
        <v>0.88913454587206719</v>
      </c>
      <c r="R297" s="49">
        <f t="shared" si="18"/>
        <v>4.6308974690140285</v>
      </c>
      <c r="S297" s="69">
        <f>('Non-Dimensional Groups'!$C$24*EXP('Non-Dimensional Groups'!$C$25*'Results (ND)-Batch'!Q297))/(1+'Non-Dimensional Groups'!$C$24*EXP('Non-Dimensional Groups'!$C$25*'Results (ND)-Batch'!Q297))</f>
        <v>0.41505143560375751</v>
      </c>
      <c r="T297" s="69">
        <f t="shared" si="19"/>
        <v>0.55225449130512716</v>
      </c>
    </row>
    <row r="298" spans="1:20" x14ac:dyDescent="0.3">
      <c r="A298" s="55">
        <f>'Raw Data'!A296</f>
        <v>4.9166666666666696</v>
      </c>
      <c r="B298" s="60">
        <f>'Raw Data'!B296/'Raw Data'!$K296</f>
        <v>1.6947995620715306E-2</v>
      </c>
      <c r="C298" s="49">
        <f>'Raw Data'!C296/'Raw Data'!$K296</f>
        <v>4.5282580467466284E-2</v>
      </c>
      <c r="D298" s="49">
        <f>'Raw Data'!D296/'Raw Data'!$K296</f>
        <v>0.17741464726233641</v>
      </c>
      <c r="E298" s="49">
        <f>'Raw Data'!E296/'Raw Data'!$K296</f>
        <v>0.82159523708381599</v>
      </c>
      <c r="F298" s="49">
        <f>'Raw Data'!F296/'Raw Data'!$K296</f>
        <v>4.1769605230249995</v>
      </c>
      <c r="G298" s="49">
        <f>'Raw Data'!G296</f>
        <v>1.0025661693189201</v>
      </c>
      <c r="H298" s="49">
        <f>'Raw Data'!H296</f>
        <v>0.14001938201188299</v>
      </c>
      <c r="I298" s="49">
        <f>'Raw Data'!I296</f>
        <v>0.11351291488104601</v>
      </c>
      <c r="J298" s="49">
        <f>'Raw Data'!J296</f>
        <v>0.85870848064152605</v>
      </c>
      <c r="K298" s="57">
        <f>'Raw Data'!K296</f>
        <v>1.0198157376244601</v>
      </c>
      <c r="L298" s="55">
        <f t="shared" si="16"/>
        <v>0.11322236711633656</v>
      </c>
      <c r="M298" s="55">
        <f>'Non-Dimensional Groups'!$C$20+'Non-Dimensional Groups'!$C$21*L298</f>
        <v>1.1324701695261137</v>
      </c>
      <c r="N298" s="49">
        <f>'Non-Dimensional Groups'!$C$20+'Non-Dimensional Groups'!$C$21</f>
        <v>2.17</v>
      </c>
      <c r="O298" s="49">
        <f>'Non-Dimensional Groups'!$C$22+'Non-Dimensional Groups'!$C$23*'Results (ND)-Batch'!L298</f>
        <v>0.92104229661623904</v>
      </c>
      <c r="P298" s="49">
        <f>'Non-Dimensional Groups'!$C$22+'Non-Dimensional Groups'!$C$23</f>
        <v>0.30263157894736847</v>
      </c>
      <c r="Q298" s="49">
        <f t="shared" si="17"/>
        <v>0.88913454586990448</v>
      </c>
      <c r="R298" s="49">
        <f t="shared" si="18"/>
        <v>4.6309323934734303</v>
      </c>
      <c r="S298" s="69">
        <f>('Non-Dimensional Groups'!$C$24*EXP('Non-Dimensional Groups'!$C$25*'Results (ND)-Batch'!Q298))/(1+'Non-Dimensional Groups'!$C$24*EXP('Non-Dimensional Groups'!$C$25*'Results (ND)-Batch'!Q298))</f>
        <v>0.41505143560286373</v>
      </c>
      <c r="T298" s="69">
        <f t="shared" si="19"/>
        <v>0.55227434030235434</v>
      </c>
    </row>
    <row r="299" spans="1:20" x14ac:dyDescent="0.3">
      <c r="A299" s="55">
        <f>'Raw Data'!A297</f>
        <v>4.93333333333333</v>
      </c>
      <c r="B299" s="60">
        <f>'Raw Data'!B297/'Raw Data'!$K297</f>
        <v>1.6948148486352448E-2</v>
      </c>
      <c r="C299" s="49">
        <f>'Raw Data'!C297/'Raw Data'!$K297</f>
        <v>4.5283467104411321E-2</v>
      </c>
      <c r="D299" s="49">
        <f>'Raw Data'!D297/'Raw Data'!$K297</f>
        <v>0.17741943974790672</v>
      </c>
      <c r="E299" s="49">
        <f>'Raw Data'!E297/'Raw Data'!$K297</f>
        <v>0.82162358902698596</v>
      </c>
      <c r="F299" s="49">
        <f>'Raw Data'!F297/'Raw Data'!$K297</f>
        <v>4.1771363433061435</v>
      </c>
      <c r="G299" s="49">
        <f>'Raw Data'!G297</f>
        <v>1.0025611676233801</v>
      </c>
      <c r="H299" s="49">
        <f>'Raw Data'!H297</f>
        <v>0.14002438370741799</v>
      </c>
      <c r="I299" s="49">
        <f>'Raw Data'!I297</f>
        <v>0.113507913185511</v>
      </c>
      <c r="J299" s="49">
        <f>'Raw Data'!J297</f>
        <v>0.85870848063952498</v>
      </c>
      <c r="K299" s="57">
        <f>'Raw Data'!K297</f>
        <v>1.0198165968350701</v>
      </c>
      <c r="L299" s="55">
        <f t="shared" si="16"/>
        <v>0.11321794305537189</v>
      </c>
      <c r="M299" s="55">
        <f>'Non-Dimensional Groups'!$C$20+'Non-Dimensional Groups'!$C$21*L299</f>
        <v>1.132464993374785</v>
      </c>
      <c r="N299" s="49">
        <f>'Non-Dimensional Groups'!$C$20+'Non-Dimensional Groups'!$C$21</f>
        <v>2.17</v>
      </c>
      <c r="O299" s="49">
        <f>'Non-Dimensional Groups'!$C$22+'Non-Dimensional Groups'!$C$23*'Results (ND)-Batch'!L299</f>
        <v>0.92104538181664852</v>
      </c>
      <c r="P299" s="49">
        <f>'Non-Dimensional Groups'!$C$22+'Non-Dimensional Groups'!$C$23</f>
        <v>0.30263157894736847</v>
      </c>
      <c r="Q299" s="49">
        <f t="shared" si="17"/>
        <v>0.88913454586783724</v>
      </c>
      <c r="R299" s="49">
        <f t="shared" si="18"/>
        <v>4.6309671036861664</v>
      </c>
      <c r="S299" s="69">
        <f>('Non-Dimensional Groups'!$C$24*EXP('Non-Dimensional Groups'!$C$25*'Results (ND)-Batch'!Q299))/(1+'Non-Dimensional Groups'!$C$24*EXP('Non-Dimensional Groups'!$C$25*'Results (ND)-Batch'!Q299))</f>
        <v>0.41505143560200941</v>
      </c>
      <c r="T299" s="69">
        <f t="shared" si="19"/>
        <v>0.5522940683433033</v>
      </c>
    </row>
    <row r="300" spans="1:20" x14ac:dyDescent="0.3">
      <c r="A300" s="55">
        <f>'Raw Data'!A298</f>
        <v>4.95</v>
      </c>
      <c r="B300" s="60">
        <f>'Raw Data'!B298/'Raw Data'!$K298</f>
        <v>1.6948300368718801E-2</v>
      </c>
      <c r="C300" s="49">
        <f>'Raw Data'!C298/'Raw Data'!$K298</f>
        <v>4.5284348293627916E-2</v>
      </c>
      <c r="D300" s="49">
        <f>'Raw Data'!D298/'Raw Data'!$K298</f>
        <v>0.17742420281770954</v>
      </c>
      <c r="E300" s="49">
        <f>'Raw Data'!E298/'Raw Data'!$K298</f>
        <v>0.82165176707216581</v>
      </c>
      <c r="F300" s="49">
        <f>'Raw Data'!F298/'Raw Data'!$K298</f>
        <v>4.1773110859438232</v>
      </c>
      <c r="G300" s="49">
        <f>'Raw Data'!G298</f>
        <v>1.0025561965941701</v>
      </c>
      <c r="H300" s="49">
        <f>'Raw Data'!H298</f>
        <v>0.140029354736631</v>
      </c>
      <c r="I300" s="49">
        <f>'Raw Data'!I298</f>
        <v>0.113502942156297</v>
      </c>
      <c r="J300" s="49">
        <f>'Raw Data'!J298</f>
        <v>0.85870848063760497</v>
      </c>
      <c r="K300" s="57">
        <f>'Raw Data'!K298</f>
        <v>1.0198174507850599</v>
      </c>
      <c r="L300" s="55">
        <f t="shared" si="16"/>
        <v>0.11321354607540514</v>
      </c>
      <c r="M300" s="55">
        <f>'Non-Dimensional Groups'!$C$20+'Non-Dimensional Groups'!$C$21*L300</f>
        <v>1.132459848908224</v>
      </c>
      <c r="N300" s="49">
        <f>'Non-Dimensional Groups'!$C$20+'Non-Dimensional Groups'!$C$21</f>
        <v>2.17</v>
      </c>
      <c r="O300" s="49">
        <f>'Non-Dimensional Groups'!$C$22+'Non-Dimensional Groups'!$C$23*'Results (ND)-Batch'!L300</f>
        <v>0.92104844813162534</v>
      </c>
      <c r="P300" s="49">
        <f>'Non-Dimensional Groups'!$C$22+'Non-Dimensional Groups'!$C$23</f>
        <v>0.30263157894736847</v>
      </c>
      <c r="Q300" s="49">
        <f t="shared" si="17"/>
        <v>0.88913454586584584</v>
      </c>
      <c r="R300" s="49">
        <f t="shared" si="18"/>
        <v>4.6310015996879139</v>
      </c>
      <c r="S300" s="69">
        <f>('Non-Dimensional Groups'!$C$24*EXP('Non-Dimensional Groups'!$C$25*'Results (ND)-Batch'!Q300))/(1+'Non-Dimensional Groups'!$C$24*EXP('Non-Dimensional Groups'!$C$25*'Results (ND)-Batch'!Q300))</f>
        <v>0.41505143560118646</v>
      </c>
      <c r="T300" s="69">
        <f t="shared" si="19"/>
        <v>0.55231367542797827</v>
      </c>
    </row>
    <row r="301" spans="1:20" x14ac:dyDescent="0.3">
      <c r="A301" s="55">
        <f>'Raw Data'!A299</f>
        <v>4.9666666666666703</v>
      </c>
      <c r="B301" s="60">
        <f>'Raw Data'!B299/'Raw Data'!$K299</f>
        <v>1.6948451267819076E-2</v>
      </c>
      <c r="C301" s="49">
        <f>'Raw Data'!C299/'Raw Data'!$K299</f>
        <v>4.528522403514347E-2</v>
      </c>
      <c r="D301" s="49">
        <f>'Raw Data'!D299/'Raw Data'!$K299</f>
        <v>0.17742893647189142</v>
      </c>
      <c r="E301" s="49">
        <f>'Raw Data'!E299/'Raw Data'!$K299</f>
        <v>0.8216797712202274</v>
      </c>
      <c r="F301" s="49">
        <f>'Raw Data'!F299/'Raw Data'!$K299</f>
        <v>4.1774847509434485</v>
      </c>
      <c r="G301" s="49">
        <f>'Raw Data'!G299</f>
        <v>1.0025512562312799</v>
      </c>
      <c r="H301" s="49">
        <f>'Raw Data'!H299</f>
        <v>0.140034295099523</v>
      </c>
      <c r="I301" s="49">
        <f>'Raw Data'!I299</f>
        <v>0.11349800179340599</v>
      </c>
      <c r="J301" s="49">
        <f>'Raw Data'!J299</f>
        <v>0.85870848063576699</v>
      </c>
      <c r="K301" s="57">
        <f>'Raw Data'!K299</f>
        <v>1.01981829947443</v>
      </c>
      <c r="L301" s="55">
        <f t="shared" si="16"/>
        <v>0.11320917617724573</v>
      </c>
      <c r="M301" s="55">
        <f>'Non-Dimensional Groups'!$C$20+'Non-Dimensional Groups'!$C$21*L301</f>
        <v>1.1324547361273776</v>
      </c>
      <c r="N301" s="49">
        <f>'Non-Dimensional Groups'!$C$20+'Non-Dimensional Groups'!$C$21</f>
        <v>2.17</v>
      </c>
      <c r="O301" s="49">
        <f>'Non-Dimensional Groups'!$C$22+'Non-Dimensional Groups'!$C$23*'Results (ND)-Batch'!L301</f>
        <v>0.92105149556060495</v>
      </c>
      <c r="P301" s="49">
        <f>'Non-Dimensional Groups'!$C$22+'Non-Dimensional Groups'!$C$23</f>
        <v>0.30263157894736847</v>
      </c>
      <c r="Q301" s="49">
        <f t="shared" si="17"/>
        <v>0.88913454586394158</v>
      </c>
      <c r="R301" s="49">
        <f t="shared" si="18"/>
        <v>4.6310358815141699</v>
      </c>
      <c r="S301" s="69">
        <f>('Non-Dimensional Groups'!$C$24*EXP('Non-Dimensional Groups'!$C$25*'Results (ND)-Batch'!Q301))/(1+'Non-Dimensional Groups'!$C$24*EXP('Non-Dimensional Groups'!$C$25*'Results (ND)-Batch'!Q301))</f>
        <v>0.41505143560039948</v>
      </c>
      <c r="T301" s="69">
        <f t="shared" si="19"/>
        <v>0.55233316155638301</v>
      </c>
    </row>
    <row r="302" spans="1:20" x14ac:dyDescent="0.3">
      <c r="A302" s="55">
        <f>'Raw Data'!A300</f>
        <v>4.9833333333333298</v>
      </c>
      <c r="B302" s="60">
        <f>'Raw Data'!B300/'Raw Data'!$K300</f>
        <v>1.6948601183658239E-2</v>
      </c>
      <c r="C302" s="49">
        <f>'Raw Data'!C300/'Raw Data'!$K300</f>
        <v>4.5286094328985692E-2</v>
      </c>
      <c r="D302" s="49">
        <f>'Raw Data'!D300/'Raw Data'!$K300</f>
        <v>0.17743364071060186</v>
      </c>
      <c r="E302" s="49">
        <f>'Raw Data'!E300/'Raw Data'!$K300</f>
        <v>0.82170760147204647</v>
      </c>
      <c r="F302" s="49">
        <f>'Raw Data'!F300/'Raw Data'!$K300</f>
        <v>4.1776573383104392</v>
      </c>
      <c r="G302" s="49">
        <f>'Raw Data'!G300</f>
        <v>1.00254634653471</v>
      </c>
      <c r="H302" s="49">
        <f>'Raw Data'!H300</f>
        <v>0.140039204796092</v>
      </c>
      <c r="I302" s="49">
        <f>'Raw Data'!I300</f>
        <v>0.113493092096837</v>
      </c>
      <c r="J302" s="49">
        <f>'Raw Data'!J300</f>
        <v>0.85870848063400995</v>
      </c>
      <c r="K302" s="57">
        <f>'Raw Data'!K300</f>
        <v>1.01981914290317</v>
      </c>
      <c r="L302" s="55">
        <f t="shared" si="16"/>
        <v>0.11320483336169403</v>
      </c>
      <c r="M302" s="55">
        <f>'Non-Dimensional Groups'!$C$20+'Non-Dimensional Groups'!$C$21*L302</f>
        <v>1.132449655033182</v>
      </c>
      <c r="N302" s="49">
        <f>'Non-Dimensional Groups'!$C$20+'Non-Dimensional Groups'!$C$21</f>
        <v>2.17</v>
      </c>
      <c r="O302" s="49">
        <f>'Non-Dimensional Groups'!$C$22+'Non-Dimensional Groups'!$C$23*'Results (ND)-Batch'!L302</f>
        <v>0.92105452410302913</v>
      </c>
      <c r="P302" s="49">
        <f>'Non-Dimensional Groups'!$C$22+'Non-Dimensional Groups'!$C$23</f>
        <v>0.30263157894736847</v>
      </c>
      <c r="Q302" s="49">
        <f t="shared" si="17"/>
        <v>0.88913454586212315</v>
      </c>
      <c r="R302" s="49">
        <f t="shared" si="18"/>
        <v>4.6310699492001604</v>
      </c>
      <c r="S302" s="69">
        <f>('Non-Dimensional Groups'!$C$24*EXP('Non-Dimensional Groups'!$C$25*'Results (ND)-Batch'!Q302))/(1+'Non-Dimensional Groups'!$C$24*EXP('Non-Dimensional Groups'!$C$25*'Results (ND)-Batch'!Q302))</f>
        <v>0.41505143559964797</v>
      </c>
      <c r="T302" s="69">
        <f t="shared" si="19"/>
        <v>0.55235252672850965</v>
      </c>
    </row>
    <row r="303" spans="1:20" x14ac:dyDescent="0.3">
      <c r="A303" s="56">
        <f>'Raw Data'!A301</f>
        <v>5</v>
      </c>
      <c r="B303" s="61">
        <f>'Raw Data'!B301/'Raw Data'!$K301</f>
        <v>1.6948750116240814E-2</v>
      </c>
      <c r="C303" s="58">
        <f>'Raw Data'!C301/'Raw Data'!$K301</f>
        <v>4.5286959175180386E-2</v>
      </c>
      <c r="D303" s="58">
        <f>'Raw Data'!D301/'Raw Data'!$K301</f>
        <v>0.17743831553398309</v>
      </c>
      <c r="E303" s="58">
        <f>'Raw Data'!E301/'Raw Data'!$K301</f>
        <v>0.8217352578284699</v>
      </c>
      <c r="F303" s="58">
        <f>'Raw Data'!F301/'Raw Data'!$K301</f>
        <v>4.1778288480500567</v>
      </c>
      <c r="G303" s="58">
        <f>'Raw Data'!G301</f>
        <v>1.0025414675044599</v>
      </c>
      <c r="H303" s="58">
        <f>'Raw Data'!H301</f>
        <v>0.14004408382633901</v>
      </c>
      <c r="I303" s="58">
        <f>'Raw Data'!I301</f>
        <v>0.11348821306659</v>
      </c>
      <c r="J303" s="58">
        <f>'Raw Data'!J301</f>
        <v>0.85870848063233296</v>
      </c>
      <c r="K303" s="59">
        <f>'Raw Data'!K301</f>
        <v>1.0198199810713</v>
      </c>
      <c r="L303" s="56">
        <f t="shared" si="16"/>
        <v>0.11320051762954647</v>
      </c>
      <c r="M303" s="56">
        <f>'Non-Dimensional Groups'!$C$20+'Non-Dimensional Groups'!$C$21*L303</f>
        <v>1.1324446056265693</v>
      </c>
      <c r="N303" s="49">
        <f>'Non-Dimensional Groups'!$C$20+'Non-Dimensional Groups'!$C$21</f>
        <v>2.17</v>
      </c>
      <c r="O303" s="49">
        <f>'Non-Dimensional Groups'!$C$22+'Non-Dimensional Groups'!$C$23*'Results (ND)-Batch'!L303</f>
        <v>0.92105753375834265</v>
      </c>
      <c r="P303" s="49">
        <f>'Non-Dimensional Groups'!$C$22+'Non-Dimensional Groups'!$C$23</f>
        <v>0.30263157894736847</v>
      </c>
      <c r="Q303" s="49">
        <f t="shared" si="17"/>
        <v>0.88913454586038942</v>
      </c>
      <c r="R303" s="49">
        <f t="shared" si="18"/>
        <v>4.6311038027809204</v>
      </c>
      <c r="S303" s="69">
        <f>('Non-Dimensional Groups'!$C$24*EXP('Non-Dimensional Groups'!$C$25*'Results (ND)-Batch'!Q303))/(1+'Non-Dimensional Groups'!$C$24*EXP('Non-Dimensional Groups'!$C$25*'Results (ND)-Batch'!Q303))</f>
        <v>0.41505143559893148</v>
      </c>
      <c r="T303" s="69">
        <f t="shared" si="19"/>
        <v>0.55237177094436218</v>
      </c>
    </row>
    <row r="304" spans="1:20" x14ac:dyDescent="0.3">
      <c r="A304" s="56"/>
    </row>
    <row r="305" spans="1:1" x14ac:dyDescent="0.3">
      <c r="A305" s="56"/>
    </row>
  </sheetData>
  <mergeCells count="1">
    <mergeCell ref="B1:K1"/>
  </mergeCell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1:CR43"/>
  <sheetViews>
    <sheetView workbookViewId="0">
      <selection activeCell="BE48" sqref="BE48"/>
    </sheetView>
  </sheetViews>
  <sheetFormatPr defaultColWidth="1.6640625" defaultRowHeight="9.9" customHeight="1" x14ac:dyDescent="0.3"/>
  <sheetData>
    <row r="11" spans="67:80" ht="9.9" customHeight="1" x14ac:dyDescent="0.3">
      <c r="BO11" s="96"/>
      <c r="BP11" s="96"/>
      <c r="BQ11" s="96"/>
      <c r="BR11" s="96"/>
      <c r="BS11" s="96"/>
      <c r="BT11" s="96"/>
      <c r="BU11" s="96"/>
      <c r="BV11" s="96"/>
      <c r="BW11" s="96"/>
    </row>
    <row r="12" spans="67:80" ht="9.9" customHeight="1" x14ac:dyDescent="0.3">
      <c r="BO12" s="96"/>
      <c r="BP12" s="96"/>
      <c r="BW12" s="98"/>
      <c r="BX12" s="96"/>
    </row>
    <row r="13" spans="67:80" ht="9.9" customHeight="1" x14ac:dyDescent="0.3">
      <c r="BO13" s="96"/>
      <c r="BQ13" s="96"/>
      <c r="BW13" s="98"/>
      <c r="BY13" s="96"/>
    </row>
    <row r="14" spans="67:80" ht="9.9" customHeight="1" x14ac:dyDescent="0.3">
      <c r="BO14" s="96"/>
      <c r="BR14" s="96"/>
      <c r="BW14" s="98"/>
      <c r="BX14" s="98"/>
      <c r="BZ14" s="96"/>
    </row>
    <row r="15" spans="67:80" ht="9.9" customHeight="1" x14ac:dyDescent="0.3">
      <c r="BO15" s="96"/>
      <c r="BS15" s="96"/>
      <c r="BW15" s="98"/>
      <c r="BX15" s="98"/>
      <c r="CA15" s="96"/>
    </row>
    <row r="16" spans="67:80" ht="9.9" customHeight="1" x14ac:dyDescent="0.3">
      <c r="BO16" s="96"/>
      <c r="BT16" s="96"/>
      <c r="BW16" s="98"/>
      <c r="BY16" s="98"/>
      <c r="CB16" s="96"/>
    </row>
    <row r="17" spans="6:96" ht="9.9" customHeight="1" x14ac:dyDescent="0.3">
      <c r="BO17" s="96"/>
      <c r="BU17" s="96"/>
      <c r="BW17" s="98"/>
      <c r="BY17" s="98"/>
      <c r="CC17" s="96"/>
    </row>
    <row r="18" spans="6:96" ht="9.9" customHeight="1" x14ac:dyDescent="0.3">
      <c r="K18" s="96"/>
      <c r="L18" s="96"/>
      <c r="M18" s="96"/>
      <c r="BO18" s="96"/>
      <c r="BV18" s="96"/>
      <c r="BW18" s="98"/>
      <c r="BY18" s="98"/>
      <c r="BZ18" s="98"/>
      <c r="CD18" s="96"/>
    </row>
    <row r="19" spans="6:96" ht="9.9" customHeight="1" x14ac:dyDescent="0.3">
      <c r="J19" s="96"/>
      <c r="K19" s="96"/>
      <c r="L19" s="96"/>
      <c r="M19" s="96"/>
      <c r="N19" s="96"/>
      <c r="BO19" s="96"/>
      <c r="BW19" s="96"/>
      <c r="BZ19" s="98"/>
      <c r="CE19" s="96"/>
    </row>
    <row r="20" spans="6:96" ht="9.9" customHeight="1" x14ac:dyDescent="0.3">
      <c r="J20" s="96"/>
      <c r="K20" s="96"/>
      <c r="L20" s="96"/>
      <c r="M20" s="96"/>
      <c r="N20" s="96"/>
      <c r="BO20" s="96"/>
      <c r="BW20" s="96"/>
      <c r="BX20" s="96"/>
      <c r="CA20" s="98"/>
      <c r="CF20" s="96"/>
    </row>
    <row r="21" spans="6:96" ht="9.9" customHeight="1" x14ac:dyDescent="0.3">
      <c r="J21" s="96"/>
      <c r="K21" s="96"/>
      <c r="L21" s="96"/>
      <c r="M21" s="96"/>
      <c r="N21" s="96"/>
      <c r="P21" s="96"/>
      <c r="BO21" s="96"/>
      <c r="BW21" s="96"/>
      <c r="BY21" s="96"/>
      <c r="CA21" s="98"/>
      <c r="CG21" s="96"/>
    </row>
    <row r="22" spans="6:96" ht="9.9" customHeight="1" x14ac:dyDescent="0.3">
      <c r="K22" s="96"/>
      <c r="L22" s="96"/>
      <c r="M22" s="96"/>
      <c r="P22" s="96"/>
      <c r="BO22" s="96"/>
      <c r="BW22" s="96"/>
      <c r="BZ22" s="96"/>
      <c r="CB22" s="98"/>
      <c r="CH22" s="96"/>
    </row>
    <row r="23" spans="6:96" ht="9.9" customHeight="1" x14ac:dyDescent="0.3">
      <c r="L23" s="96"/>
      <c r="P23" s="96"/>
      <c r="BO23" s="96"/>
      <c r="BW23" s="96"/>
      <c r="CA23" s="96"/>
      <c r="CB23" s="98"/>
      <c r="CI23" s="96"/>
    </row>
    <row r="24" spans="6:96" ht="9.9" customHeight="1" x14ac:dyDescent="0.3">
      <c r="H24" s="96"/>
      <c r="I24" s="96"/>
      <c r="J24" s="96"/>
      <c r="K24" s="96"/>
      <c r="L24" s="96"/>
      <c r="M24" s="96"/>
      <c r="N24" s="96"/>
      <c r="O24" s="96"/>
      <c r="P24" s="96"/>
      <c r="BJ24" s="96"/>
      <c r="BK24" s="96"/>
      <c r="BL24" s="96"/>
      <c r="BO24" s="96"/>
      <c r="BW24" s="96"/>
      <c r="CB24" s="96"/>
      <c r="CC24" s="96"/>
      <c r="CJ24" s="96"/>
    </row>
    <row r="25" spans="6:96" ht="9.9" customHeight="1" x14ac:dyDescent="0.3">
      <c r="G25" s="96"/>
      <c r="L25" s="96"/>
      <c r="BI25" s="96"/>
      <c r="BJ25" s="97"/>
      <c r="BK25" s="96"/>
      <c r="BL25" s="97"/>
      <c r="BM25" s="96"/>
      <c r="BO25" s="96"/>
      <c r="BW25" s="96"/>
      <c r="CC25" s="96"/>
      <c r="CD25" s="96"/>
      <c r="CE25" s="96"/>
      <c r="CF25" s="96"/>
      <c r="CG25" s="96"/>
      <c r="CH25" s="96"/>
      <c r="CI25" s="96"/>
      <c r="CJ25" s="96"/>
      <c r="CK25" s="96"/>
    </row>
    <row r="26" spans="6:96" ht="9.9" customHeight="1" x14ac:dyDescent="0.3">
      <c r="F26" s="96"/>
      <c r="L26" s="96"/>
      <c r="BI26" s="96"/>
      <c r="BJ26" s="96"/>
      <c r="BK26" s="97"/>
      <c r="BL26" s="96"/>
      <c r="BM26" s="96"/>
      <c r="BO26" s="96"/>
      <c r="BW26" s="96"/>
      <c r="CC26" s="96"/>
      <c r="CD26" s="98"/>
      <c r="CK26" s="96"/>
    </row>
    <row r="27" spans="6:96" ht="9.9" customHeight="1" x14ac:dyDescent="0.3">
      <c r="L27" s="96"/>
      <c r="BI27" s="96"/>
      <c r="BJ27" s="97"/>
      <c r="BK27" s="96"/>
      <c r="BL27" s="97"/>
      <c r="BM27" s="96"/>
      <c r="BO27" s="96"/>
      <c r="BW27" s="96"/>
      <c r="CC27" s="96"/>
      <c r="CD27" s="98"/>
      <c r="CK27" s="96"/>
      <c r="CL27" s="96"/>
      <c r="CN27" s="98"/>
    </row>
    <row r="28" spans="6:96" ht="9.9" customHeight="1" x14ac:dyDescent="0.3">
      <c r="L28" s="96"/>
      <c r="BJ28" s="96"/>
      <c r="BK28" s="96"/>
      <c r="BL28" s="96"/>
      <c r="BO28" s="96"/>
      <c r="BP28" s="96"/>
      <c r="BQ28" s="96"/>
      <c r="BR28" s="96"/>
      <c r="BS28" s="96"/>
      <c r="BT28" s="96"/>
      <c r="BU28" s="96"/>
      <c r="BV28" s="96"/>
      <c r="BW28" s="96"/>
      <c r="BX28" s="96"/>
      <c r="BY28" s="96"/>
      <c r="BZ28" s="96"/>
      <c r="CA28" s="96"/>
      <c r="CB28" s="96"/>
      <c r="CC28" s="96"/>
      <c r="CD28" s="98"/>
      <c r="CK28" s="98"/>
      <c r="CL28" s="96"/>
      <c r="CO28" s="98"/>
    </row>
    <row r="29" spans="6:96" ht="9.9" customHeight="1" x14ac:dyDescent="0.3">
      <c r="L29" s="96"/>
      <c r="BO29" s="96"/>
      <c r="BP29" s="96"/>
      <c r="BQ29" s="96"/>
      <c r="BR29" s="96"/>
      <c r="BS29" s="96"/>
      <c r="BT29" s="96"/>
      <c r="BU29" s="96"/>
      <c r="BV29" s="96"/>
      <c r="BW29" s="96"/>
      <c r="BX29" s="96"/>
      <c r="BY29" s="96"/>
      <c r="BZ29" s="96"/>
      <c r="CA29" s="96"/>
      <c r="CB29" s="96"/>
      <c r="CC29" s="96"/>
      <c r="CD29" s="98"/>
      <c r="CE29" s="98"/>
      <c r="CK29" s="98"/>
      <c r="CM29" s="96"/>
      <c r="CP29" s="98"/>
    </row>
    <row r="30" spans="6:96" ht="9.9" customHeight="1" x14ac:dyDescent="0.3">
      <c r="L30" s="96"/>
      <c r="M30" s="96"/>
      <c r="N30" s="96"/>
      <c r="O30" s="96"/>
      <c r="P30" s="96"/>
      <c r="Q30" s="96"/>
      <c r="BP30" s="96"/>
      <c r="CC30" s="96"/>
      <c r="CD30" s="98"/>
      <c r="CE30" s="98"/>
      <c r="CF30" s="98"/>
      <c r="CK30" s="98"/>
      <c r="CM30" s="96"/>
      <c r="CQ30" s="98"/>
    </row>
    <row r="31" spans="6:96" ht="9.9" customHeight="1" x14ac:dyDescent="0.3">
      <c r="H31" s="96"/>
      <c r="L31" s="96"/>
      <c r="R31" s="96"/>
      <c r="BQ31" s="96"/>
      <c r="CC31" s="96"/>
      <c r="CG31" s="98"/>
      <c r="CK31" s="98"/>
      <c r="CN31" s="96"/>
      <c r="CR31" s="98"/>
    </row>
    <row r="32" spans="6:96" ht="9.9" customHeight="1" x14ac:dyDescent="0.3">
      <c r="I32" s="96"/>
      <c r="L32" s="96"/>
      <c r="S32" s="96"/>
      <c r="BR32" s="96"/>
      <c r="CC32" s="96"/>
      <c r="CH32" s="98"/>
      <c r="CK32" s="98"/>
      <c r="CN32" s="96"/>
    </row>
    <row r="33" spans="10:96" ht="9.9" customHeight="1" x14ac:dyDescent="0.3">
      <c r="J33" s="96"/>
      <c r="L33" s="96"/>
      <c r="T33" s="96"/>
      <c r="BS33" s="96"/>
      <c r="CC33" s="96"/>
      <c r="CI33" s="98"/>
      <c r="CK33" s="98"/>
      <c r="CO33" s="96"/>
    </row>
    <row r="34" spans="10:96" ht="9.9" customHeight="1" x14ac:dyDescent="0.3">
      <c r="K34" s="96"/>
      <c r="L34" s="96"/>
      <c r="BT34" s="96"/>
      <c r="CC34" s="96"/>
      <c r="CI34" s="98"/>
      <c r="CJ34" s="98"/>
      <c r="CK34" s="98"/>
      <c r="CO34" s="96"/>
    </row>
    <row r="35" spans="10:96" ht="9.9" customHeight="1" x14ac:dyDescent="0.3">
      <c r="BU35" s="96"/>
      <c r="CC35" s="96"/>
      <c r="CJ35" s="98"/>
      <c r="CK35" s="98"/>
      <c r="CP35" s="96"/>
    </row>
    <row r="36" spans="10:96" ht="9.9" customHeight="1" x14ac:dyDescent="0.3">
      <c r="BV36" s="96"/>
      <c r="CC36" s="96"/>
      <c r="CK36" s="98"/>
      <c r="CL36" s="98"/>
      <c r="CP36" s="96"/>
    </row>
    <row r="37" spans="10:96" ht="9.9" customHeight="1" x14ac:dyDescent="0.3">
      <c r="BW37" s="96"/>
      <c r="CC37" s="96"/>
      <c r="CK37" s="98"/>
      <c r="CM37" s="98"/>
      <c r="CQ37" s="96"/>
    </row>
    <row r="38" spans="10:96" ht="9.9" customHeight="1" x14ac:dyDescent="0.3">
      <c r="BX38" s="96"/>
      <c r="CC38" s="96"/>
      <c r="CK38" s="98"/>
      <c r="CM38" s="98"/>
      <c r="CN38" s="98"/>
      <c r="CO38" s="98"/>
      <c r="CQ38" s="96"/>
    </row>
    <row r="39" spans="10:96" ht="9.9" customHeight="1" x14ac:dyDescent="0.3">
      <c r="BY39" s="96"/>
      <c r="CC39" s="96"/>
      <c r="CK39" s="98"/>
      <c r="CN39" s="98"/>
      <c r="CO39" s="98"/>
      <c r="CP39" s="98"/>
      <c r="CR39" s="96"/>
    </row>
    <row r="40" spans="10:96" ht="9.9" customHeight="1" x14ac:dyDescent="0.3">
      <c r="BZ40" s="96"/>
      <c r="CC40" s="96"/>
      <c r="CK40" s="98"/>
      <c r="CP40" s="98"/>
      <c r="CQ40" s="98"/>
      <c r="CR40" s="96"/>
    </row>
    <row r="41" spans="10:96" ht="9.9" customHeight="1" x14ac:dyDescent="0.3">
      <c r="BZ41" s="98"/>
      <c r="CA41" s="96"/>
      <c r="CC41" s="96"/>
      <c r="CK41" s="98"/>
      <c r="CQ41" s="98"/>
      <c r="CR41" s="96"/>
    </row>
    <row r="42" spans="10:96" ht="9.9" customHeight="1" x14ac:dyDescent="0.3">
      <c r="CB42" s="96"/>
      <c r="CC42" s="96"/>
      <c r="CD42" s="96"/>
      <c r="CE42" s="96"/>
      <c r="CF42" s="96"/>
      <c r="CG42" s="96"/>
      <c r="CH42" s="96"/>
      <c r="CI42" s="96"/>
      <c r="CJ42" s="96"/>
      <c r="CK42" s="96"/>
      <c r="CL42" s="96"/>
      <c r="CM42" s="96"/>
      <c r="CN42" s="96"/>
      <c r="CO42" s="96"/>
      <c r="CP42" s="96"/>
      <c r="CQ42" s="96"/>
      <c r="CR42" s="96"/>
    </row>
    <row r="43" spans="10:96" ht="9.9" customHeight="1" x14ac:dyDescent="0.3">
      <c r="CC43" s="96"/>
      <c r="CD43" s="96"/>
      <c r="CE43" s="96"/>
      <c r="CF43" s="96"/>
      <c r="CG43" s="96"/>
      <c r="CH43" s="96"/>
      <c r="CI43" s="96"/>
      <c r="CJ43" s="96"/>
      <c r="CK43" s="96"/>
      <c r="CL43" s="96"/>
      <c r="CM43" s="96"/>
      <c r="CN43" s="96"/>
      <c r="CO43" s="96"/>
      <c r="CP43" s="96"/>
      <c r="CQ43" s="96"/>
      <c r="CR43" s="9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01"/>
  <sheetViews>
    <sheetView workbookViewId="0">
      <selection activeCell="R32" sqref="R32"/>
    </sheetView>
  </sheetViews>
  <sheetFormatPr defaultRowHeight="14.4" x14ac:dyDescent="0.3"/>
  <sheetData>
    <row r="1" spans="1:11" x14ac:dyDescent="0.3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1.1425855513308001</v>
      </c>
      <c r="H1">
        <v>0</v>
      </c>
      <c r="I1">
        <v>0.253532296892929</v>
      </c>
      <c r="J1">
        <v>0.98226365770732904</v>
      </c>
      <c r="K1">
        <v>1</v>
      </c>
    </row>
    <row r="2" spans="1:11" x14ac:dyDescent="0.3">
      <c r="A2">
        <v>1.6666666666666701E-2</v>
      </c>
      <c r="B2" s="17">
        <v>1.7142026782116401E-6</v>
      </c>
      <c r="C2" s="17">
        <v>2.9433607809340699E-9</v>
      </c>
      <c r="D2" s="17">
        <v>6.7056447278104002E-12</v>
      </c>
      <c r="E2" s="17">
        <v>1.7268655222589301E-14</v>
      </c>
      <c r="F2" s="17">
        <v>4.7905579871988003E-17</v>
      </c>
      <c r="G2">
        <v>1.1425855513308001</v>
      </c>
      <c r="H2" s="17">
        <v>2.85938220778477E-15</v>
      </c>
      <c r="I2">
        <v>0.253532296892926</v>
      </c>
      <c r="J2">
        <v>0.967579302138738</v>
      </c>
      <c r="K2">
        <v>1</v>
      </c>
    </row>
    <row r="3" spans="1:11" x14ac:dyDescent="0.3">
      <c r="A3">
        <v>3.3333333333333298E-2</v>
      </c>
      <c r="B3" s="17">
        <v>4.7025109482274298E-5</v>
      </c>
      <c r="C3" s="17">
        <v>1.70536967203982E-6</v>
      </c>
      <c r="D3" s="17">
        <v>8.40326776497853E-8</v>
      </c>
      <c r="E3" s="17">
        <v>4.7041294205381197E-9</v>
      </c>
      <c r="F3" s="17">
        <v>2.8225229038666501E-10</v>
      </c>
      <c r="G3">
        <v>1.14258555055188</v>
      </c>
      <c r="H3" s="17">
        <v>7.7892017619518095E-10</v>
      </c>
      <c r="I3">
        <v>0.25353229611400802</v>
      </c>
      <c r="J3">
        <v>0.95464014621089499</v>
      </c>
      <c r="K3">
        <v>1.00000000009081</v>
      </c>
    </row>
    <row r="4" spans="1:11" x14ac:dyDescent="0.3">
      <c r="A4">
        <v>0.05</v>
      </c>
      <c r="B4" s="17">
        <v>1.95649546819512E-4</v>
      </c>
      <c r="C4" s="17">
        <v>2.4015684640951499E-5</v>
      </c>
      <c r="D4" s="17">
        <v>4.0613715990404397E-6</v>
      </c>
      <c r="E4" s="17">
        <v>7.8905550172021902E-7</v>
      </c>
      <c r="F4" s="17">
        <v>1.6655762444500299E-7</v>
      </c>
      <c r="G4">
        <v>1.1425854206772399</v>
      </c>
      <c r="H4" s="17">
        <v>1.3065355986422699E-7</v>
      </c>
      <c r="I4">
        <v>0.25353216623936897</v>
      </c>
      <c r="J4">
        <v>0.94323856323618704</v>
      </c>
      <c r="K4">
        <v>1.0000000152319599</v>
      </c>
    </row>
    <row r="5" spans="1:11" x14ac:dyDescent="0.3">
      <c r="A5">
        <v>6.6666666666666693E-2</v>
      </c>
      <c r="B5" s="17">
        <v>4.7763850734748202E-4</v>
      </c>
      <c r="C5" s="17">
        <v>1.20031641001148E-4</v>
      </c>
      <c r="D5" s="17">
        <v>4.18260317258201E-5</v>
      </c>
      <c r="E5" s="17">
        <v>1.6734745512209301E-5</v>
      </c>
      <c r="F5" s="17">
        <v>7.2421084715212603E-6</v>
      </c>
      <c r="G5">
        <v>1.1425827803541</v>
      </c>
      <c r="H5" s="17">
        <v>2.7709766988801199E-6</v>
      </c>
      <c r="I5">
        <v>0.25352952591623001</v>
      </c>
      <c r="J5">
        <v>0.93319217192583104</v>
      </c>
      <c r="K5">
        <v>1.0000003230493899</v>
      </c>
    </row>
    <row r="6" spans="1:11" x14ac:dyDescent="0.3">
      <c r="A6">
        <v>8.3333333333333301E-2</v>
      </c>
      <c r="B6" s="17">
        <v>9.0362899473337701E-4</v>
      </c>
      <c r="C6" s="17">
        <v>3.6852029034854198E-4</v>
      </c>
      <c r="D6" s="17">
        <v>2.0987778281635801E-4</v>
      </c>
      <c r="E6" s="17">
        <v>1.37545606266637E-4</v>
      </c>
      <c r="F6" s="17">
        <v>9.7477248739008098E-5</v>
      </c>
      <c r="G6">
        <v>1.14256277619433</v>
      </c>
      <c r="H6" s="17">
        <v>2.27751364704434E-5</v>
      </c>
      <c r="I6">
        <v>0.25350952175645802</v>
      </c>
      <c r="J6">
        <v>0.92433989627278101</v>
      </c>
      <c r="K6">
        <v>1.00000265526541</v>
      </c>
    </row>
    <row r="7" spans="1:11" x14ac:dyDescent="0.3">
      <c r="A7">
        <v>0.1</v>
      </c>
      <c r="B7">
        <v>1.4727322463267401E-3</v>
      </c>
      <c r="C7" s="17">
        <v>8.5495861448240404E-4</v>
      </c>
      <c r="D7" s="17">
        <v>6.9791666061014702E-4</v>
      </c>
      <c r="E7" s="17">
        <v>6.5768237367568603E-4</v>
      </c>
      <c r="F7" s="17">
        <v>6.7125497415521497E-4</v>
      </c>
      <c r="G7">
        <v>1.1424766501360399</v>
      </c>
      <c r="H7" s="17">
        <v>1.08901194759105E-4</v>
      </c>
      <c r="I7">
        <v>0.25342339569817002</v>
      </c>
      <c r="J7">
        <v>0.91653964337054605</v>
      </c>
      <c r="K7">
        <v>1.0000126977436701</v>
      </c>
    </row>
    <row r="8" spans="1:11" x14ac:dyDescent="0.3">
      <c r="A8">
        <v>0.116666666666667</v>
      </c>
      <c r="B8">
        <v>2.1767198438317199E-3</v>
      </c>
      <c r="C8" s="17">
        <v>1.6561056632966799E-3</v>
      </c>
      <c r="D8" s="17">
        <v>1.7827595850338201E-3</v>
      </c>
      <c r="E8" s="17">
        <v>2.2220440466521299E-3</v>
      </c>
      <c r="F8" s="17">
        <v>3.00459029773876E-3</v>
      </c>
      <c r="G8">
        <v>1.1422176124769301</v>
      </c>
      <c r="H8" s="17">
        <v>3.6793885386756899E-4</v>
      </c>
      <c r="I8">
        <v>0.25316435803906101</v>
      </c>
      <c r="J8">
        <v>0.909666386403578</v>
      </c>
      <c r="K8">
        <v>1.00004291517041</v>
      </c>
    </row>
    <row r="9" spans="1:11" x14ac:dyDescent="0.3">
      <c r="A9">
        <v>0.133333333333333</v>
      </c>
      <c r="B9">
        <v>3.0015392345796601E-3</v>
      </c>
      <c r="C9" s="17">
        <v>2.8293974759176E-3</v>
      </c>
      <c r="D9" s="17">
        <v>3.7941345684919499E-3</v>
      </c>
      <c r="E9" s="17">
        <v>5.9069094378137099E-3</v>
      </c>
      <c r="F9" s="17">
        <v>9.9918675105321007E-3</v>
      </c>
      <c r="G9">
        <v>1.14160741648647</v>
      </c>
      <c r="H9" s="17">
        <v>9.78134844327895E-4</v>
      </c>
      <c r="I9">
        <v>0.25255416204860098</v>
      </c>
      <c r="J9">
        <v>0.90360994911922499</v>
      </c>
      <c r="K9">
        <v>1.00011417391596</v>
      </c>
    </row>
    <row r="10" spans="1:11" x14ac:dyDescent="0.3">
      <c r="A10">
        <v>0.15</v>
      </c>
      <c r="B10">
        <v>3.9274497904333398E-3</v>
      </c>
      <c r="C10" s="17">
        <v>4.4045593037983803E-3</v>
      </c>
      <c r="D10" s="17">
        <v>7.0597915963567697E-3</v>
      </c>
      <c r="E10" s="17">
        <v>1.3168636453671801E-2</v>
      </c>
      <c r="F10" s="17">
        <v>2.6724936400633701E-2</v>
      </c>
      <c r="G10">
        <v>1.14040478243403</v>
      </c>
      <c r="H10" s="17">
        <v>2.1807688967644501E-3</v>
      </c>
      <c r="I10">
        <v>0.251351527996164</v>
      </c>
      <c r="J10">
        <v>0.89827328043583199</v>
      </c>
      <c r="K10">
        <v>1.0002549376823699</v>
      </c>
    </row>
    <row r="11" spans="1:11" x14ac:dyDescent="0.3">
      <c r="A11">
        <v>0.16666666666666699</v>
      </c>
      <c r="B11">
        <v>4.9287864979304799E-3</v>
      </c>
      <c r="C11">
        <v>6.3762767688366698E-3</v>
      </c>
      <c r="D11" s="17">
        <v>1.1836999310572201E-2</v>
      </c>
      <c r="E11" s="17">
        <v>2.5626457284313599E-2</v>
      </c>
      <c r="F11" s="17">
        <v>6.0436544827910499E-2</v>
      </c>
      <c r="G11">
        <v>1.13834121515876</v>
      </c>
      <c r="H11" s="17">
        <v>4.2443361720386E-3</v>
      </c>
      <c r="I11">
        <v>0.24928796072088999</v>
      </c>
      <c r="J11">
        <v>0.89357078985966298</v>
      </c>
      <c r="K11">
        <v>1.00049746584065</v>
      </c>
    </row>
    <row r="12" spans="1:11" x14ac:dyDescent="0.3">
      <c r="A12">
        <v>0.18333333333333299</v>
      </c>
      <c r="B12">
        <v>5.9744894738161004E-3</v>
      </c>
      <c r="C12">
        <v>8.6994632948320608E-3</v>
      </c>
      <c r="D12">
        <v>1.8240523804672799E-2</v>
      </c>
      <c r="E12" s="17">
        <v>4.4684731703416497E-2</v>
      </c>
      <c r="F12" s="17">
        <v>0.11938105506180199</v>
      </c>
      <c r="G12">
        <v>1.13518334783694</v>
      </c>
      <c r="H12" s="17">
        <v>7.4022034938593002E-3</v>
      </c>
      <c r="I12">
        <v>0.24613009339906899</v>
      </c>
      <c r="J12">
        <v>0.88942702093419002</v>
      </c>
      <c r="K12">
        <v>1.0008710682469499</v>
      </c>
    </row>
    <row r="13" spans="1:11" x14ac:dyDescent="0.3">
      <c r="A13">
        <v>0.2</v>
      </c>
      <c r="B13">
        <v>7.0303499013129999E-3</v>
      </c>
      <c r="C13">
        <v>1.12915273038192E-2</v>
      </c>
      <c r="D13">
        <v>2.6192128292338902E-2</v>
      </c>
      <c r="E13">
        <v>7.1096515672197103E-2</v>
      </c>
      <c r="F13">
        <v>0.210663156565851</v>
      </c>
      <c r="G13">
        <v>1.1308050822180999</v>
      </c>
      <c r="H13" s="17">
        <v>1.1780469112699799E-2</v>
      </c>
      <c r="I13">
        <v>0.24175182778022899</v>
      </c>
      <c r="J13">
        <v>0.885775708021455</v>
      </c>
      <c r="K13">
        <v>1.0013940299472199</v>
      </c>
    </row>
    <row r="14" spans="1:11" x14ac:dyDescent="0.3">
      <c r="A14">
        <v>0.21666666666666701</v>
      </c>
      <c r="B14">
        <v>8.0623620088578103E-3</v>
      </c>
      <c r="C14">
        <v>1.4042411533199401E-2</v>
      </c>
      <c r="D14">
        <v>3.5414360507290098E-2</v>
      </c>
      <c r="E14">
        <v>0.104655665773307</v>
      </c>
      <c r="F14">
        <v>0.33787867369811703</v>
      </c>
      <c r="G14">
        <v>1.1252386814020101</v>
      </c>
      <c r="H14" s="17">
        <v>1.7346869928787201E-2</v>
      </c>
      <c r="I14">
        <v>0.23618542696414099</v>
      </c>
      <c r="J14">
        <v>0.88255823013356005</v>
      </c>
      <c r="K14">
        <v>1.0020674070995601</v>
      </c>
    </row>
    <row r="15" spans="1:11" x14ac:dyDescent="0.3">
      <c r="A15">
        <v>0.233333333333333</v>
      </c>
      <c r="B15">
        <v>9.0411815716251401E-3</v>
      </c>
      <c r="C15">
        <v>1.6833548569477601E-2</v>
      </c>
      <c r="D15">
        <v>4.5484244802775201E-2</v>
      </c>
      <c r="E15">
        <v>0.14417572039180601</v>
      </c>
      <c r="F15">
        <v>0.49961129393885301</v>
      </c>
      <c r="G15">
        <v>1.11867872720038</v>
      </c>
      <c r="H15" s="17">
        <v>2.3906824130417999E-2</v>
      </c>
      <c r="I15">
        <v>0.229625472762511</v>
      </c>
      <c r="J15">
        <v>0.87972325713525201</v>
      </c>
      <c r="K15">
        <v>1.00287342693135</v>
      </c>
    </row>
    <row r="16" spans="1:11" x14ac:dyDescent="0.3">
      <c r="A16">
        <v>0.25</v>
      </c>
      <c r="B16">
        <v>9.9449397617816099E-3</v>
      </c>
      <c r="C16">
        <v>1.9554762655716301E-2</v>
      </c>
      <c r="D16">
        <v>5.5910340763549102E-2</v>
      </c>
      <c r="E16">
        <v>0.187718227734684</v>
      </c>
      <c r="F16">
        <v>0.68942452971586599</v>
      </c>
      <c r="G16">
        <v>1.1114448938313499</v>
      </c>
      <c r="H16">
        <v>3.1140657499446799E-2</v>
      </c>
      <c r="I16">
        <v>0.222391639393482</v>
      </c>
      <c r="J16">
        <v>0.87722468670200604</v>
      </c>
      <c r="K16">
        <v>1.0037783593685701</v>
      </c>
    </row>
    <row r="17" spans="1:11" x14ac:dyDescent="0.3">
      <c r="A17">
        <v>0.266666666666667</v>
      </c>
      <c r="B17">
        <v>1.0761454585574801E-2</v>
      </c>
      <c r="C17">
        <v>2.2123687933427401E-2</v>
      </c>
      <c r="D17">
        <v>6.6250310155430397E-2</v>
      </c>
      <c r="E17">
        <v>0.23316171497989599</v>
      </c>
      <c r="F17">
        <v>0.89805939036402604</v>
      </c>
      <c r="G17">
        <v>1.10388821174109</v>
      </c>
      <c r="H17">
        <v>3.86973395897127E-2</v>
      </c>
      <c r="I17">
        <v>0.214834957303216</v>
      </c>
      <c r="J17">
        <v>0.87502297689307296</v>
      </c>
      <c r="K17">
        <v>1.0047421734087001</v>
      </c>
    </row>
    <row r="18" spans="1:11" x14ac:dyDescent="0.3">
      <c r="A18">
        <v>0.28333333333333299</v>
      </c>
      <c r="B18">
        <v>1.14867682533576E-2</v>
      </c>
      <c r="C18">
        <v>2.4487361561130901E-2</v>
      </c>
      <c r="D18">
        <v>7.6154961804660096E-2</v>
      </c>
      <c r="E18">
        <v>0.278550704381341</v>
      </c>
      <c r="F18">
        <v>1.1154916549943801</v>
      </c>
      <c r="G18">
        <v>1.0963332672075099</v>
      </c>
      <c r="H18">
        <v>4.6252284123292499E-2</v>
      </c>
      <c r="I18">
        <v>0.20728001276963601</v>
      </c>
      <c r="J18">
        <v>0.87308280613142897</v>
      </c>
      <c r="K18">
        <v>1.0057252311699201</v>
      </c>
    </row>
    <row r="19" spans="1:11" x14ac:dyDescent="0.3">
      <c r="A19">
        <v>0.3</v>
      </c>
      <c r="B19">
        <v>1.2123369817652401E-2</v>
      </c>
      <c r="C19">
        <v>2.66211869159255E-2</v>
      </c>
      <c r="D19">
        <v>8.5395655862656697E-2</v>
      </c>
      <c r="E19">
        <v>0.32237485983309</v>
      </c>
      <c r="F19">
        <v>1.3328842100810101</v>
      </c>
      <c r="G19">
        <v>1.0890316829347799</v>
      </c>
      <c r="H19">
        <v>5.3553868396014198E-2</v>
      </c>
      <c r="I19">
        <v>0.199978428496914</v>
      </c>
      <c r="J19">
        <v>0.87137315985918995</v>
      </c>
      <c r="K19">
        <v>1.0066944056157501</v>
      </c>
    </row>
    <row r="20" spans="1:11" x14ac:dyDescent="0.3">
      <c r="A20">
        <v>0.31666666666666698</v>
      </c>
      <c r="B20">
        <v>1.26776892052873E-2</v>
      </c>
      <c r="C20">
        <v>2.8521789650734802E-2</v>
      </c>
      <c r="D20">
        <v>9.3851819950150697E-2</v>
      </c>
      <c r="E20">
        <v>0.36362831602654899</v>
      </c>
      <c r="F20">
        <v>1.54350345494415</v>
      </c>
      <c r="G20">
        <v>1.0821518553662699</v>
      </c>
      <c r="H20">
        <v>6.0433695964524199E-2</v>
      </c>
      <c r="I20">
        <v>0.193098600928404</v>
      </c>
      <c r="J20">
        <v>0.86986704499575196</v>
      </c>
      <c r="K20">
        <v>1.0076253815198699</v>
      </c>
    </row>
    <row r="21" spans="1:11" x14ac:dyDescent="0.3">
      <c r="A21">
        <v>0.33333333333333298</v>
      </c>
      <c r="B21">
        <v>1.31588014460336E-2</v>
      </c>
      <c r="C21">
        <v>3.0201088478391199E-2</v>
      </c>
      <c r="D21">
        <v>0.101486995942472</v>
      </c>
      <c r="E21">
        <v>0.40173534886718998</v>
      </c>
      <c r="F21">
        <v>1.74264416912794</v>
      </c>
      <c r="G21">
        <v>1.0757910555900601</v>
      </c>
      <c r="H21">
        <v>6.6794495740739701E-2</v>
      </c>
      <c r="I21">
        <v>0.18673780115218899</v>
      </c>
      <c r="J21">
        <v>0.86853948579926599</v>
      </c>
      <c r="K21">
        <v>1.0085017772476601</v>
      </c>
    </row>
    <row r="22" spans="1:11" x14ac:dyDescent="0.3">
      <c r="A22">
        <v>0.35</v>
      </c>
      <c r="B22">
        <v>1.35764301619129E-2</v>
      </c>
      <c r="C22">
        <v>3.1680484903336401E-2</v>
      </c>
      <c r="D22">
        <v>0.10833512213364099</v>
      </c>
      <c r="E22">
        <v>0.43656547037883398</v>
      </c>
      <c r="F22">
        <v>1.92819743733518</v>
      </c>
      <c r="G22">
        <v>1.06997244331611</v>
      </c>
      <c r="H22">
        <v>7.2613108014683805E-2</v>
      </c>
      <c r="I22">
        <v>0.18091918887824501</v>
      </c>
      <c r="J22">
        <v>0.86736816956305895</v>
      </c>
      <c r="K22">
        <v>1.00931674316211</v>
      </c>
    </row>
    <row r="23" spans="1:11" x14ac:dyDescent="0.3">
      <c r="A23">
        <v>0.36666666666666697</v>
      </c>
      <c r="B23">
        <v>1.3937361753931E-2</v>
      </c>
      <c r="C23">
        <v>3.2975974251921003E-2</v>
      </c>
      <c r="D23">
        <v>0.114428753261559</v>
      </c>
      <c r="E23">
        <v>0.46808507908744501</v>
      </c>
      <c r="F23">
        <v>2.09902326493581</v>
      </c>
      <c r="G23">
        <v>1.0647025866815301</v>
      </c>
      <c r="H23">
        <v>7.7882964649270997E-2</v>
      </c>
      <c r="I23">
        <v>0.175649332243658</v>
      </c>
      <c r="J23">
        <v>0.86633862925929905</v>
      </c>
      <c r="K23">
        <v>1.01006682556341</v>
      </c>
    </row>
    <row r="24" spans="1:11" x14ac:dyDescent="0.3">
      <c r="A24">
        <v>0.38333333333333303</v>
      </c>
      <c r="B24">
        <v>1.42529002053696E-2</v>
      </c>
      <c r="C24">
        <v>3.4119512924937402E-2</v>
      </c>
      <c r="D24">
        <v>0.119869828179787</v>
      </c>
      <c r="E24">
        <v>0.496574444145919</v>
      </c>
      <c r="F24">
        <v>2.2553691286031201</v>
      </c>
      <c r="G24">
        <v>1.05993623346301</v>
      </c>
      <c r="H24">
        <v>8.2649317867786606E-2</v>
      </c>
      <c r="I24">
        <v>0.17088297902514199</v>
      </c>
      <c r="J24">
        <v>0.86542777230385104</v>
      </c>
      <c r="K24">
        <v>1.01075408819019</v>
      </c>
    </row>
    <row r="25" spans="1:11" x14ac:dyDescent="0.3">
      <c r="A25">
        <v>0.4</v>
      </c>
      <c r="B25">
        <v>1.45260447882687E-2</v>
      </c>
      <c r="C25">
        <v>3.5119666818508401E-2</v>
      </c>
      <c r="D25">
        <v>0.124686426402213</v>
      </c>
      <c r="E25">
        <v>0.522116665274999</v>
      </c>
      <c r="F25">
        <v>2.3973671614962599</v>
      </c>
      <c r="G25">
        <v>1.0556598888381099</v>
      </c>
      <c r="H25">
        <v>8.6925662492688294E-2</v>
      </c>
      <c r="I25">
        <v>0.16660663440024001</v>
      </c>
      <c r="J25">
        <v>0.86462921988555597</v>
      </c>
      <c r="K25">
        <v>1.01137935945588</v>
      </c>
    </row>
    <row r="26" spans="1:11" x14ac:dyDescent="0.3">
      <c r="A26">
        <v>0.41666666666666702</v>
      </c>
      <c r="B26">
        <v>1.4766828120721101E-2</v>
      </c>
      <c r="C26">
        <v>3.6007915531428097E-2</v>
      </c>
      <c r="D26">
        <v>0.128999276454728</v>
      </c>
      <c r="E26">
        <v>0.54518681516037004</v>
      </c>
      <c r="F26">
        <v>2.5267680323160402</v>
      </c>
      <c r="G26">
        <v>1.0517953679380201</v>
      </c>
      <c r="H26">
        <v>9.0790183392782497E-2</v>
      </c>
      <c r="I26">
        <v>0.162742113500146</v>
      </c>
      <c r="J26">
        <v>0.86392152994500304</v>
      </c>
      <c r="K26">
        <v>1.0119503012508499</v>
      </c>
    </row>
    <row r="27" spans="1:11" x14ac:dyDescent="0.3">
      <c r="A27">
        <v>0.43333333333333302</v>
      </c>
      <c r="B27">
        <v>1.4977794328949001E-2</v>
      </c>
      <c r="C27">
        <v>3.6792045875198402E-2</v>
      </c>
      <c r="D27">
        <v>0.13283674808961199</v>
      </c>
      <c r="E27">
        <v>0.56588629384713696</v>
      </c>
      <c r="F27">
        <v>2.6438699298002102</v>
      </c>
      <c r="G27">
        <v>1.04832606260137</v>
      </c>
      <c r="H27">
        <v>9.4259488729425106E-2</v>
      </c>
      <c r="I27">
        <v>0.159272808163503</v>
      </c>
      <c r="J27">
        <v>0.86329982567998198</v>
      </c>
      <c r="K27">
        <v>1.0124683351314501</v>
      </c>
    </row>
    <row r="28" spans="1:11" x14ac:dyDescent="0.3">
      <c r="A28">
        <v>0.45</v>
      </c>
      <c r="B28">
        <v>1.51628225641022E-2</v>
      </c>
      <c r="C28">
        <v>3.7485264232377101E-2</v>
      </c>
      <c r="D28">
        <v>0.13625694641064301</v>
      </c>
      <c r="E28">
        <v>0.584492711793414</v>
      </c>
      <c r="F28">
        <v>2.7500454011411599</v>
      </c>
      <c r="G28">
        <v>1.0452058474747199</v>
      </c>
      <c r="H28">
        <v>9.7379703856077096E-2</v>
      </c>
      <c r="I28">
        <v>0.156152593036851</v>
      </c>
      <c r="J28">
        <v>0.86275341634198</v>
      </c>
      <c r="K28">
        <v>1.01293916352529</v>
      </c>
    </row>
    <row r="29" spans="1:11" x14ac:dyDescent="0.3">
      <c r="A29">
        <v>0.46666666666666701</v>
      </c>
      <c r="B29">
        <v>1.5328630417050499E-2</v>
      </c>
      <c r="C29">
        <v>3.81096924144547E-2</v>
      </c>
      <c r="D29">
        <v>0.139351327074587</v>
      </c>
      <c r="E29">
        <v>0.601405396779225</v>
      </c>
      <c r="F29">
        <v>2.8470228165399099</v>
      </c>
      <c r="G29">
        <v>1.04236867425976</v>
      </c>
      <c r="H29">
        <v>0.100216877071042</v>
      </c>
      <c r="I29">
        <v>0.15331541982188601</v>
      </c>
      <c r="J29">
        <v>0.86226764078534301</v>
      </c>
      <c r="K29">
        <v>1.0133701848371599</v>
      </c>
    </row>
    <row r="30" spans="1:11" x14ac:dyDescent="0.3">
      <c r="A30">
        <v>0.483333333333333</v>
      </c>
      <c r="B30">
        <v>1.54748601515752E-2</v>
      </c>
      <c r="C30">
        <v>3.8664138073343797E-2</v>
      </c>
      <c r="D30">
        <v>0.14211485356805301</v>
      </c>
      <c r="E30">
        <v>0.61660185481612795</v>
      </c>
      <c r="F30">
        <v>2.93470271299425</v>
      </c>
      <c r="G30">
        <v>1.0398182656974599</v>
      </c>
      <c r="H30">
        <v>0.10276728563333699</v>
      </c>
      <c r="I30">
        <v>0.15076501125959199</v>
      </c>
      <c r="J30">
        <v>0.86184316745496903</v>
      </c>
      <c r="K30">
        <v>1.01376097392606</v>
      </c>
    </row>
    <row r="31" spans="1:11" x14ac:dyDescent="0.3">
      <c r="A31">
        <v>0.5</v>
      </c>
      <c r="B31">
        <v>1.5604467913268701E-2</v>
      </c>
      <c r="C31">
        <v>3.9159022370454197E-2</v>
      </c>
      <c r="D31">
        <v>0.14459593572082</v>
      </c>
      <c r="E31">
        <v>0.63032836010630999</v>
      </c>
      <c r="F31">
        <v>3.0143923076671899</v>
      </c>
      <c r="G31">
        <v>1.0375135503434101</v>
      </c>
      <c r="H31">
        <v>0.10507200098738501</v>
      </c>
      <c r="I31">
        <v>0.14846029590554299</v>
      </c>
      <c r="J31">
        <v>0.86147041427636695</v>
      </c>
      <c r="K31">
        <v>1.01411704277763</v>
      </c>
    </row>
    <row r="32" spans="1:11" x14ac:dyDescent="0.3">
      <c r="A32">
        <v>0.51666666666666705</v>
      </c>
      <c r="B32">
        <v>1.57222830287541E-2</v>
      </c>
      <c r="C32">
        <v>3.9610844737172697E-2</v>
      </c>
      <c r="D32">
        <v>0.146867382359506</v>
      </c>
      <c r="E32">
        <v>0.642931420395084</v>
      </c>
      <c r="F32">
        <v>3.0877786070785702</v>
      </c>
      <c r="G32">
        <v>1.0353969591790699</v>
      </c>
      <c r="H32">
        <v>0.107188592151733</v>
      </c>
      <c r="I32">
        <v>0.14634370474119501</v>
      </c>
      <c r="J32">
        <v>0.861137478339697</v>
      </c>
      <c r="K32">
        <v>1.0144455486841499</v>
      </c>
    </row>
    <row r="33" spans="1:11" x14ac:dyDescent="0.3">
      <c r="A33">
        <v>0.53333333333333299</v>
      </c>
      <c r="B33">
        <v>1.5828305498031499E-2</v>
      </c>
      <c r="C33">
        <v>4.0019605173499298E-2</v>
      </c>
      <c r="D33">
        <v>0.14892919348411199</v>
      </c>
      <c r="E33">
        <v>0.65441103568245096</v>
      </c>
      <c r="F33">
        <v>3.1548616112283998</v>
      </c>
      <c r="G33">
        <v>1.0334684922044199</v>
      </c>
      <c r="H33">
        <v>0.10911705912638001</v>
      </c>
      <c r="I33">
        <v>0.14441523776654799</v>
      </c>
      <c r="J33">
        <v>0.86084435964495798</v>
      </c>
      <c r="K33">
        <v>1.0147464916456199</v>
      </c>
    </row>
    <row r="34" spans="1:11" x14ac:dyDescent="0.3">
      <c r="A34">
        <v>0.55000000000000004</v>
      </c>
      <c r="B34">
        <v>1.5922021246778901E-2</v>
      </c>
      <c r="C34">
        <v>4.0383604650691102E-2</v>
      </c>
      <c r="D34">
        <v>0.150774130944937</v>
      </c>
      <c r="E34">
        <v>0.66473463360617502</v>
      </c>
      <c r="F34">
        <v>3.2154971276980699</v>
      </c>
      <c r="G34">
        <v>1.0317335361167499</v>
      </c>
      <c r="H34">
        <v>0.110852015214048</v>
      </c>
      <c r="I34">
        <v>0.142680281678881</v>
      </c>
      <c r="J34">
        <v>0.86059156100449097</v>
      </c>
      <c r="K34">
        <v>1.0150192668653299</v>
      </c>
    </row>
    <row r="35" spans="1:11" x14ac:dyDescent="0.3">
      <c r="A35">
        <v>0.56666666666666698</v>
      </c>
      <c r="B35">
        <v>1.6007319739180001E-2</v>
      </c>
      <c r="C35">
        <v>4.0716630900227403E-2</v>
      </c>
      <c r="D35">
        <v>0.15246709444077999</v>
      </c>
      <c r="E35">
        <v>0.674236750166465</v>
      </c>
      <c r="F35">
        <v>3.2714814967889998</v>
      </c>
      <c r="G35">
        <v>1.0301362409105299</v>
      </c>
      <c r="H35">
        <v>0.112449310420267</v>
      </c>
      <c r="I35">
        <v>0.14108298647266199</v>
      </c>
      <c r="J35">
        <v>0.86036656218455099</v>
      </c>
      <c r="K35">
        <v>1.01527156416872</v>
      </c>
    </row>
    <row r="36" spans="1:11" x14ac:dyDescent="0.3">
      <c r="A36">
        <v>0.58333333333333304</v>
      </c>
      <c r="B36">
        <v>1.6085794176264798E-2</v>
      </c>
      <c r="C36">
        <v>4.1024230483014699E-2</v>
      </c>
      <c r="D36">
        <v>0.15403356904574</v>
      </c>
      <c r="E36">
        <v>0.68304486528741803</v>
      </c>
      <c r="F36">
        <v>3.3234740459772798</v>
      </c>
      <c r="G36">
        <v>1.0286553661007001</v>
      </c>
      <c r="H36">
        <v>0.113930185230102</v>
      </c>
      <c r="I36">
        <v>0.13960211166282699</v>
      </c>
      <c r="J36">
        <v>0.86016517977108498</v>
      </c>
      <c r="K36">
        <v>1.0155061957962901</v>
      </c>
    </row>
    <row r="37" spans="1:11" x14ac:dyDescent="0.3">
      <c r="A37">
        <v>0.6</v>
      </c>
      <c r="B37">
        <v>1.61574445580333E-2</v>
      </c>
      <c r="C37">
        <v>4.1306403399052997E-2</v>
      </c>
      <c r="D37">
        <v>0.155473554759819</v>
      </c>
      <c r="E37">
        <v>0.691158978969035</v>
      </c>
      <c r="F37">
        <v>3.3714747752629002</v>
      </c>
      <c r="G37">
        <v>1.02729091168725</v>
      </c>
      <c r="H37">
        <v>0.11529463964355301</v>
      </c>
      <c r="I37">
        <v>0.13823765724937601</v>
      </c>
      <c r="J37">
        <v>0.85998741376409404</v>
      </c>
      <c r="K37">
        <v>1.01572316174802</v>
      </c>
    </row>
    <row r="38" spans="1:11" x14ac:dyDescent="0.3">
      <c r="A38">
        <v>0.61666666666666703</v>
      </c>
      <c r="B38">
        <v>1.6222270884485499E-2</v>
      </c>
      <c r="C38">
        <v>4.15631496483422E-2</v>
      </c>
      <c r="D38">
        <v>0.15678705158301601</v>
      </c>
      <c r="E38">
        <v>0.69857909121131401</v>
      </c>
      <c r="F38">
        <v>3.4154836846458698</v>
      </c>
      <c r="G38">
        <v>1.02604287767018</v>
      </c>
      <c r="H38">
        <v>0.116542673660619</v>
      </c>
      <c r="I38">
        <v>0.13698962323230901</v>
      </c>
      <c r="J38">
        <v>0.85983326416357597</v>
      </c>
      <c r="K38">
        <v>1.01592246202392</v>
      </c>
    </row>
    <row r="39" spans="1:11" x14ac:dyDescent="0.3">
      <c r="A39">
        <v>0.63333333333333297</v>
      </c>
      <c r="B39">
        <v>1.6279987358058599E-2</v>
      </c>
      <c r="C39">
        <v>4.1793644425974698E-2</v>
      </c>
      <c r="D39">
        <v>0.15797100351416199</v>
      </c>
      <c r="E39">
        <v>0.705294635431017</v>
      </c>
      <c r="F39">
        <v>3.45547864582824</v>
      </c>
      <c r="G39">
        <v>1.0249129625192599</v>
      </c>
      <c r="H39">
        <v>0.117672588811535</v>
      </c>
      <c r="I39">
        <v>0.135859708081393</v>
      </c>
      <c r="J39">
        <v>0.85970148198902296</v>
      </c>
      <c r="K39">
        <v>1.01610404267736</v>
      </c>
    </row>
    <row r="40" spans="1:11" x14ac:dyDescent="0.3">
      <c r="A40">
        <v>0.65</v>
      </c>
      <c r="B40">
        <v>1.63339813037368E-2</v>
      </c>
      <c r="C40">
        <v>4.20099396248199E-2</v>
      </c>
      <c r="D40">
        <v>0.159083103955038</v>
      </c>
      <c r="E40">
        <v>0.71160875635516996</v>
      </c>
      <c r="F40">
        <v>3.49312055826165</v>
      </c>
      <c r="G40">
        <v>1.0238504896657299</v>
      </c>
      <c r="H40">
        <v>0.11873506166506601</v>
      </c>
      <c r="I40">
        <v>0.13479723522786199</v>
      </c>
      <c r="J40">
        <v>0.85958193291032303</v>
      </c>
      <c r="K40">
        <v>1.0162750847550299</v>
      </c>
    </row>
    <row r="41" spans="1:11" x14ac:dyDescent="0.3">
      <c r="A41">
        <v>0.66666666666666696</v>
      </c>
      <c r="B41">
        <v>1.6384262484063598E-2</v>
      </c>
      <c r="C41">
        <v>4.2212069463971498E-2</v>
      </c>
      <c r="D41">
        <v>0.16012351432011099</v>
      </c>
      <c r="E41">
        <v>0.71752228738429003</v>
      </c>
      <c r="F41">
        <v>3.5284138920735399</v>
      </c>
      <c r="G41">
        <v>1.0228553199727399</v>
      </c>
      <c r="H41">
        <v>0.11973023135805499</v>
      </c>
      <c r="I41">
        <v>0.133802065534873</v>
      </c>
      <c r="J41">
        <v>0.85947459336659104</v>
      </c>
      <c r="K41">
        <v>1.0164356074719201</v>
      </c>
    </row>
    <row r="42" spans="1:11" x14ac:dyDescent="0.3">
      <c r="A42">
        <v>0.68333333333333302</v>
      </c>
      <c r="B42">
        <v>1.6430830899039201E-2</v>
      </c>
      <c r="C42">
        <v>4.2400033943429602E-2</v>
      </c>
      <c r="D42">
        <v>0.16109223460938099</v>
      </c>
      <c r="E42">
        <v>0.72303522851837798</v>
      </c>
      <c r="F42">
        <v>3.5613586472638898</v>
      </c>
      <c r="G42">
        <v>1.0219274534403</v>
      </c>
      <c r="H42">
        <v>0.120658097890503</v>
      </c>
      <c r="I42">
        <v>0.132874199002426</v>
      </c>
      <c r="J42">
        <v>0.859379463357825</v>
      </c>
      <c r="K42">
        <v>1.01658561082802</v>
      </c>
    </row>
    <row r="43" spans="1:11" x14ac:dyDescent="0.3">
      <c r="A43">
        <v>0.7</v>
      </c>
      <c r="B43">
        <v>1.6473686548663501E-2</v>
      </c>
      <c r="C43">
        <v>4.2573833063194198E-2</v>
      </c>
      <c r="D43">
        <v>0.16198926482284701</v>
      </c>
      <c r="E43">
        <v>0.72814757975743205</v>
      </c>
      <c r="F43">
        <v>3.5919548238327201</v>
      </c>
      <c r="G43">
        <v>1.0210668900683899</v>
      </c>
      <c r="H43">
        <v>0.121518661262409</v>
      </c>
      <c r="I43">
        <v>0.13201363563051999</v>
      </c>
      <c r="J43">
        <v>0.85929654288402701</v>
      </c>
      <c r="K43">
        <v>1.0167250948233499</v>
      </c>
    </row>
    <row r="44" spans="1:11" x14ac:dyDescent="0.3">
      <c r="A44">
        <v>0.71666666666666701</v>
      </c>
      <c r="B44">
        <v>1.6512564713277101E-2</v>
      </c>
      <c r="C44">
        <v>4.2732530099898698E-2</v>
      </c>
      <c r="D44">
        <v>0.16281007216937801</v>
      </c>
      <c r="E44">
        <v>0.732835215544</v>
      </c>
      <c r="F44">
        <v>3.6200684576753002</v>
      </c>
      <c r="G44">
        <v>1.0202776663962601</v>
      </c>
      <c r="H44">
        <v>0.12230788493454001</v>
      </c>
      <c r="I44">
        <v>0.13122441195838899</v>
      </c>
      <c r="J44">
        <v>0.85922635939498204</v>
      </c>
      <c r="K44">
        <v>1.01685347695684</v>
      </c>
    </row>
    <row r="45" spans="1:11" x14ac:dyDescent="0.3">
      <c r="A45">
        <v>0.73333333333333295</v>
      </c>
      <c r="B45">
        <v>1.6547906593824799E-2</v>
      </c>
      <c r="C45">
        <v>4.2877864249662501E-2</v>
      </c>
      <c r="D45">
        <v>0.16356367094324001</v>
      </c>
      <c r="E45">
        <v>0.73714972268406198</v>
      </c>
      <c r="F45">
        <v>3.64600964399505</v>
      </c>
      <c r="G45">
        <v>1.01955110103536</v>
      </c>
      <c r="H45">
        <v>0.123034450295436</v>
      </c>
      <c r="I45">
        <v>0.130497846597493</v>
      </c>
      <c r="J45">
        <v>0.85916598938299205</v>
      </c>
      <c r="K45">
        <v>1.01697215167235</v>
      </c>
    </row>
    <row r="46" spans="1:11" x14ac:dyDescent="0.3">
      <c r="A46">
        <v>0.75</v>
      </c>
      <c r="B46">
        <v>1.6581360799639299E-2</v>
      </c>
      <c r="C46">
        <v>4.3015782925643703E-2</v>
      </c>
      <c r="D46">
        <v>0.16427922292570701</v>
      </c>
      <c r="E46">
        <v>0.74124861918967</v>
      </c>
      <c r="F46">
        <v>3.6706681553487601</v>
      </c>
      <c r="G46">
        <v>1.0188608069664</v>
      </c>
      <c r="H46">
        <v>0.12372474436440301</v>
      </c>
      <c r="I46">
        <v>0.12980755252852499</v>
      </c>
      <c r="J46">
        <v>0.859110841674666</v>
      </c>
      <c r="K46">
        <v>1.01708501731956</v>
      </c>
    </row>
    <row r="47" spans="1:11" x14ac:dyDescent="0.3">
      <c r="A47">
        <v>0.76666666666666705</v>
      </c>
      <c r="B47">
        <v>1.66129273307206E-2</v>
      </c>
      <c r="C47">
        <v>4.3146286127842097E-2</v>
      </c>
      <c r="D47">
        <v>0.16495672811678</v>
      </c>
      <c r="E47">
        <v>0.74513190506082605</v>
      </c>
      <c r="F47">
        <v>3.6940439917364101</v>
      </c>
      <c r="G47">
        <v>1.0182067841893601</v>
      </c>
      <c r="H47">
        <v>0.124378767141443</v>
      </c>
      <c r="I47">
        <v>0.129153529751486</v>
      </c>
      <c r="J47">
        <v>0.85906091627000603</v>
      </c>
      <c r="K47">
        <v>1.0171920738984801</v>
      </c>
    </row>
    <row r="48" spans="1:11" x14ac:dyDescent="0.3">
      <c r="A48">
        <v>0.78333333333333299</v>
      </c>
      <c r="B48">
        <v>1.6642606187068702E-2</v>
      </c>
      <c r="C48">
        <v>4.3269373856258002E-2</v>
      </c>
      <c r="D48">
        <v>0.16559618651645799</v>
      </c>
      <c r="E48">
        <v>0.74879958029752802</v>
      </c>
      <c r="F48">
        <v>3.7161371531580101</v>
      </c>
      <c r="G48">
        <v>1.0175890327042401</v>
      </c>
      <c r="H48">
        <v>0.124996518626555</v>
      </c>
      <c r="I48">
        <v>0.128535778266374</v>
      </c>
      <c r="J48">
        <v>0.85901621316901</v>
      </c>
      <c r="K48">
        <v>1.01729332140911</v>
      </c>
    </row>
    <row r="49" spans="1:11" x14ac:dyDescent="0.3">
      <c r="A49">
        <v>0.8</v>
      </c>
      <c r="B49">
        <v>1.6670397368683601E-2</v>
      </c>
      <c r="C49">
        <v>4.3385046110891098E-2</v>
      </c>
      <c r="D49">
        <v>0.166197598124742</v>
      </c>
      <c r="E49">
        <v>0.75225164489977803</v>
      </c>
      <c r="F49">
        <v>3.7369476396135601</v>
      </c>
      <c r="G49">
        <v>1.01700755251106</v>
      </c>
      <c r="H49">
        <v>0.125577998819739</v>
      </c>
      <c r="I49">
        <v>0.12795429807319</v>
      </c>
      <c r="J49">
        <v>0.85897673237167904</v>
      </c>
      <c r="K49">
        <v>1.0173887598514499</v>
      </c>
    </row>
    <row r="50" spans="1:11" x14ac:dyDescent="0.3">
      <c r="A50">
        <v>0.81666666666666698</v>
      </c>
      <c r="B50">
        <v>1.6696300875565201E-2</v>
      </c>
      <c r="C50">
        <v>4.3493302891741498E-2</v>
      </c>
      <c r="D50">
        <v>0.16676096294163201</v>
      </c>
      <c r="E50">
        <v>0.75548809886757495</v>
      </c>
      <c r="F50">
        <v>3.7564754511030598</v>
      </c>
      <c r="G50">
        <v>1.0164623436097999</v>
      </c>
      <c r="H50">
        <v>0.126123207720995</v>
      </c>
      <c r="I50">
        <v>0.127409089171934</v>
      </c>
      <c r="J50">
        <v>0.85894247387801304</v>
      </c>
      <c r="K50">
        <v>1.0174783892254999</v>
      </c>
    </row>
    <row r="51" spans="1:11" x14ac:dyDescent="0.3">
      <c r="A51">
        <v>0.83333333333333304</v>
      </c>
      <c r="B51">
        <v>1.6720316707713598E-2</v>
      </c>
      <c r="C51">
        <v>4.3594144198809297E-2</v>
      </c>
      <c r="D51">
        <v>0.167286280967128</v>
      </c>
      <c r="E51">
        <v>0.75850894220091902</v>
      </c>
      <c r="F51">
        <v>3.7747205876265002</v>
      </c>
      <c r="G51">
        <v>1.01595340600048</v>
      </c>
      <c r="H51">
        <v>0.12663214533032299</v>
      </c>
      <c r="I51">
        <v>0.12690015156260601</v>
      </c>
      <c r="J51">
        <v>0.85891343768801098</v>
      </c>
      <c r="K51">
        <v>1.01756220953125</v>
      </c>
    </row>
    <row r="52" spans="1:11" x14ac:dyDescent="0.3">
      <c r="A52">
        <v>0.85</v>
      </c>
      <c r="B52">
        <v>1.6741961891058098E-2</v>
      </c>
      <c r="C52">
        <v>4.36858573680119E-2</v>
      </c>
      <c r="D52">
        <v>0.16776514073865201</v>
      </c>
      <c r="E52">
        <v>0.76126860924405304</v>
      </c>
      <c r="F52">
        <v>3.7914250806349998</v>
      </c>
      <c r="G52">
        <v>1.01548837352273</v>
      </c>
      <c r="H52">
        <v>0.12709717780806901</v>
      </c>
      <c r="I52">
        <v>0.12643511908485999</v>
      </c>
      <c r="J52">
        <v>0.85888998470829003</v>
      </c>
      <c r="K52">
        <v>1.0176390899958501</v>
      </c>
    </row>
    <row r="53" spans="1:11" x14ac:dyDescent="0.3">
      <c r="A53">
        <v>0.86666666666666703</v>
      </c>
      <c r="B53">
        <v>1.6762429154547301E-2</v>
      </c>
      <c r="C53">
        <v>4.3772896305452703E-2</v>
      </c>
      <c r="D53">
        <v>0.168219967457684</v>
      </c>
      <c r="E53">
        <v>0.76389178796969603</v>
      </c>
      <c r="F53">
        <v>3.8073158032564098</v>
      </c>
      <c r="G53">
        <v>1.0150463077740699</v>
      </c>
      <c r="H53">
        <v>0.12753924355672999</v>
      </c>
      <c r="I53">
        <v>0.12599305333619901</v>
      </c>
      <c r="J53">
        <v>0.85886879899148205</v>
      </c>
      <c r="K53">
        <v>1.01771227311379</v>
      </c>
    </row>
    <row r="54" spans="1:11" x14ac:dyDescent="0.3">
      <c r="A54">
        <v>0.88333333333333297</v>
      </c>
      <c r="B54">
        <v>1.6782005891923898E-2</v>
      </c>
      <c r="C54">
        <v>4.38563123782904E-2</v>
      </c>
      <c r="D54">
        <v>0.16865600385906299</v>
      </c>
      <c r="E54">
        <v>0.76640733983714804</v>
      </c>
      <c r="F54">
        <v>3.8225591651966302</v>
      </c>
      <c r="G54">
        <v>1.0146223664373599</v>
      </c>
      <c r="H54">
        <v>0.127963184893437</v>
      </c>
      <c r="I54">
        <v>0.125569111999492</v>
      </c>
      <c r="J54">
        <v>0.85884931734733305</v>
      </c>
      <c r="K54">
        <v>1.0177824964169999</v>
      </c>
    </row>
    <row r="55" spans="1:11" x14ac:dyDescent="0.3">
      <c r="A55">
        <v>0.9</v>
      </c>
      <c r="B55">
        <v>1.6800692103187902E-2</v>
      </c>
      <c r="C55">
        <v>4.3936105586525102E-2</v>
      </c>
      <c r="D55">
        <v>0.169073249942788</v>
      </c>
      <c r="E55">
        <v>0.76881526484641105</v>
      </c>
      <c r="F55">
        <v>3.83715516645566</v>
      </c>
      <c r="G55">
        <v>1.0142165495126101</v>
      </c>
      <c r="H55">
        <v>0.128369001818191</v>
      </c>
      <c r="I55">
        <v>0.125163295074738</v>
      </c>
      <c r="J55">
        <v>0.85883153977584403</v>
      </c>
      <c r="K55">
        <v>1.0178497599054801</v>
      </c>
    </row>
    <row r="56" spans="1:11" x14ac:dyDescent="0.3">
      <c r="A56">
        <v>0.91666666666666696</v>
      </c>
      <c r="B56">
        <v>1.6818487788339401E-2</v>
      </c>
      <c r="C56">
        <v>4.4012275930156802E-2</v>
      </c>
      <c r="D56">
        <v>0.169471705708859</v>
      </c>
      <c r="E56">
        <v>0.77111556299748196</v>
      </c>
      <c r="F56">
        <v>3.8511038070335202</v>
      </c>
      <c r="G56">
        <v>1.01382885699981</v>
      </c>
      <c r="H56">
        <v>0.12875669433098999</v>
      </c>
      <c r="I56">
        <v>0.124775602561938</v>
      </c>
      <c r="J56">
        <v>0.85881546627701399</v>
      </c>
      <c r="K56">
        <v>1.0179140635792401</v>
      </c>
    </row>
    <row r="57" spans="1:11" x14ac:dyDescent="0.3">
      <c r="A57">
        <v>0.93333333333333302</v>
      </c>
      <c r="B57">
        <v>1.6835392947378298E-2</v>
      </c>
      <c r="C57">
        <v>4.4084823409185403E-2</v>
      </c>
      <c r="D57">
        <v>0.169851371157277</v>
      </c>
      <c r="E57">
        <v>0.77330823429036399</v>
      </c>
      <c r="F57">
        <v>3.86440508693018</v>
      </c>
      <c r="G57">
        <v>1.01345928889896</v>
      </c>
      <c r="H57">
        <v>0.129126262431836</v>
      </c>
      <c r="I57">
        <v>0.124406034461092</v>
      </c>
      <c r="J57">
        <v>0.85880109685084305</v>
      </c>
      <c r="K57">
        <v>1.0179754074382701</v>
      </c>
    </row>
    <row r="58" spans="1:11" x14ac:dyDescent="0.3">
      <c r="A58">
        <v>0.95</v>
      </c>
      <c r="B58">
        <v>1.6851407580304699E-2</v>
      </c>
      <c r="C58">
        <v>4.4153748023611002E-2</v>
      </c>
      <c r="D58">
        <v>0.17021224628804099</v>
      </c>
      <c r="E58">
        <v>0.77539327872505504</v>
      </c>
      <c r="F58">
        <v>3.87705900614566</v>
      </c>
      <c r="G58">
        <v>1.0131078452100699</v>
      </c>
      <c r="H58">
        <v>0.12947770612072901</v>
      </c>
      <c r="I58">
        <v>0.1240545907722</v>
      </c>
      <c r="J58">
        <v>0.85878843149733197</v>
      </c>
      <c r="K58">
        <v>1.0180337914825801</v>
      </c>
    </row>
    <row r="59" spans="1:11" x14ac:dyDescent="0.3">
      <c r="A59">
        <v>0.96666666666666701</v>
      </c>
      <c r="B59">
        <v>1.6866531687118502E-2</v>
      </c>
      <c r="C59">
        <v>4.4219049773433501E-2</v>
      </c>
      <c r="D59">
        <v>0.17055433110115101</v>
      </c>
      <c r="E59">
        <v>0.77737069630155597</v>
      </c>
      <c r="F59">
        <v>3.8890655646799601</v>
      </c>
      <c r="G59">
        <v>1.01277452593313</v>
      </c>
      <c r="H59">
        <v>0.12981102539766701</v>
      </c>
      <c r="I59">
        <v>0.12372127149526101</v>
      </c>
      <c r="J59">
        <v>0.85877747021648099</v>
      </c>
      <c r="K59">
        <v>1.0180892157121599</v>
      </c>
    </row>
    <row r="60" spans="1:11" x14ac:dyDescent="0.3">
      <c r="A60">
        <v>0.98333333333333295</v>
      </c>
      <c r="B60">
        <v>1.68807652678198E-2</v>
      </c>
      <c r="C60">
        <v>4.4280728658652999E-2</v>
      </c>
      <c r="D60">
        <v>0.17087762559660699</v>
      </c>
      <c r="E60">
        <v>0.77924048701986603</v>
      </c>
      <c r="F60">
        <v>3.9004247625330701</v>
      </c>
      <c r="G60">
        <v>1.01245933106815</v>
      </c>
      <c r="H60">
        <v>0.130126220262652</v>
      </c>
      <c r="I60">
        <v>0.123406076630276</v>
      </c>
      <c r="J60">
        <v>0.85876821300828898</v>
      </c>
      <c r="K60">
        <v>1.01814168012702</v>
      </c>
    </row>
    <row r="61" spans="1:11" x14ac:dyDescent="0.3">
      <c r="A61">
        <v>1</v>
      </c>
      <c r="B61">
        <v>1.6894108322408501E-2</v>
      </c>
      <c r="C61">
        <v>4.4338784679269501E-2</v>
      </c>
      <c r="D61">
        <v>0.17118212977441</v>
      </c>
      <c r="E61">
        <v>0.78100265087998599</v>
      </c>
      <c r="F61">
        <v>3.9111365997049998</v>
      </c>
      <c r="G61">
        <v>1.0121622606151199</v>
      </c>
      <c r="H61">
        <v>0.13042329071568301</v>
      </c>
      <c r="I61">
        <v>0.123109006177245</v>
      </c>
      <c r="J61">
        <v>0.85876065987275596</v>
      </c>
      <c r="K61">
        <v>1.0181911847271501</v>
      </c>
    </row>
    <row r="62" spans="1:11" x14ac:dyDescent="0.3">
      <c r="A62">
        <v>1.0166666666666699</v>
      </c>
      <c r="B62">
        <v>1.6906139014482399E-2</v>
      </c>
      <c r="C62">
        <v>4.4391673132505603E-2</v>
      </c>
      <c r="D62">
        <v>0.171460085267199</v>
      </c>
      <c r="E62">
        <v>0.78261411328984098</v>
      </c>
      <c r="F62">
        <v>3.9209504966326501</v>
      </c>
      <c r="G62">
        <v>1.01189054652176</v>
      </c>
      <c r="H62">
        <v>0.13069500480903901</v>
      </c>
      <c r="I62">
        <v>0.12283729208388899</v>
      </c>
      <c r="J62">
        <v>0.85875491802806603</v>
      </c>
      <c r="K62">
        <v>1.01823661320054</v>
      </c>
    </row>
    <row r="63" spans="1:11" x14ac:dyDescent="0.3">
      <c r="A63">
        <v>1.0333333333333301</v>
      </c>
      <c r="B63">
        <v>1.6917698908383301E-2</v>
      </c>
      <c r="C63">
        <v>4.44426088771556E-2</v>
      </c>
      <c r="D63">
        <v>0.171727877340767</v>
      </c>
      <c r="E63">
        <v>0.78416716755370997</v>
      </c>
      <c r="F63">
        <v>3.9304118713198899</v>
      </c>
      <c r="G63">
        <v>1.0116286719549801</v>
      </c>
      <c r="H63">
        <v>0.13095687937581699</v>
      </c>
      <c r="I63">
        <v>0.122575417517111</v>
      </c>
      <c r="J63">
        <v>0.85874963479932398</v>
      </c>
      <c r="K63">
        <v>1.01828042362281</v>
      </c>
    </row>
    <row r="64" spans="1:11" x14ac:dyDescent="0.3">
      <c r="A64">
        <v>1.05</v>
      </c>
      <c r="B64">
        <v>1.69288711294437E-2</v>
      </c>
      <c r="C64">
        <v>4.4491904373341197E-2</v>
      </c>
      <c r="D64">
        <v>0.17198708978965199</v>
      </c>
      <c r="E64">
        <v>0.78567068701182896</v>
      </c>
      <c r="F64">
        <v>3.93957285891425</v>
      </c>
      <c r="G64">
        <v>1.01137514584276</v>
      </c>
      <c r="H64">
        <v>0.131210405488037</v>
      </c>
      <c r="I64">
        <v>0.122321891404891</v>
      </c>
      <c r="J64">
        <v>0.85874472007410196</v>
      </c>
      <c r="K64">
        <v>1.01832284996513</v>
      </c>
    </row>
    <row r="65" spans="1:11" x14ac:dyDescent="0.3">
      <c r="A65">
        <v>1.06666666666667</v>
      </c>
      <c r="B65">
        <v>1.6939655677663801E-2</v>
      </c>
      <c r="C65">
        <v>4.4539559621062298E-2</v>
      </c>
      <c r="D65">
        <v>0.172237722613856</v>
      </c>
      <c r="E65">
        <v>0.78712467166419597</v>
      </c>
      <c r="F65">
        <v>3.94843345941573</v>
      </c>
      <c r="G65">
        <v>1.0111299681851</v>
      </c>
      <c r="H65">
        <v>0.13145558314569999</v>
      </c>
      <c r="I65">
        <v>0.122076713747229</v>
      </c>
      <c r="J65">
        <v>0.85874017385240098</v>
      </c>
      <c r="K65">
        <v>1.0183638922275</v>
      </c>
    </row>
    <row r="66" spans="1:11" x14ac:dyDescent="0.3">
      <c r="A66">
        <v>1.0833333333333299</v>
      </c>
      <c r="B66">
        <v>1.6950052553043399E-2</v>
      </c>
      <c r="C66">
        <v>4.4585574620319E-2</v>
      </c>
      <c r="D66">
        <v>0.17247977581337701</v>
      </c>
      <c r="E66">
        <v>0.788529121510811</v>
      </c>
      <c r="F66">
        <v>3.95699367282432</v>
      </c>
      <c r="G66">
        <v>1.01089313898199</v>
      </c>
      <c r="H66">
        <v>0.13169241234880499</v>
      </c>
      <c r="I66">
        <v>0.12183988454412301</v>
      </c>
      <c r="J66">
        <v>0.85873599613422003</v>
      </c>
      <c r="K66">
        <v>1.01840355040992</v>
      </c>
    </row>
    <row r="67" spans="1:11" x14ac:dyDescent="0.3">
      <c r="A67">
        <v>1.1000000000000001</v>
      </c>
      <c r="B67">
        <v>1.6960061755582699E-2</v>
      </c>
      <c r="C67">
        <v>4.4629949371111297E-2</v>
      </c>
      <c r="D67">
        <v>0.172713249388217</v>
      </c>
      <c r="E67">
        <v>0.78988403655167605</v>
      </c>
      <c r="F67">
        <v>3.9652534991400299</v>
      </c>
      <c r="G67">
        <v>1.01066465823345</v>
      </c>
      <c r="H67">
        <v>0.131920893097353</v>
      </c>
      <c r="I67">
        <v>0.121611403795575</v>
      </c>
      <c r="J67">
        <v>0.85873218691955899</v>
      </c>
      <c r="K67">
        <v>1.0184418245124001</v>
      </c>
    </row>
    <row r="68" spans="1:11" x14ac:dyDescent="0.3">
      <c r="A68">
        <v>1.11666666666667</v>
      </c>
      <c r="B68">
        <v>1.6969683285281499E-2</v>
      </c>
      <c r="C68">
        <v>4.4672683873439097E-2</v>
      </c>
      <c r="D68">
        <v>0.17293814333837401</v>
      </c>
      <c r="E68">
        <v>0.791189416786788</v>
      </c>
      <c r="F68">
        <v>3.97321293836286</v>
      </c>
      <c r="G68">
        <v>1.0104445259394499</v>
      </c>
      <c r="H68">
        <v>0.13214102539134301</v>
      </c>
      <c r="I68">
        <v>0.121391271501585</v>
      </c>
      <c r="J68">
        <v>0.85872874620841899</v>
      </c>
      <c r="K68">
        <v>1.0184787145349301</v>
      </c>
    </row>
    <row r="69" spans="1:11" x14ac:dyDescent="0.3">
      <c r="A69">
        <v>1.13333333333333</v>
      </c>
      <c r="B69">
        <v>1.6978917142140001E-2</v>
      </c>
      <c r="C69">
        <v>4.4713778127302498E-2</v>
      </c>
      <c r="D69">
        <v>0.17315445766384899</v>
      </c>
      <c r="E69">
        <v>0.79244526221614997</v>
      </c>
      <c r="F69">
        <v>3.9808719904927998</v>
      </c>
      <c r="G69">
        <v>1.0102327421000199</v>
      </c>
      <c r="H69">
        <v>0.132352809230776</v>
      </c>
      <c r="I69">
        <v>0.121179487662152</v>
      </c>
      <c r="J69">
        <v>0.85872567400079902</v>
      </c>
      <c r="K69">
        <v>1.0185142204775099</v>
      </c>
    </row>
    <row r="70" spans="1:11" x14ac:dyDescent="0.3">
      <c r="A70">
        <v>1.1499999999999999</v>
      </c>
      <c r="B70">
        <v>1.69877633261581E-2</v>
      </c>
      <c r="C70">
        <v>4.47532321327015E-2</v>
      </c>
      <c r="D70">
        <v>0.17336219236464201</v>
      </c>
      <c r="E70">
        <v>0.79365157283975996</v>
      </c>
      <c r="F70">
        <v>3.9882306555298501</v>
      </c>
      <c r="G70">
        <v>1.01002930671515</v>
      </c>
      <c r="H70">
        <v>0.13255624461565199</v>
      </c>
      <c r="I70">
        <v>0.12097605227727699</v>
      </c>
      <c r="J70">
        <v>0.85872297029669897</v>
      </c>
      <c r="K70">
        <v>1.01854834234014</v>
      </c>
    </row>
    <row r="71" spans="1:11" x14ac:dyDescent="0.3">
      <c r="A71">
        <v>1.1666666666666701</v>
      </c>
      <c r="B71">
        <v>1.69962218373358E-2</v>
      </c>
      <c r="C71">
        <v>4.4791045889635998E-2</v>
      </c>
      <c r="D71">
        <v>0.17356134744075299</v>
      </c>
      <c r="E71">
        <v>0.79480834865761896</v>
      </c>
      <c r="F71">
        <v>3.99528893347403</v>
      </c>
      <c r="G71">
        <v>1.00983421978483</v>
      </c>
      <c r="H71">
        <v>0.13275133154596999</v>
      </c>
      <c r="I71">
        <v>0.12078096534695899</v>
      </c>
      <c r="J71">
        <v>0.85872063509611996</v>
      </c>
      <c r="K71">
        <v>1.0185810801228301</v>
      </c>
    </row>
    <row r="72" spans="1:11" x14ac:dyDescent="0.3">
      <c r="A72">
        <v>1.18333333333333</v>
      </c>
      <c r="B72">
        <v>1.7004292675673001E-2</v>
      </c>
      <c r="C72">
        <v>4.4827219398106098E-2</v>
      </c>
      <c r="D72">
        <v>0.173751922892181</v>
      </c>
      <c r="E72">
        <v>0.79591558966972697</v>
      </c>
      <c r="F72">
        <v>4.00204682432532</v>
      </c>
      <c r="G72">
        <v>1.0096474813090699</v>
      </c>
      <c r="H72">
        <v>0.13293807002173</v>
      </c>
      <c r="I72">
        <v>0.120594226871199</v>
      </c>
      <c r="J72">
        <v>0.85871866839906097</v>
      </c>
      <c r="K72">
        <v>1.01861243382557</v>
      </c>
    </row>
    <row r="73" spans="1:11" x14ac:dyDescent="0.3">
      <c r="A73">
        <v>1.2</v>
      </c>
      <c r="B73">
        <v>1.70119758411699E-2</v>
      </c>
      <c r="C73">
        <v>4.4861752658111702E-2</v>
      </c>
      <c r="D73">
        <v>0.17393391871892799</v>
      </c>
      <c r="E73">
        <v>0.79697329587608301</v>
      </c>
      <c r="F73">
        <v>4.0085043280837303</v>
      </c>
      <c r="G73">
        <v>1.0094690912878701</v>
      </c>
      <c r="H73">
        <v>0.13311646004293301</v>
      </c>
      <c r="I73">
        <v>0.120415836849996</v>
      </c>
      <c r="J73">
        <v>0.85871707020552202</v>
      </c>
      <c r="K73">
        <v>1.0186424034483601</v>
      </c>
    </row>
    <row r="74" spans="1:11" x14ac:dyDescent="0.3">
      <c r="A74">
        <v>1.2166666666666699</v>
      </c>
      <c r="B74">
        <v>1.70192713338264E-2</v>
      </c>
      <c r="C74">
        <v>4.4894645669652899E-2</v>
      </c>
      <c r="D74">
        <v>0.17410733492099201</v>
      </c>
      <c r="E74">
        <v>0.79798146727668795</v>
      </c>
      <c r="F74">
        <v>4.0146614447492501</v>
      </c>
      <c r="G74">
        <v>1.00929904972122</v>
      </c>
      <c r="H74">
        <v>0.133286501609578</v>
      </c>
      <c r="I74">
        <v>0.12024579528335</v>
      </c>
      <c r="J74">
        <v>0.85871584051550398</v>
      </c>
      <c r="K74">
        <v>1.0186709889912</v>
      </c>
    </row>
    <row r="75" spans="1:11" x14ac:dyDescent="0.3">
      <c r="A75">
        <v>1.2333333333333301</v>
      </c>
      <c r="B75">
        <v>1.70259687640377E-2</v>
      </c>
      <c r="C75">
        <v>4.4925086450167802E-2</v>
      </c>
      <c r="D75">
        <v>0.17426801057128399</v>
      </c>
      <c r="E75">
        <v>0.79891652618494402</v>
      </c>
      <c r="F75">
        <v>4.0203779765272198</v>
      </c>
      <c r="G75">
        <v>1.00914132279431</v>
      </c>
      <c r="H75">
        <v>0.13344422853648699</v>
      </c>
      <c r="I75">
        <v>0.12008806835644199</v>
      </c>
      <c r="J75">
        <v>0.85871501022452901</v>
      </c>
      <c r="K75">
        <v>1.0186975555391999</v>
      </c>
    </row>
    <row r="76" spans="1:11" x14ac:dyDescent="0.3">
      <c r="A76">
        <v>1.25</v>
      </c>
      <c r="B76">
        <v>1.7032275951945501E-2</v>
      </c>
      <c r="C76">
        <v>4.4953922089233003E-2</v>
      </c>
      <c r="D76">
        <v>0.174420346419557</v>
      </c>
      <c r="E76">
        <v>0.79980372441447101</v>
      </c>
      <c r="F76">
        <v>4.02580608125258</v>
      </c>
      <c r="G76">
        <v>1.0089916573675899</v>
      </c>
      <c r="H76">
        <v>0.13359389396320701</v>
      </c>
      <c r="I76">
        <v>0.11993840292972099</v>
      </c>
      <c r="J76">
        <v>0.85871432155288097</v>
      </c>
      <c r="K76">
        <v>1.0187227998874899</v>
      </c>
    </row>
    <row r="77" spans="1:11" x14ac:dyDescent="0.3">
      <c r="A77">
        <v>1.2666666666666699</v>
      </c>
      <c r="B77">
        <v>1.7038427882371799E-2</v>
      </c>
      <c r="C77">
        <v>4.4982073045753003E-2</v>
      </c>
      <c r="D77">
        <v>0.17456907730666699</v>
      </c>
      <c r="E77">
        <v>0.80066998658208399</v>
      </c>
      <c r="F77">
        <v>4.0311064619028203</v>
      </c>
      <c r="G77">
        <v>1.0088455226364501</v>
      </c>
      <c r="H77">
        <v>0.13374002869435</v>
      </c>
      <c r="I77">
        <v>0.11979226819857899</v>
      </c>
      <c r="J77">
        <v>0.85871367158317202</v>
      </c>
      <c r="K77">
        <v>1.0187474521358399</v>
      </c>
    </row>
    <row r="78" spans="1:11" x14ac:dyDescent="0.3">
      <c r="A78">
        <v>1.2833333333333301</v>
      </c>
      <c r="B78">
        <v>1.7044424555316399E-2</v>
      </c>
      <c r="C78">
        <v>4.5009539319728002E-2</v>
      </c>
      <c r="D78">
        <v>0.174714203232613</v>
      </c>
      <c r="E78">
        <v>0.80151531268778498</v>
      </c>
      <c r="F78">
        <v>4.0362791184779496</v>
      </c>
      <c r="G78">
        <v>1.00870291860088</v>
      </c>
      <c r="H78">
        <v>0.13388263272991399</v>
      </c>
      <c r="I78">
        <v>0.11964966416301399</v>
      </c>
      <c r="J78">
        <v>0.85871306031540096</v>
      </c>
      <c r="K78">
        <v>1.01877151228425</v>
      </c>
    </row>
    <row r="79" spans="1:11" x14ac:dyDescent="0.3">
      <c r="A79">
        <v>1.3</v>
      </c>
      <c r="B79">
        <v>1.70502659707795E-2</v>
      </c>
      <c r="C79">
        <v>4.50363209111578E-2</v>
      </c>
      <c r="D79">
        <v>0.17485572419739501</v>
      </c>
      <c r="E79">
        <v>0.80233970273157196</v>
      </c>
      <c r="F79">
        <v>4.0413240509779698</v>
      </c>
      <c r="G79">
        <v>1.0085638452609</v>
      </c>
      <c r="H79">
        <v>0.13402170606990099</v>
      </c>
      <c r="I79">
        <v>0.11951059082302801</v>
      </c>
      <c r="J79">
        <v>0.85871248774956799</v>
      </c>
      <c r="K79">
        <v>1.0187949803327201</v>
      </c>
    </row>
    <row r="80" spans="1:11" x14ac:dyDescent="0.3">
      <c r="A80">
        <v>1.31666666666667</v>
      </c>
      <c r="B80">
        <v>1.70559521287609E-2</v>
      </c>
      <c r="C80">
        <v>4.5062417820042597E-2</v>
      </c>
      <c r="D80">
        <v>0.17499364020101399</v>
      </c>
      <c r="E80">
        <v>0.80314315671344505</v>
      </c>
      <c r="F80">
        <v>4.04624125940287</v>
      </c>
      <c r="G80">
        <v>1.00842830261649</v>
      </c>
      <c r="H80">
        <v>0.13415724871430901</v>
      </c>
      <c r="I80">
        <v>0.11937504817861901</v>
      </c>
      <c r="J80">
        <v>0.85871195388567401</v>
      </c>
      <c r="K80">
        <v>1.01881785628124</v>
      </c>
    </row>
    <row r="81" spans="1:11" x14ac:dyDescent="0.3">
      <c r="A81">
        <v>1.3333333333333299</v>
      </c>
      <c r="B81">
        <v>1.7061483029260801E-2</v>
      </c>
      <c r="C81">
        <v>4.5087830046382303E-2</v>
      </c>
      <c r="D81">
        <v>0.175127951243469</v>
      </c>
      <c r="E81">
        <v>0.80392567463340503</v>
      </c>
      <c r="F81">
        <v>4.0510307437526496</v>
      </c>
      <c r="G81">
        <v>1.00829629066766</v>
      </c>
      <c r="H81">
        <v>0.13428926066314001</v>
      </c>
      <c r="I81">
        <v>0.119243036229788</v>
      </c>
      <c r="J81">
        <v>0.85871145872371801</v>
      </c>
      <c r="K81">
        <v>1.0188401401298299</v>
      </c>
    </row>
    <row r="82" spans="1:11" x14ac:dyDescent="0.3">
      <c r="A82">
        <v>1.35</v>
      </c>
      <c r="B82">
        <v>1.7066858672279101E-2</v>
      </c>
      <c r="C82">
        <v>4.5112557590176801E-2</v>
      </c>
      <c r="D82">
        <v>0.17525865732476101</v>
      </c>
      <c r="E82">
        <v>0.80468725649145201</v>
      </c>
      <c r="F82">
        <v>4.0556925040273297</v>
      </c>
      <c r="G82">
        <v>1.00816780941441</v>
      </c>
      <c r="H82">
        <v>0.134417741916393</v>
      </c>
      <c r="I82">
        <v>0.119114554976535</v>
      </c>
      <c r="J82">
        <v>0.85871100226370001</v>
      </c>
      <c r="K82">
        <v>1.0188618318784699</v>
      </c>
    </row>
    <row r="83" spans="1:11" x14ac:dyDescent="0.3">
      <c r="A83">
        <v>1.36666666666667</v>
      </c>
      <c r="B83">
        <v>1.7072079057815801E-2</v>
      </c>
      <c r="C83">
        <v>4.5136600451426298E-2</v>
      </c>
      <c r="D83">
        <v>0.17538575844488899</v>
      </c>
      <c r="E83">
        <v>0.80542790228758498</v>
      </c>
      <c r="F83">
        <v>4.0602265402268802</v>
      </c>
      <c r="G83">
        <v>1.0080428588567301</v>
      </c>
      <c r="H83">
        <v>0.134542692474068</v>
      </c>
      <c r="I83">
        <v>0.11898960441886</v>
      </c>
      <c r="J83">
        <v>0.85871058450561999</v>
      </c>
      <c r="K83">
        <v>1.0188829315271599</v>
      </c>
    </row>
    <row r="84" spans="1:11" x14ac:dyDescent="0.3">
      <c r="A84">
        <v>1.38333333333333</v>
      </c>
      <c r="B84">
        <v>1.7077144185870901E-2</v>
      </c>
      <c r="C84">
        <v>4.5159958630130698E-2</v>
      </c>
      <c r="D84">
        <v>0.175509254603853</v>
      </c>
      <c r="E84">
        <v>0.80614761202180496</v>
      </c>
      <c r="F84">
        <v>4.0646328523513304</v>
      </c>
      <c r="G84">
        <v>1.00792143899463</v>
      </c>
      <c r="H84">
        <v>0.13466411233616599</v>
      </c>
      <c r="I84">
        <v>0.118868184556763</v>
      </c>
      <c r="J84">
        <v>0.85871020544947896</v>
      </c>
      <c r="K84">
        <v>1.01890343907592</v>
      </c>
    </row>
    <row r="85" spans="1:11" x14ac:dyDescent="0.3">
      <c r="A85">
        <v>1.4</v>
      </c>
      <c r="B85">
        <v>1.7082054056444401E-2</v>
      </c>
      <c r="C85">
        <v>4.5182632126289902E-2</v>
      </c>
      <c r="D85">
        <v>0.17562914580165401</v>
      </c>
      <c r="E85">
        <v>0.80684638569411204</v>
      </c>
      <c r="F85">
        <v>4.0689114404006501</v>
      </c>
      <c r="G85">
        <v>1.0078035498281099</v>
      </c>
      <c r="H85">
        <v>0.13478200150268499</v>
      </c>
      <c r="I85">
        <v>0.118750295390244</v>
      </c>
      <c r="J85">
        <v>0.85870986509527603</v>
      </c>
      <c r="K85">
        <v>1.01892335452474</v>
      </c>
    </row>
    <row r="86" spans="1:11" x14ac:dyDescent="0.3">
      <c r="A86">
        <v>1.4166666666666701</v>
      </c>
      <c r="B86">
        <v>1.70868086695364E-2</v>
      </c>
      <c r="C86">
        <v>4.52046209399041E-2</v>
      </c>
      <c r="D86">
        <v>0.17574543203829099</v>
      </c>
      <c r="E86">
        <v>0.80752422330450502</v>
      </c>
      <c r="F86">
        <v>4.0730623043748704</v>
      </c>
      <c r="G86">
        <v>1.0076891913571699</v>
      </c>
      <c r="H86">
        <v>0.13489635997362601</v>
      </c>
      <c r="I86">
        <v>0.11863593691930201</v>
      </c>
      <c r="J86">
        <v>0.85870956344301197</v>
      </c>
      <c r="K86">
        <v>1.0189426778736099</v>
      </c>
    </row>
    <row r="87" spans="1:11" x14ac:dyDescent="0.3">
      <c r="A87">
        <v>1.43333333333333</v>
      </c>
      <c r="B87">
        <v>1.70914080251467E-2</v>
      </c>
      <c r="C87">
        <v>4.52259250709732E-2</v>
      </c>
      <c r="D87">
        <v>0.175858113313764</v>
      </c>
      <c r="E87">
        <v>0.80818112485298499</v>
      </c>
      <c r="F87">
        <v>4.0770854442739699</v>
      </c>
      <c r="G87">
        <v>1.0075783635818101</v>
      </c>
      <c r="H87">
        <v>0.13500718774899001</v>
      </c>
      <c r="I87">
        <v>0.118525109143939</v>
      </c>
      <c r="J87">
        <v>0.85870930049268601</v>
      </c>
      <c r="K87">
        <v>1.0189614091225401</v>
      </c>
    </row>
    <row r="88" spans="1:11" x14ac:dyDescent="0.3">
      <c r="A88">
        <v>1.45</v>
      </c>
      <c r="B88">
        <v>1.7095852123275499E-2</v>
      </c>
      <c r="C88">
        <v>4.5246544519497202E-2</v>
      </c>
      <c r="D88">
        <v>0.17596718962807401</v>
      </c>
      <c r="E88">
        <v>0.80881709033955096</v>
      </c>
      <c r="F88">
        <v>4.0809808600979496</v>
      </c>
      <c r="G88">
        <v>1.0074710665020199</v>
      </c>
      <c r="H88">
        <v>0.135114484828775</v>
      </c>
      <c r="I88">
        <v>0.118417812064153</v>
      </c>
      <c r="J88">
        <v>0.85870907624429804</v>
      </c>
      <c r="K88">
        <v>1.01897954827153</v>
      </c>
    </row>
    <row r="89" spans="1:11" x14ac:dyDescent="0.3">
      <c r="A89">
        <v>1.4666666666666699</v>
      </c>
      <c r="B89">
        <v>1.7100140963922601E-2</v>
      </c>
      <c r="C89">
        <v>4.5266479285476099E-2</v>
      </c>
      <c r="D89">
        <v>0.17607266098122001</v>
      </c>
      <c r="E89">
        <v>0.80943211976420404</v>
      </c>
      <c r="F89">
        <v>4.0847485518468201</v>
      </c>
      <c r="G89">
        <v>1.0073673001178201</v>
      </c>
      <c r="H89">
        <v>0.135218251212983</v>
      </c>
      <c r="I89">
        <v>0.11831404567994599</v>
      </c>
      <c r="J89">
        <v>0.85870889069784795</v>
      </c>
      <c r="K89">
        <v>1.01899709532057</v>
      </c>
    </row>
    <row r="90" spans="1:11" x14ac:dyDescent="0.3">
      <c r="A90">
        <v>1.4833333333333301</v>
      </c>
      <c r="B90">
        <v>1.71042745470882E-2</v>
      </c>
      <c r="C90">
        <v>4.5285729368909899E-2</v>
      </c>
      <c r="D90">
        <v>0.17617452737320299</v>
      </c>
      <c r="E90">
        <v>0.81002621312694401</v>
      </c>
      <c r="F90">
        <v>4.0883885195205796</v>
      </c>
      <c r="G90">
        <v>1.0072670644291899</v>
      </c>
      <c r="H90">
        <v>0.13531848690161299</v>
      </c>
      <c r="I90">
        <v>0.118213809991316</v>
      </c>
      <c r="J90">
        <v>0.85870874385333695</v>
      </c>
      <c r="K90">
        <v>1.0190140502696801</v>
      </c>
    </row>
    <row r="91" spans="1:11" x14ac:dyDescent="0.3">
      <c r="A91">
        <v>1.5</v>
      </c>
      <c r="B91">
        <v>1.7108252872772199E-2</v>
      </c>
      <c r="C91">
        <v>4.5304294769798498E-2</v>
      </c>
      <c r="D91">
        <v>0.176272788804022</v>
      </c>
      <c r="E91">
        <v>0.81059937042776997</v>
      </c>
      <c r="F91">
        <v>4.0919007631192201</v>
      </c>
      <c r="G91">
        <v>1.0071703594361301</v>
      </c>
      <c r="H91">
        <v>0.135415191894665</v>
      </c>
      <c r="I91">
        <v>0.118117104998264</v>
      </c>
      <c r="J91">
        <v>0.85870863571076395</v>
      </c>
      <c r="K91">
        <v>1.0190304131188399</v>
      </c>
    </row>
    <row r="92" spans="1:11" x14ac:dyDescent="0.3">
      <c r="A92">
        <v>1.5166666666666699</v>
      </c>
      <c r="B92">
        <v>1.7112075940974601E-2</v>
      </c>
      <c r="C92">
        <v>4.5322175488142102E-2</v>
      </c>
      <c r="D92">
        <v>0.17636744527367701</v>
      </c>
      <c r="E92">
        <v>0.81115159166668205</v>
      </c>
      <c r="F92">
        <v>4.0952852826427497</v>
      </c>
      <c r="G92">
        <v>1.00707718513866</v>
      </c>
      <c r="H92">
        <v>0.13550836619213899</v>
      </c>
      <c r="I92">
        <v>0.11802393070078999</v>
      </c>
      <c r="J92">
        <v>0.85870856627012904</v>
      </c>
      <c r="K92">
        <v>1.01904618386806</v>
      </c>
    </row>
    <row r="93" spans="1:11" x14ac:dyDescent="0.3">
      <c r="A93">
        <v>1.5333333333333301</v>
      </c>
      <c r="B93">
        <v>1.71157437516954E-2</v>
      </c>
      <c r="C93">
        <v>4.5339371523940603E-2</v>
      </c>
      <c r="D93">
        <v>0.17645849678216899</v>
      </c>
      <c r="E93">
        <v>0.81168287684368201</v>
      </c>
      <c r="F93">
        <v>4.0985420780911603</v>
      </c>
      <c r="G93">
        <v>1.00698754153676</v>
      </c>
      <c r="H93">
        <v>0.135598009794035</v>
      </c>
      <c r="I93">
        <v>0.117934287098894</v>
      </c>
      <c r="J93">
        <v>0.858708535531433</v>
      </c>
      <c r="K93">
        <v>1.0190613625173399</v>
      </c>
    </row>
    <row r="94" spans="1:11" x14ac:dyDescent="0.3">
      <c r="A94">
        <v>1.55</v>
      </c>
      <c r="B94">
        <v>1.71190470558704E-2</v>
      </c>
      <c r="C94">
        <v>4.5355042301272602E-2</v>
      </c>
      <c r="D94">
        <v>0.17654158842040099</v>
      </c>
      <c r="E94">
        <v>0.81216828506823502</v>
      </c>
      <c r="F94">
        <v>4.1015211812738803</v>
      </c>
      <c r="G94">
        <v>1.0069056285560201</v>
      </c>
      <c r="H94">
        <v>0.135679922774775</v>
      </c>
      <c r="I94">
        <v>0.117852374118154</v>
      </c>
      <c r="J94">
        <v>0.85870853001366798</v>
      </c>
      <c r="K94">
        <v>1.0190752634023299</v>
      </c>
    </row>
    <row r="95" spans="1:11" x14ac:dyDescent="0.3">
      <c r="A95">
        <v>1.56666666666667</v>
      </c>
      <c r="B95">
        <v>1.7122259073471001E-2</v>
      </c>
      <c r="C95">
        <v>4.5370311384833398E-2</v>
      </c>
      <c r="D95">
        <v>0.17662256807593599</v>
      </c>
      <c r="E95">
        <v>0.81264144248812697</v>
      </c>
      <c r="F95">
        <v>4.1044256381243001</v>
      </c>
      <c r="G95">
        <v>1.00682578134147</v>
      </c>
      <c r="H95">
        <v>0.13575976998933101</v>
      </c>
      <c r="I95">
        <v>0.117772526903598</v>
      </c>
      <c r="J95">
        <v>0.85870852518298602</v>
      </c>
      <c r="K95">
        <v>1.0190888185245</v>
      </c>
    </row>
    <row r="96" spans="1:11" x14ac:dyDescent="0.3">
      <c r="A96">
        <v>1.5833333333333299</v>
      </c>
      <c r="B96">
        <v>1.7125414104114601E-2</v>
      </c>
      <c r="C96">
        <v>4.5385318214105498E-2</v>
      </c>
      <c r="D96">
        <v>0.176702159873457</v>
      </c>
      <c r="E96">
        <v>0.81310650479638003</v>
      </c>
      <c r="F96">
        <v>4.10728049089247</v>
      </c>
      <c r="G96">
        <v>1.0067472999434699</v>
      </c>
      <c r="H96">
        <v>0.13583825138733199</v>
      </c>
      <c r="I96">
        <v>0.11769404550559701</v>
      </c>
      <c r="J96">
        <v>0.85870852056936697</v>
      </c>
      <c r="K96">
        <v>1.0191021426115401</v>
      </c>
    </row>
    <row r="97" spans="1:11" x14ac:dyDescent="0.3">
      <c r="A97">
        <v>1.6</v>
      </c>
      <c r="B97">
        <v>1.71285121478011E-2</v>
      </c>
      <c r="C97">
        <v>4.5400062789088903E-2</v>
      </c>
      <c r="D97">
        <v>0.176780363812964</v>
      </c>
      <c r="E97">
        <v>0.81356347199299395</v>
      </c>
      <c r="F97">
        <v>4.1100857395784098</v>
      </c>
      <c r="G97">
        <v>1.00667018436202</v>
      </c>
      <c r="H97">
        <v>0.13591536696877801</v>
      </c>
      <c r="I97">
        <v>0.117616929924151</v>
      </c>
      <c r="J97">
        <v>0.85870851617280997</v>
      </c>
      <c r="K97">
        <v>1.0191152356634701</v>
      </c>
    </row>
    <row r="98" spans="1:11" x14ac:dyDescent="0.3">
      <c r="A98">
        <v>1.61666666666667</v>
      </c>
      <c r="B98">
        <v>1.7131553204530501E-2</v>
      </c>
      <c r="C98">
        <v>4.5414545109783599E-2</v>
      </c>
      <c r="D98">
        <v>0.17685717989445701</v>
      </c>
      <c r="E98">
        <v>0.81401234407796896</v>
      </c>
      <c r="F98">
        <v>4.1128413841821096</v>
      </c>
      <c r="G98">
        <v>1.00659443459713</v>
      </c>
      <c r="H98">
        <v>0.13599111673366901</v>
      </c>
      <c r="I98">
        <v>0.11754118015926</v>
      </c>
      <c r="J98">
        <v>0.85870851199331499</v>
      </c>
      <c r="K98">
        <v>1.0191280976802799</v>
      </c>
    </row>
    <row r="99" spans="1:11" x14ac:dyDescent="0.3">
      <c r="A99">
        <v>1.63333333333333</v>
      </c>
      <c r="B99">
        <v>1.7134537274302999E-2</v>
      </c>
      <c r="C99">
        <v>4.5428765176189601E-2</v>
      </c>
      <c r="D99">
        <v>0.17693260811793601</v>
      </c>
      <c r="E99">
        <v>0.81445312105130496</v>
      </c>
      <c r="F99">
        <v>4.1155474247035801</v>
      </c>
      <c r="G99">
        <v>1.0065200506487899</v>
      </c>
      <c r="H99">
        <v>0.13606550068200399</v>
      </c>
      <c r="I99">
        <v>0.117466796210924</v>
      </c>
      <c r="J99">
        <v>0.85870850803088306</v>
      </c>
      <c r="K99">
        <v>1.01914072866196</v>
      </c>
    </row>
    <row r="100" spans="1:11" x14ac:dyDescent="0.3">
      <c r="A100">
        <v>1.65</v>
      </c>
      <c r="B100">
        <v>1.7137464357118298E-2</v>
      </c>
      <c r="C100">
        <v>4.5442722988306899E-2</v>
      </c>
      <c r="D100">
        <v>0.177006648483401</v>
      </c>
      <c r="E100">
        <v>0.81488580291300206</v>
      </c>
      <c r="F100">
        <v>4.1182038611428204</v>
      </c>
      <c r="G100">
        <v>1.0064470325170101</v>
      </c>
      <c r="H100">
        <v>0.136138518813785</v>
      </c>
      <c r="I100">
        <v>0.117393778079144</v>
      </c>
      <c r="J100">
        <v>0.85870850428551404</v>
      </c>
      <c r="K100">
        <v>1.01915312860853</v>
      </c>
    </row>
    <row r="101" spans="1:11" x14ac:dyDescent="0.3">
      <c r="A101">
        <v>1.6666666666666701</v>
      </c>
      <c r="B101">
        <v>1.7140334452976701E-2</v>
      </c>
      <c r="C101">
        <v>4.5456418546135503E-2</v>
      </c>
      <c r="D101">
        <v>0.17707930099085201</v>
      </c>
      <c r="E101">
        <v>0.81531038966306002</v>
      </c>
      <c r="F101">
        <v>4.1208106934998199</v>
      </c>
      <c r="G101">
        <v>1.0063753802017901</v>
      </c>
      <c r="H101">
        <v>0.13621017112900999</v>
      </c>
      <c r="I101">
        <v>0.117322125763919</v>
      </c>
      <c r="J101">
        <v>0.85870850075720695</v>
      </c>
      <c r="K101">
        <v>1.0191652975199801</v>
      </c>
    </row>
    <row r="102" spans="1:11" x14ac:dyDescent="0.3">
      <c r="A102">
        <v>1.68333333333333</v>
      </c>
      <c r="B102">
        <v>1.7143147561877899E-2</v>
      </c>
      <c r="C102">
        <v>4.5469851849675502E-2</v>
      </c>
      <c r="D102">
        <v>0.177150565640289</v>
      </c>
      <c r="E102">
        <v>0.81572688130147997</v>
      </c>
      <c r="F102">
        <v>4.1233679217745802</v>
      </c>
      <c r="G102">
        <v>1.0063050937031199</v>
      </c>
      <c r="H102">
        <v>0.13628045762768001</v>
      </c>
      <c r="I102">
        <v>0.117251839265248</v>
      </c>
      <c r="J102">
        <v>0.858708497445963</v>
      </c>
      <c r="K102">
        <v>1.01917723539631</v>
      </c>
    </row>
    <row r="103" spans="1:11" x14ac:dyDescent="0.3">
      <c r="A103">
        <v>1.7</v>
      </c>
      <c r="B103">
        <v>1.7145903683822201E-2</v>
      </c>
      <c r="C103">
        <v>4.5483022898926702E-2</v>
      </c>
      <c r="D103">
        <v>0.17722044243171201</v>
      </c>
      <c r="E103">
        <v>0.81613527782826001</v>
      </c>
      <c r="F103">
        <v>4.1258755459671104</v>
      </c>
      <c r="G103">
        <v>1.0062361730210001</v>
      </c>
      <c r="H103">
        <v>0.13634937830979499</v>
      </c>
      <c r="I103">
        <v>0.117182918583133</v>
      </c>
      <c r="J103">
        <v>0.85870849435178198</v>
      </c>
      <c r="K103">
        <v>1.01918894223751</v>
      </c>
    </row>
    <row r="104" spans="1:11" x14ac:dyDescent="0.3">
      <c r="A104">
        <v>1.7166666666666699</v>
      </c>
      <c r="B104">
        <v>1.7148602818809301E-2</v>
      </c>
      <c r="C104">
        <v>4.5495931693889297E-2</v>
      </c>
      <c r="D104">
        <v>0.177288931365121</v>
      </c>
      <c r="E104">
        <v>0.81653557924340103</v>
      </c>
      <c r="F104">
        <v>4.1283335660773997</v>
      </c>
      <c r="G104">
        <v>1.0061686181554399</v>
      </c>
      <c r="H104">
        <v>0.136416933175355</v>
      </c>
      <c r="I104">
        <v>0.117115363717574</v>
      </c>
      <c r="J104">
        <v>0.85870849147466299</v>
      </c>
      <c r="K104">
        <v>1.0192004180436001</v>
      </c>
    </row>
    <row r="105" spans="1:11" x14ac:dyDescent="0.3">
      <c r="A105">
        <v>1.7333333333333301</v>
      </c>
      <c r="B105">
        <v>1.71512449668395E-2</v>
      </c>
      <c r="C105">
        <v>4.5508578234563099E-2</v>
      </c>
      <c r="D105">
        <v>0.17735603244051601</v>
      </c>
      <c r="E105">
        <v>0.81692778554690404</v>
      </c>
      <c r="F105">
        <v>4.1307419821054596</v>
      </c>
      <c r="G105">
        <v>1.00610242910644</v>
      </c>
      <c r="H105">
        <v>0.13648312222435999</v>
      </c>
      <c r="I105">
        <v>0.117049174668569</v>
      </c>
      <c r="J105">
        <v>0.85870848881460704</v>
      </c>
      <c r="K105">
        <v>1.01921166281457</v>
      </c>
    </row>
    <row r="106" spans="1:11" x14ac:dyDescent="0.3">
      <c r="A106">
        <v>1.75</v>
      </c>
      <c r="B106">
        <v>1.7153830127912498E-2</v>
      </c>
      <c r="C106">
        <v>4.5520962520948297E-2</v>
      </c>
      <c r="D106">
        <v>0.17742174565789701</v>
      </c>
      <c r="E106">
        <v>0.81731189673876803</v>
      </c>
      <c r="F106">
        <v>4.1331007940512796</v>
      </c>
      <c r="G106">
        <v>1.0060376058739899</v>
      </c>
      <c r="H106">
        <v>0.13654794545680901</v>
      </c>
      <c r="I106">
        <v>0.11698435143612</v>
      </c>
      <c r="J106">
        <v>0.85870848637161301</v>
      </c>
      <c r="K106">
        <v>1.01922267655042</v>
      </c>
    </row>
    <row r="107" spans="1:11" x14ac:dyDescent="0.3">
      <c r="A107">
        <v>1.7666666666666699</v>
      </c>
      <c r="B107">
        <v>1.71563583020286E-2</v>
      </c>
      <c r="C107">
        <v>4.5533084553044799E-2</v>
      </c>
      <c r="D107">
        <v>0.17748607101726399</v>
      </c>
      <c r="E107">
        <v>0.817687912818992</v>
      </c>
      <c r="F107">
        <v>4.1354100019148703</v>
      </c>
      <c r="G107">
        <v>1.0059741484581</v>
      </c>
      <c r="H107">
        <v>0.13661140287270301</v>
      </c>
      <c r="I107">
        <v>0.116920894020225</v>
      </c>
      <c r="J107">
        <v>0.85870848414568202</v>
      </c>
      <c r="K107">
        <v>1.0192334592511501</v>
      </c>
    </row>
    <row r="108" spans="1:11" x14ac:dyDescent="0.3">
      <c r="A108">
        <v>1.7833333333333301</v>
      </c>
      <c r="B108">
        <v>1.71588294891875E-2</v>
      </c>
      <c r="C108">
        <v>4.5544944330852599E-2</v>
      </c>
      <c r="D108">
        <v>0.17754900851861699</v>
      </c>
      <c r="E108">
        <v>0.81805583378757796</v>
      </c>
      <c r="F108">
        <v>4.1376696056962201</v>
      </c>
      <c r="G108">
        <v>1.0059120568587601</v>
      </c>
      <c r="H108">
        <v>0.136673494472042</v>
      </c>
      <c r="I108">
        <v>0.116858802420886</v>
      </c>
      <c r="J108">
        <v>0.85870848213681295</v>
      </c>
      <c r="K108">
        <v>1.01924401091676</v>
      </c>
    </row>
    <row r="109" spans="1:11" x14ac:dyDescent="0.3">
      <c r="A109">
        <v>1.8</v>
      </c>
      <c r="B109">
        <v>1.71612436893895E-2</v>
      </c>
      <c r="C109">
        <v>4.5556541854371697E-2</v>
      </c>
      <c r="D109">
        <v>0.17761055816195601</v>
      </c>
      <c r="E109">
        <v>0.81841565964452501</v>
      </c>
      <c r="F109">
        <v>4.1398796053953397</v>
      </c>
      <c r="G109">
        <v>1.00585133107597</v>
      </c>
      <c r="H109">
        <v>0.13673422025482601</v>
      </c>
      <c r="I109">
        <v>0.116798076638102</v>
      </c>
      <c r="J109">
        <v>0.85870848034500802</v>
      </c>
      <c r="K109">
        <v>1.01925433154725</v>
      </c>
    </row>
    <row r="110" spans="1:11" x14ac:dyDescent="0.3">
      <c r="A110">
        <v>1.81666666666667</v>
      </c>
      <c r="B110">
        <v>1.7163600902634399E-2</v>
      </c>
      <c r="C110">
        <v>4.55678771236021E-2</v>
      </c>
      <c r="D110">
        <v>0.17767071994728101</v>
      </c>
      <c r="E110">
        <v>0.81876739038983304</v>
      </c>
      <c r="F110">
        <v>4.1420400010122203</v>
      </c>
      <c r="G110">
        <v>1.0057919711097401</v>
      </c>
      <c r="H110">
        <v>0.13679358022105501</v>
      </c>
      <c r="I110">
        <v>0.11673871667187299</v>
      </c>
      <c r="J110">
        <v>0.85870847877026402</v>
      </c>
      <c r="K110">
        <v>1.0192644211426301</v>
      </c>
    </row>
    <row r="111" spans="1:11" x14ac:dyDescent="0.3">
      <c r="A111">
        <v>1.8333333333333299</v>
      </c>
      <c r="B111">
        <v>1.71659011289222E-2</v>
      </c>
      <c r="C111">
        <v>4.5578950138543801E-2</v>
      </c>
      <c r="D111">
        <v>0.177729493874592</v>
      </c>
      <c r="E111">
        <v>0.81911102602350205</v>
      </c>
      <c r="F111">
        <v>4.1441507925468697</v>
      </c>
      <c r="G111">
        <v>1.0057339769600699</v>
      </c>
      <c r="H111">
        <v>0.13685157437072901</v>
      </c>
      <c r="I111">
        <v>0.11668072252220001</v>
      </c>
      <c r="J111">
        <v>0.85870847741258405</v>
      </c>
      <c r="K111">
        <v>1.01927427970288</v>
      </c>
    </row>
    <row r="112" spans="1:11" x14ac:dyDescent="0.3">
      <c r="A112">
        <v>1.85</v>
      </c>
      <c r="B112">
        <v>1.7168144368253001E-2</v>
      </c>
      <c r="C112">
        <v>4.5589760899196898E-2</v>
      </c>
      <c r="D112">
        <v>0.177786879943889</v>
      </c>
      <c r="E112">
        <v>0.81944656654553205</v>
      </c>
      <c r="F112">
        <v>4.14621197999928</v>
      </c>
      <c r="G112">
        <v>1.0056773486269499</v>
      </c>
      <c r="H112">
        <v>0.13690820270384699</v>
      </c>
      <c r="I112">
        <v>0.116624094189081</v>
      </c>
      <c r="J112">
        <v>0.858708476271965</v>
      </c>
      <c r="K112">
        <v>1.01928390722801</v>
      </c>
    </row>
    <row r="113" spans="1:11" x14ac:dyDescent="0.3">
      <c r="A113">
        <v>1.86666666666667</v>
      </c>
      <c r="B113">
        <v>1.71703306206267E-2</v>
      </c>
      <c r="C113">
        <v>4.5600309405561201E-2</v>
      </c>
      <c r="D113">
        <v>0.177842878155172</v>
      </c>
      <c r="E113">
        <v>0.81977401195592403</v>
      </c>
      <c r="F113">
        <v>4.1482235633694602</v>
      </c>
      <c r="G113">
        <v>1.0056220861103899</v>
      </c>
      <c r="H113">
        <v>0.136963465220411</v>
      </c>
      <c r="I113">
        <v>0.116568831672518</v>
      </c>
      <c r="J113">
        <v>0.85870847534840999</v>
      </c>
      <c r="K113">
        <v>1.0192933037180301</v>
      </c>
    </row>
    <row r="114" spans="1:11" x14ac:dyDescent="0.3">
      <c r="A114">
        <v>1.88333333333333</v>
      </c>
      <c r="B114">
        <v>1.7172459886043399E-2</v>
      </c>
      <c r="C114">
        <v>4.56105956576369E-2</v>
      </c>
      <c r="D114">
        <v>0.177897488508441</v>
      </c>
      <c r="E114">
        <v>0.82009336225467599</v>
      </c>
      <c r="F114">
        <v>4.1501855426574004</v>
      </c>
      <c r="G114">
        <v>1.0055681894103801</v>
      </c>
      <c r="H114">
        <v>0.137017361920419</v>
      </c>
      <c r="I114">
        <v>0.11651493497251</v>
      </c>
      <c r="J114">
        <v>0.85870847464191702</v>
      </c>
      <c r="K114">
        <v>1.01930246917292</v>
      </c>
    </row>
    <row r="115" spans="1:11" x14ac:dyDescent="0.3">
      <c r="A115">
        <v>1.9</v>
      </c>
      <c r="B115">
        <v>1.7174532164503001E-2</v>
      </c>
      <c r="C115">
        <v>4.56206196554238E-2</v>
      </c>
      <c r="D115">
        <v>0.177950711003696</v>
      </c>
      <c r="E115">
        <v>0.82040461744179005</v>
      </c>
      <c r="F115">
        <v>4.1520979178630997</v>
      </c>
      <c r="G115">
        <v>1.00551565852693</v>
      </c>
      <c r="H115">
        <v>0.137069892803872</v>
      </c>
      <c r="I115">
        <v>0.116462404089057</v>
      </c>
      <c r="J115">
        <v>0.85870847415248697</v>
      </c>
      <c r="K115">
        <v>1.01931140359269</v>
      </c>
    </row>
    <row r="116" spans="1:11" x14ac:dyDescent="0.3">
      <c r="A116">
        <v>1.9166666666666701</v>
      </c>
      <c r="B116">
        <v>1.7176547456005602E-2</v>
      </c>
      <c r="C116">
        <v>4.5630381398922101E-2</v>
      </c>
      <c r="D116">
        <v>0.17800254564093701</v>
      </c>
      <c r="E116">
        <v>0.82070777751726398</v>
      </c>
      <c r="F116">
        <v>4.1539606889865697</v>
      </c>
      <c r="G116">
        <v>1.0054644934600301</v>
      </c>
      <c r="H116">
        <v>0.13712105787077</v>
      </c>
      <c r="I116">
        <v>0.116411239022159</v>
      </c>
      <c r="J116">
        <v>0.85870847388011895</v>
      </c>
      <c r="K116">
        <v>1.0193201069773501</v>
      </c>
    </row>
    <row r="117" spans="1:11" x14ac:dyDescent="0.3">
      <c r="A117">
        <v>1.93333333333333</v>
      </c>
      <c r="B117">
        <v>1.7178505760551101E-2</v>
      </c>
      <c r="C117">
        <v>4.5639880888131701E-2</v>
      </c>
      <c r="D117">
        <v>0.17805299242016401</v>
      </c>
      <c r="E117">
        <v>0.8210028424811</v>
      </c>
      <c r="F117">
        <v>4.1557738560278104</v>
      </c>
      <c r="G117">
        <v>1.00541469420969</v>
      </c>
      <c r="H117">
        <v>0.13717085712111199</v>
      </c>
      <c r="I117">
        <v>0.116361439771816</v>
      </c>
      <c r="J117">
        <v>0.85870847382481397</v>
      </c>
      <c r="K117">
        <v>1.01932857932688</v>
      </c>
    </row>
    <row r="118" spans="1:11" x14ac:dyDescent="0.3">
      <c r="A118">
        <v>1.95</v>
      </c>
      <c r="B118">
        <v>1.7180407078139601E-2</v>
      </c>
      <c r="C118">
        <v>4.5649118123052598E-2</v>
      </c>
      <c r="D118">
        <v>0.17810205134137699</v>
      </c>
      <c r="E118">
        <v>0.82128981233329601</v>
      </c>
      <c r="F118">
        <v>4.1575374189868102</v>
      </c>
      <c r="G118">
        <v>1.0053662607759</v>
      </c>
      <c r="H118">
        <v>0.13721929055490001</v>
      </c>
      <c r="I118">
        <v>0.116313006338028</v>
      </c>
      <c r="J118">
        <v>0.85870847398657102</v>
      </c>
      <c r="K118">
        <v>1.0193368206413</v>
      </c>
    </row>
    <row r="119" spans="1:11" x14ac:dyDescent="0.3">
      <c r="A119">
        <v>1.9666666666666699</v>
      </c>
      <c r="B119">
        <v>1.7182251408771099E-2</v>
      </c>
      <c r="C119">
        <v>4.5658093103684801E-2</v>
      </c>
      <c r="D119">
        <v>0.17814972240457699</v>
      </c>
      <c r="E119">
        <v>0.821568687073854</v>
      </c>
      <c r="F119">
        <v>4.15925137786357</v>
      </c>
      <c r="G119">
        <v>1.00531919315867</v>
      </c>
      <c r="H119">
        <v>0.13726635817213201</v>
      </c>
      <c r="I119">
        <v>0.11626593872079601</v>
      </c>
      <c r="J119">
        <v>0.85870847436539099</v>
      </c>
      <c r="K119">
        <v>1.0193448309205999</v>
      </c>
    </row>
    <row r="120" spans="1:11" x14ac:dyDescent="0.3">
      <c r="A120">
        <v>1.9833333333333301</v>
      </c>
      <c r="B120">
        <v>1.71840387524455E-2</v>
      </c>
      <c r="C120">
        <v>4.5666805830028301E-2</v>
      </c>
      <c r="D120">
        <v>0.17819600560976201</v>
      </c>
      <c r="E120">
        <v>0.82183946670277297</v>
      </c>
      <c r="F120">
        <v>4.1609157326580997</v>
      </c>
      <c r="G120">
        <v>1.0052734913579899</v>
      </c>
      <c r="H120">
        <v>0.13731205997281001</v>
      </c>
      <c r="I120">
        <v>0.116220236920119</v>
      </c>
      <c r="J120">
        <v>0.858708474961274</v>
      </c>
      <c r="K120">
        <v>1.0193526101647701</v>
      </c>
    </row>
    <row r="121" spans="1:11" x14ac:dyDescent="0.3">
      <c r="A121">
        <v>2</v>
      </c>
      <c r="B121">
        <v>1.7185653114690901E-2</v>
      </c>
      <c r="C121">
        <v>4.5674767310957598E-2</v>
      </c>
      <c r="D121">
        <v>0.178238343102254</v>
      </c>
      <c r="E121">
        <v>0.82208737353507999</v>
      </c>
      <c r="F121">
        <v>4.1624408155438797</v>
      </c>
      <c r="G121">
        <v>1.0052316461208199</v>
      </c>
      <c r="H121">
        <v>0.137353905209983</v>
      </c>
      <c r="I121">
        <v>0.116178391682945</v>
      </c>
      <c r="J121">
        <v>0.85870847546456297</v>
      </c>
      <c r="K121">
        <v>1.0193597448824401</v>
      </c>
    </row>
    <row r="122" spans="1:11" x14ac:dyDescent="0.3">
      <c r="A122">
        <v>2.0166666666666702</v>
      </c>
      <c r="B122">
        <v>1.71872083995726E-2</v>
      </c>
      <c r="C122">
        <v>4.5682467187405797E-2</v>
      </c>
      <c r="D122">
        <v>0.178279303683787</v>
      </c>
      <c r="E122">
        <v>0.82232728469899097</v>
      </c>
      <c r="F122">
        <v>4.16391712580847</v>
      </c>
      <c r="G122">
        <v>1.0051911492841199</v>
      </c>
      <c r="H122">
        <v>0.137394402046676</v>
      </c>
      <c r="I122">
        <v>0.116137894846252</v>
      </c>
      <c r="J122">
        <v>0.85870847588621102</v>
      </c>
      <c r="K122">
        <v>1.01936665345484</v>
      </c>
    </row>
    <row r="123" spans="1:11" x14ac:dyDescent="0.3">
      <c r="A123">
        <v>2.0333333333333301</v>
      </c>
      <c r="B123">
        <v>1.7188744704833701E-2</v>
      </c>
      <c r="C123">
        <v>4.5690075756918802E-2</v>
      </c>
      <c r="D123">
        <v>0.178319779165624</v>
      </c>
      <c r="E123">
        <v>0.82256435734187205</v>
      </c>
      <c r="F123">
        <v>4.1653759862819904</v>
      </c>
      <c r="G123">
        <v>1.00515113153461</v>
      </c>
      <c r="H123">
        <v>0.13743441979618701</v>
      </c>
      <c r="I123">
        <v>0.11609787709674201</v>
      </c>
      <c r="J123">
        <v>0.85870847629423297</v>
      </c>
      <c r="K123">
        <v>1.0193734804636201</v>
      </c>
    </row>
    <row r="124" spans="1:11" x14ac:dyDescent="0.3">
      <c r="A124">
        <v>2.0499999999999998</v>
      </c>
      <c r="B124">
        <v>1.7190262030474399E-2</v>
      </c>
      <c r="C124">
        <v>4.5697593019496399E-2</v>
      </c>
      <c r="D124">
        <v>0.178359769547765</v>
      </c>
      <c r="E124">
        <v>0.82279859146372103</v>
      </c>
      <c r="F124">
        <v>4.16681739696444</v>
      </c>
      <c r="G124">
        <v>1.00511159287228</v>
      </c>
      <c r="H124">
        <v>0.13747395845851501</v>
      </c>
      <c r="I124">
        <v>0.116058338434414</v>
      </c>
      <c r="J124">
        <v>0.85870847668863104</v>
      </c>
      <c r="K124">
        <v>1.0193802259087901</v>
      </c>
    </row>
    <row r="125" spans="1:11" x14ac:dyDescent="0.3">
      <c r="A125">
        <v>2.06666666666667</v>
      </c>
      <c r="B125">
        <v>1.7191760376494499E-2</v>
      </c>
      <c r="C125">
        <v>4.5705018975138699E-2</v>
      </c>
      <c r="D125">
        <v>0.17839927483020901</v>
      </c>
      <c r="E125">
        <v>0.82302998706454</v>
      </c>
      <c r="F125">
        <v>4.1682413578558304</v>
      </c>
      <c r="G125">
        <v>1.00507253329714</v>
      </c>
      <c r="H125">
        <v>0.13751301803366001</v>
      </c>
      <c r="I125">
        <v>0.11601927885926799</v>
      </c>
      <c r="J125">
        <v>0.85870847706940301</v>
      </c>
      <c r="K125">
        <v>1.01938688979035</v>
      </c>
    </row>
    <row r="126" spans="1:11" x14ac:dyDescent="0.3">
      <c r="A126">
        <v>2.0833333333333299</v>
      </c>
      <c r="B126">
        <v>1.7193239742894099E-2</v>
      </c>
      <c r="C126">
        <v>4.5712353623845702E-2</v>
      </c>
      <c r="D126">
        <v>0.17843829501295699</v>
      </c>
      <c r="E126">
        <v>0.82325854414432798</v>
      </c>
      <c r="F126">
        <v>4.16964786895615</v>
      </c>
      <c r="G126">
        <v>1.0050339528091801</v>
      </c>
      <c r="H126">
        <v>0.13755159852162299</v>
      </c>
      <c r="I126">
        <v>0.11598069837130499</v>
      </c>
      <c r="J126">
        <v>0.85870847743655099</v>
      </c>
      <c r="K126">
        <v>1.0193934721083</v>
      </c>
    </row>
    <row r="127" spans="1:11" x14ac:dyDescent="0.3">
      <c r="A127">
        <v>2.1</v>
      </c>
      <c r="B127">
        <v>1.71947001296732E-2</v>
      </c>
      <c r="C127">
        <v>4.57195969656174E-2</v>
      </c>
      <c r="D127">
        <v>0.17847683009600901</v>
      </c>
      <c r="E127">
        <v>0.82348426270308495</v>
      </c>
      <c r="F127">
        <v>4.1710369302653998</v>
      </c>
      <c r="G127">
        <v>1.0049958514083901</v>
      </c>
      <c r="H127">
        <v>0.137589699922404</v>
      </c>
      <c r="I127">
        <v>0.115942596970525</v>
      </c>
      <c r="J127">
        <v>0.85870847779007398</v>
      </c>
      <c r="K127">
        <v>1.0193999728626399</v>
      </c>
    </row>
    <row r="128" spans="1:11" x14ac:dyDescent="0.3">
      <c r="A128">
        <v>2.1166666666666698</v>
      </c>
      <c r="B128">
        <v>1.7196141536831699E-2</v>
      </c>
      <c r="C128">
        <v>4.5726749000453801E-2</v>
      </c>
      <c r="D128">
        <v>0.178514880079364</v>
      </c>
      <c r="E128">
        <v>0.82370714274081103</v>
      </c>
      <c r="F128">
        <v>4.1724085417835797</v>
      </c>
      <c r="G128">
        <v>1.0049582290948</v>
      </c>
      <c r="H128">
        <v>0.13762732223600099</v>
      </c>
      <c r="I128">
        <v>0.11590497465692701</v>
      </c>
      <c r="J128">
        <v>0.85870847812997098</v>
      </c>
      <c r="K128">
        <v>1.01940639205336</v>
      </c>
    </row>
    <row r="129" spans="1:11" x14ac:dyDescent="0.3">
      <c r="A129">
        <v>2.1333333333333302</v>
      </c>
      <c r="B129">
        <v>1.7197563964369798E-2</v>
      </c>
      <c r="C129">
        <v>4.5733809728354897E-2</v>
      </c>
      <c r="D129">
        <v>0.178552444963022</v>
      </c>
      <c r="E129">
        <v>0.82392718425750699</v>
      </c>
      <c r="F129">
        <v>4.1737627035106897</v>
      </c>
      <c r="G129">
        <v>1.0049210858683799</v>
      </c>
      <c r="H129">
        <v>0.13766446546241701</v>
      </c>
      <c r="I129">
        <v>0.11586783143051201</v>
      </c>
      <c r="J129">
        <v>0.85870847845624398</v>
      </c>
      <c r="K129">
        <v>1.01941272968048</v>
      </c>
    </row>
    <row r="130" spans="1:11" x14ac:dyDescent="0.3">
      <c r="A130">
        <v>2.15</v>
      </c>
      <c r="B130">
        <v>1.7198967412287301E-2</v>
      </c>
      <c r="C130">
        <v>4.57407791493206E-2</v>
      </c>
      <c r="D130">
        <v>0.178589524746985</v>
      </c>
      <c r="E130">
        <v>0.82414438725317096</v>
      </c>
      <c r="F130">
        <v>4.1750994154467396</v>
      </c>
      <c r="G130">
        <v>1.0048844217291499</v>
      </c>
      <c r="H130">
        <v>0.13770112960164901</v>
      </c>
      <c r="I130">
        <v>0.115831167291279</v>
      </c>
      <c r="J130">
        <v>0.858708478768892</v>
      </c>
      <c r="K130">
        <v>1.0194189857439799</v>
      </c>
    </row>
    <row r="131" spans="1:11" x14ac:dyDescent="0.3">
      <c r="A131">
        <v>2.1666666666666701</v>
      </c>
      <c r="B131">
        <v>1.7200351880584198E-2</v>
      </c>
      <c r="C131">
        <v>4.5747657263351102E-2</v>
      </c>
      <c r="D131">
        <v>0.17862611943125001</v>
      </c>
      <c r="E131">
        <v>0.82435875172780504</v>
      </c>
      <c r="F131">
        <v>4.1764186775917196</v>
      </c>
      <c r="G131">
        <v>1.0048482366771001</v>
      </c>
      <c r="H131">
        <v>0.13773731465370001</v>
      </c>
      <c r="I131">
        <v>0.115794982239229</v>
      </c>
      <c r="J131">
        <v>0.85870847906791503</v>
      </c>
      <c r="K131">
        <v>1.01942516024388</v>
      </c>
    </row>
    <row r="132" spans="1:11" x14ac:dyDescent="0.3">
      <c r="A132">
        <v>2.18333333333333</v>
      </c>
      <c r="B132">
        <v>1.72017173692607E-2</v>
      </c>
      <c r="C132">
        <v>4.5754444070446203E-2</v>
      </c>
      <c r="D132">
        <v>0.17866222901581999</v>
      </c>
      <c r="E132">
        <v>0.824570277681409</v>
      </c>
      <c r="F132">
        <v>4.1777204899456297</v>
      </c>
      <c r="G132">
        <v>1.00481253071223</v>
      </c>
      <c r="H132">
        <v>0.137773020618567</v>
      </c>
      <c r="I132">
        <v>0.115759276274361</v>
      </c>
      <c r="J132">
        <v>0.85870847935331196</v>
      </c>
      <c r="K132">
        <v>1.0194312531801599</v>
      </c>
    </row>
    <row r="133" spans="1:11" x14ac:dyDescent="0.3">
      <c r="A133">
        <v>2.2000000000000002</v>
      </c>
      <c r="B133">
        <v>1.7203063878316601E-2</v>
      </c>
      <c r="C133">
        <v>4.5761139570606103E-2</v>
      </c>
      <c r="D133">
        <v>0.178697853500693</v>
      </c>
      <c r="E133">
        <v>0.82477896511398097</v>
      </c>
      <c r="F133">
        <v>4.17900485250847</v>
      </c>
      <c r="G133">
        <v>1.00477730383455</v>
      </c>
      <c r="H133">
        <v>0.13780824749625201</v>
      </c>
      <c r="I133">
        <v>0.11572404939667599</v>
      </c>
      <c r="J133">
        <v>0.85870847962508501</v>
      </c>
      <c r="K133">
        <v>1.01943726455283</v>
      </c>
    </row>
    <row r="134" spans="1:11" x14ac:dyDescent="0.3">
      <c r="A134">
        <v>2.2166666666666699</v>
      </c>
      <c r="B134">
        <v>1.7204391407751998E-2</v>
      </c>
      <c r="C134">
        <v>4.5767743763830603E-2</v>
      </c>
      <c r="D134">
        <v>0.17873299288587</v>
      </c>
      <c r="E134">
        <v>0.82498481402552304</v>
      </c>
      <c r="F134">
        <v>4.1802717652802501</v>
      </c>
      <c r="G134">
        <v>1.0047425560440399</v>
      </c>
      <c r="H134">
        <v>0.137842995286755</v>
      </c>
      <c r="I134">
        <v>0.11568930160617399</v>
      </c>
      <c r="J134">
        <v>0.85870847988323296</v>
      </c>
      <c r="K134">
        <v>1.0194431943619</v>
      </c>
    </row>
    <row r="135" spans="1:11" x14ac:dyDescent="0.3">
      <c r="A135">
        <v>2.2333333333333298</v>
      </c>
      <c r="B135">
        <v>1.7205699957566899E-2</v>
      </c>
      <c r="C135">
        <v>4.5774256650119798E-2</v>
      </c>
      <c r="D135">
        <v>0.17876764717134999</v>
      </c>
      <c r="E135">
        <v>0.825187824416033</v>
      </c>
      <c r="F135">
        <v>4.1815212282609604</v>
      </c>
      <c r="G135">
        <v>1.00470828734072</v>
      </c>
      <c r="H135">
        <v>0.13787726399007499</v>
      </c>
      <c r="I135">
        <v>0.115655032902854</v>
      </c>
      <c r="J135">
        <v>0.85870848012775602</v>
      </c>
      <c r="K135">
        <v>1.0194490426073499</v>
      </c>
    </row>
    <row r="136" spans="1:11" x14ac:dyDescent="0.3">
      <c r="A136">
        <v>2.25</v>
      </c>
      <c r="B136">
        <v>1.7206989527761202E-2</v>
      </c>
      <c r="C136">
        <v>4.5780678229473702E-2</v>
      </c>
      <c r="D136">
        <v>0.17880181635713399</v>
      </c>
      <c r="E136">
        <v>0.82538799628551296</v>
      </c>
      <c r="F136">
        <v>4.1827532414505999</v>
      </c>
      <c r="G136">
        <v>1.0046744977245901</v>
      </c>
      <c r="H136">
        <v>0.137911053606212</v>
      </c>
      <c r="I136">
        <v>0.115621243286716</v>
      </c>
      <c r="J136">
        <v>0.85870848035865399</v>
      </c>
      <c r="K136">
        <v>1.01945480928919</v>
      </c>
    </row>
    <row r="137" spans="1:11" x14ac:dyDescent="0.3">
      <c r="A137">
        <v>2.2666666666666702</v>
      </c>
      <c r="B137">
        <v>1.7208260118335001E-2</v>
      </c>
      <c r="C137">
        <v>4.57870085018924E-2</v>
      </c>
      <c r="D137">
        <v>0.178835500443221</v>
      </c>
      <c r="E137">
        <v>0.82558532963396303</v>
      </c>
      <c r="F137">
        <v>4.1839678048491704</v>
      </c>
      <c r="G137">
        <v>1.00464118719563</v>
      </c>
      <c r="H137">
        <v>0.137944364135167</v>
      </c>
      <c r="I137">
        <v>0.115587932757761</v>
      </c>
      <c r="J137">
        <v>0.85870848057592697</v>
      </c>
      <c r="K137">
        <v>1.0194604944074099</v>
      </c>
    </row>
    <row r="138" spans="1:11" x14ac:dyDescent="0.3">
      <c r="A138">
        <v>2.2833333333333301</v>
      </c>
      <c r="B138">
        <v>1.72095117292883E-2</v>
      </c>
      <c r="C138">
        <v>4.5793247467375703E-2</v>
      </c>
      <c r="D138">
        <v>0.178868699429612</v>
      </c>
      <c r="E138">
        <v>0.82577982446138098</v>
      </c>
      <c r="F138">
        <v>4.1851649184566799</v>
      </c>
      <c r="G138">
        <v>1.0046083557538601</v>
      </c>
      <c r="H138">
        <v>0.13797719557693999</v>
      </c>
      <c r="I138">
        <v>0.11555510131598901</v>
      </c>
      <c r="J138">
        <v>0.85870848077957496</v>
      </c>
      <c r="K138">
        <v>1.01946609796203</v>
      </c>
    </row>
    <row r="139" spans="1:11" x14ac:dyDescent="0.3">
      <c r="A139">
        <v>2.2999999999999998</v>
      </c>
      <c r="B139">
        <v>1.7210744360621099E-2</v>
      </c>
      <c r="C139">
        <v>4.5799395125923598E-2</v>
      </c>
      <c r="D139">
        <v>0.17890141331630699</v>
      </c>
      <c r="E139">
        <v>0.82597148076776905</v>
      </c>
      <c r="F139">
        <v>4.1863445822731098</v>
      </c>
      <c r="G139">
        <v>1.0045760033992699</v>
      </c>
      <c r="H139">
        <v>0.138009547931529</v>
      </c>
      <c r="I139">
        <v>0.115522748961399</v>
      </c>
      <c r="J139">
        <v>0.85870848096959795</v>
      </c>
      <c r="K139">
        <v>1.01947161995304</v>
      </c>
    </row>
    <row r="140" spans="1:11" x14ac:dyDescent="0.3">
      <c r="A140">
        <v>2.31666666666667</v>
      </c>
      <c r="B140">
        <v>1.72119580123333E-2</v>
      </c>
      <c r="C140">
        <v>4.5805451477536299E-2</v>
      </c>
      <c r="D140">
        <v>0.17893364210330501</v>
      </c>
      <c r="E140">
        <v>0.826160298553126</v>
      </c>
      <c r="F140">
        <v>4.1875067962984804</v>
      </c>
      <c r="G140">
        <v>1.0045441301318601</v>
      </c>
      <c r="H140">
        <v>0.138041421198937</v>
      </c>
      <c r="I140">
        <v>0.115490875693992</v>
      </c>
      <c r="J140">
        <v>0.85870848114599596</v>
      </c>
      <c r="K140">
        <v>1.01947706038043</v>
      </c>
    </row>
    <row r="141" spans="1:11" x14ac:dyDescent="0.3">
      <c r="A141">
        <v>2.3333333333333299</v>
      </c>
      <c r="B141">
        <v>1.7213152684425002E-2</v>
      </c>
      <c r="C141">
        <v>4.5811416522213697E-2</v>
      </c>
      <c r="D141">
        <v>0.178965385790606</v>
      </c>
      <c r="E141">
        <v>0.82634627781745196</v>
      </c>
      <c r="F141">
        <v>4.1886515605327803</v>
      </c>
      <c r="G141">
        <v>1.0045127359516399</v>
      </c>
      <c r="H141">
        <v>0.138072815379161</v>
      </c>
      <c r="I141">
        <v>0.115459481513767</v>
      </c>
      <c r="J141">
        <v>0.85870848130876898</v>
      </c>
      <c r="K141">
        <v>1.01948241924422</v>
      </c>
    </row>
    <row r="142" spans="1:11" x14ac:dyDescent="0.3">
      <c r="A142">
        <v>2.35</v>
      </c>
      <c r="B142">
        <v>1.7214328376896199E-2</v>
      </c>
      <c r="C142">
        <v>4.5817290259955797E-2</v>
      </c>
      <c r="D142">
        <v>0.178996644378212</v>
      </c>
      <c r="E142">
        <v>0.82652941856074702</v>
      </c>
      <c r="F142">
        <v>4.1897788749760201</v>
      </c>
      <c r="G142">
        <v>1.0044818208585899</v>
      </c>
      <c r="H142">
        <v>0.13810373047220401</v>
      </c>
      <c r="I142">
        <v>0.11542856642072501</v>
      </c>
      <c r="J142">
        <v>0.85870848145791701</v>
      </c>
      <c r="K142">
        <v>1.01948769654439</v>
      </c>
    </row>
    <row r="143" spans="1:11" x14ac:dyDescent="0.3">
      <c r="A143">
        <v>2.3666666666666698</v>
      </c>
      <c r="B143">
        <v>1.72154850897469E-2</v>
      </c>
      <c r="C143">
        <v>4.5823072690762502E-2</v>
      </c>
      <c r="D143">
        <v>0.179027417866121</v>
      </c>
      <c r="E143">
        <v>0.82670972078301197</v>
      </c>
      <c r="F143">
        <v>4.1908887396281802</v>
      </c>
      <c r="G143">
        <v>1.0044513848527401</v>
      </c>
      <c r="H143">
        <v>0.13813416647806301</v>
      </c>
      <c r="I143">
        <v>0.11539813041486501</v>
      </c>
      <c r="J143">
        <v>0.85870848159344004</v>
      </c>
      <c r="K143">
        <v>1.0194928922809601</v>
      </c>
    </row>
    <row r="144" spans="1:11" x14ac:dyDescent="0.3">
      <c r="A144">
        <v>2.3833333333333302</v>
      </c>
      <c r="B144">
        <v>1.7216622822977101E-2</v>
      </c>
      <c r="C144">
        <v>4.5828763814634001E-2</v>
      </c>
      <c r="D144">
        <v>0.17905770625433301</v>
      </c>
      <c r="E144">
        <v>0.82688718448424603</v>
      </c>
      <c r="F144">
        <v>4.1919811544892802</v>
      </c>
      <c r="G144">
        <v>1.00442142793406</v>
      </c>
      <c r="H144">
        <v>0.13816412339674</v>
      </c>
      <c r="I144">
        <v>0.115368173496188</v>
      </c>
      <c r="J144">
        <v>0.85870848171533798</v>
      </c>
      <c r="K144">
        <v>1.0194980064539101</v>
      </c>
    </row>
    <row r="145" spans="1:11" x14ac:dyDescent="0.3">
      <c r="A145">
        <v>2.4</v>
      </c>
      <c r="B145">
        <v>1.72177415765867E-2</v>
      </c>
      <c r="C145">
        <v>4.5834363631570098E-2</v>
      </c>
      <c r="D145">
        <v>0.17908750954284999</v>
      </c>
      <c r="E145">
        <v>0.82706180966444898</v>
      </c>
      <c r="F145">
        <v>4.1930561195593103</v>
      </c>
      <c r="G145">
        <v>1.00439195010256</v>
      </c>
      <c r="H145">
        <v>0.13819360122823501</v>
      </c>
      <c r="I145">
        <v>0.115338695664694</v>
      </c>
      <c r="J145">
        <v>0.85870848182361104</v>
      </c>
      <c r="K145">
        <v>1.01950303906325</v>
      </c>
    </row>
    <row r="146" spans="1:11" x14ac:dyDescent="0.3">
      <c r="A146">
        <v>2.4166666666666701</v>
      </c>
      <c r="B146">
        <v>1.72188413505758E-2</v>
      </c>
      <c r="C146">
        <v>4.5839872141571002E-2</v>
      </c>
      <c r="D146">
        <v>0.17911682773166901</v>
      </c>
      <c r="E146">
        <v>0.82723359632362103</v>
      </c>
      <c r="F146">
        <v>4.1941136348382697</v>
      </c>
      <c r="G146">
        <v>1.0043629513582499</v>
      </c>
      <c r="H146">
        <v>0.13822259997254699</v>
      </c>
      <c r="I146">
        <v>0.115309696920382</v>
      </c>
      <c r="J146">
        <v>0.85870848191825899</v>
      </c>
      <c r="K146">
        <v>1.0195079901089801</v>
      </c>
    </row>
    <row r="147" spans="1:11" x14ac:dyDescent="0.3">
      <c r="A147">
        <v>2.43333333333333</v>
      </c>
      <c r="B147">
        <v>1.7219922144944302E-2</v>
      </c>
      <c r="C147">
        <v>4.5845289344636497E-2</v>
      </c>
      <c r="D147">
        <v>0.179145660820793</v>
      </c>
      <c r="E147">
        <v>0.82740254446176198</v>
      </c>
      <c r="F147">
        <v>4.1951537003261699</v>
      </c>
      <c r="G147">
        <v>1.00433443170112</v>
      </c>
      <c r="H147">
        <v>0.13825111962967601</v>
      </c>
      <c r="I147">
        <v>0.115281177263252</v>
      </c>
      <c r="J147">
        <v>0.85870848199928196</v>
      </c>
      <c r="K147">
        <v>1.0195128595911001</v>
      </c>
    </row>
    <row r="148" spans="1:11" x14ac:dyDescent="0.3">
      <c r="A148">
        <v>2.4500000000000002</v>
      </c>
      <c r="B148">
        <v>1.7220983959692401E-2</v>
      </c>
      <c r="C148">
        <v>4.5850615240766703E-2</v>
      </c>
      <c r="D148">
        <v>0.179174008810219</v>
      </c>
      <c r="E148">
        <v>0.82756865407887303</v>
      </c>
      <c r="F148">
        <v>4.1961763160229903</v>
      </c>
      <c r="G148">
        <v>1.00430639113118</v>
      </c>
      <c r="H148">
        <v>0.138279160199623</v>
      </c>
      <c r="I148">
        <v>0.115253136693305</v>
      </c>
      <c r="J148">
        <v>0.85870848206668005</v>
      </c>
      <c r="K148">
        <v>1.0195176475095999</v>
      </c>
    </row>
    <row r="149" spans="1:11" x14ac:dyDescent="0.3">
      <c r="A149">
        <v>2.4666666666666699</v>
      </c>
      <c r="B149">
        <v>1.7222026794819899E-2</v>
      </c>
      <c r="C149">
        <v>4.5855849829961597E-2</v>
      </c>
      <c r="D149">
        <v>0.17920187169995</v>
      </c>
      <c r="E149">
        <v>0.82773192517495198</v>
      </c>
      <c r="F149">
        <v>4.1971814819287498</v>
      </c>
      <c r="G149">
        <v>1.00427882964841</v>
      </c>
      <c r="H149">
        <v>0.138306721682388</v>
      </c>
      <c r="I149">
        <v>0.115225575210541</v>
      </c>
      <c r="J149">
        <v>0.85870848212045303</v>
      </c>
      <c r="K149">
        <v>1.0195223538645</v>
      </c>
    </row>
    <row r="150" spans="1:11" x14ac:dyDescent="0.3">
      <c r="A150">
        <v>2.4833333333333298</v>
      </c>
      <c r="B150">
        <v>1.72230506503269E-2</v>
      </c>
      <c r="C150">
        <v>4.58609931122212E-2</v>
      </c>
      <c r="D150">
        <v>0.179229249489984</v>
      </c>
      <c r="E150">
        <v>0.82789235775000203</v>
      </c>
      <c r="F150">
        <v>4.1981691980434404</v>
      </c>
      <c r="G150">
        <v>1.0042517472528301</v>
      </c>
      <c r="H150">
        <v>0.13833380407797</v>
      </c>
      <c r="I150">
        <v>0.115198492814959</v>
      </c>
      <c r="J150">
        <v>0.85870848216060203</v>
      </c>
      <c r="K150">
        <v>1.0195269786557899</v>
      </c>
    </row>
    <row r="151" spans="1:11" x14ac:dyDescent="0.3">
      <c r="A151">
        <v>2.5</v>
      </c>
      <c r="B151">
        <v>1.7224055526213401E-2</v>
      </c>
      <c r="C151">
        <v>4.58660450875455E-2</v>
      </c>
      <c r="D151">
        <v>0.17925614218032199</v>
      </c>
      <c r="E151">
        <v>0.82804995180401997</v>
      </c>
      <c r="F151">
        <v>4.1991394643670699</v>
      </c>
      <c r="G151">
        <v>1.0042251439444301</v>
      </c>
      <c r="H151">
        <v>0.13836040738636901</v>
      </c>
      <c r="I151">
        <v>0.11517188950656</v>
      </c>
      <c r="J151">
        <v>0.85870848218712503</v>
      </c>
      <c r="K151">
        <v>1.01953152188346</v>
      </c>
    </row>
    <row r="152" spans="1:11" x14ac:dyDescent="0.3">
      <c r="A152">
        <v>2.5166666666666702</v>
      </c>
      <c r="B152">
        <v>1.7225041422479302E-2</v>
      </c>
      <c r="C152">
        <v>4.5871005755934502E-2</v>
      </c>
      <c r="D152">
        <v>0.179282549770963</v>
      </c>
      <c r="E152">
        <v>0.82820470733700702</v>
      </c>
      <c r="F152">
        <v>4.2000922808996197</v>
      </c>
      <c r="G152">
        <v>1.00419901972321</v>
      </c>
      <c r="H152">
        <v>0.13838653160758599</v>
      </c>
      <c r="I152">
        <v>0.115145765285343</v>
      </c>
      <c r="J152">
        <v>0.85870848220002305</v>
      </c>
      <c r="K152">
        <v>1.0195359835475299</v>
      </c>
    </row>
    <row r="153" spans="1:11" x14ac:dyDescent="0.3">
      <c r="A153">
        <v>2.5333333333333301</v>
      </c>
      <c r="B153">
        <v>1.7226008339124702E-2</v>
      </c>
      <c r="C153">
        <v>4.5875875117388103E-2</v>
      </c>
      <c r="D153">
        <v>0.17930847226190799</v>
      </c>
      <c r="E153">
        <v>0.82835662434896395</v>
      </c>
      <c r="F153">
        <v>4.2010276476411104</v>
      </c>
      <c r="G153">
        <v>1.0041733745891801</v>
      </c>
      <c r="H153">
        <v>0.13841217674162001</v>
      </c>
      <c r="I153">
        <v>0.115120120151309</v>
      </c>
      <c r="J153">
        <v>0.85870848219929596</v>
      </c>
      <c r="K153">
        <v>1.0195403636479801</v>
      </c>
    </row>
    <row r="154" spans="1:11" x14ac:dyDescent="0.3">
      <c r="A154">
        <v>2.5499999999999998</v>
      </c>
      <c r="B154">
        <v>1.7226956276149601E-2</v>
      </c>
      <c r="C154">
        <v>4.5880653171906503E-2</v>
      </c>
      <c r="D154">
        <v>0.17933390965315699</v>
      </c>
      <c r="E154">
        <v>0.82850570283989</v>
      </c>
      <c r="F154">
        <v>4.2019455645915302</v>
      </c>
      <c r="G154">
        <v>1.0041482085423299</v>
      </c>
      <c r="H154">
        <v>0.138437342788471</v>
      </c>
      <c r="I154">
        <v>0.115094954104457</v>
      </c>
      <c r="J154">
        <v>0.858708482184945</v>
      </c>
      <c r="K154">
        <v>1.0195446621848201</v>
      </c>
    </row>
    <row r="155" spans="1:11" x14ac:dyDescent="0.3">
      <c r="A155">
        <v>2.56666666666667</v>
      </c>
      <c r="B155">
        <v>1.7227885233554001E-2</v>
      </c>
      <c r="C155">
        <v>4.58853399194896E-2</v>
      </c>
      <c r="D155">
        <v>0.17935886194470901</v>
      </c>
      <c r="E155">
        <v>0.82865194280978505</v>
      </c>
      <c r="F155">
        <v>4.20284603175089</v>
      </c>
      <c r="G155">
        <v>1.0041235215826601</v>
      </c>
      <c r="H155">
        <v>0.13846202974814101</v>
      </c>
      <c r="I155">
        <v>0.115070267144788</v>
      </c>
      <c r="J155">
        <v>0.85870848215696804</v>
      </c>
      <c r="K155">
        <v>1.01954887915805</v>
      </c>
    </row>
    <row r="156" spans="1:11" x14ac:dyDescent="0.3">
      <c r="A156">
        <v>2.5833333333333299</v>
      </c>
      <c r="B156">
        <v>1.72287952113378E-2</v>
      </c>
      <c r="C156">
        <v>4.5889935360137302E-2</v>
      </c>
      <c r="D156">
        <v>0.17938332913656399</v>
      </c>
      <c r="E156">
        <v>0.82879534425864898</v>
      </c>
      <c r="F156">
        <v>4.2037290491191701</v>
      </c>
      <c r="G156">
        <v>1.0040993137101699</v>
      </c>
      <c r="H156">
        <v>0.13848623762062701</v>
      </c>
      <c r="I156">
        <v>0.11504605927230099</v>
      </c>
      <c r="J156">
        <v>0.85870848211536599</v>
      </c>
      <c r="K156">
        <v>1.0195530145676699</v>
      </c>
    </row>
    <row r="157" spans="1:11" x14ac:dyDescent="0.3">
      <c r="A157">
        <v>2.6</v>
      </c>
      <c r="B157">
        <v>1.7229686209501101E-2</v>
      </c>
      <c r="C157">
        <v>4.5894439493849797E-2</v>
      </c>
      <c r="D157">
        <v>0.179407311228724</v>
      </c>
      <c r="E157">
        <v>0.82893590718648302</v>
      </c>
      <c r="F157">
        <v>4.2045946166963901</v>
      </c>
      <c r="G157">
        <v>1.0040755849248699</v>
      </c>
      <c r="H157">
        <v>0.138509966405931</v>
      </c>
      <c r="I157">
        <v>0.115022330486997</v>
      </c>
      <c r="J157">
        <v>0.85870848206014005</v>
      </c>
      <c r="K157">
        <v>1.0195570684136801</v>
      </c>
    </row>
    <row r="158" spans="1:11" x14ac:dyDescent="0.3">
      <c r="A158">
        <v>2.6166666666666698</v>
      </c>
      <c r="B158">
        <v>1.72305582280439E-2</v>
      </c>
      <c r="C158">
        <v>4.5898852320626897E-2</v>
      </c>
      <c r="D158">
        <v>0.17943080822118601</v>
      </c>
      <c r="E158">
        <v>0.82907363159328495</v>
      </c>
      <c r="F158">
        <v>4.2054427344825402</v>
      </c>
      <c r="G158">
        <v>1.0040523352267501</v>
      </c>
      <c r="H158">
        <v>0.138533216104053</v>
      </c>
      <c r="I158">
        <v>0.114999080788876</v>
      </c>
      <c r="J158">
        <v>0.85870848199128802</v>
      </c>
      <c r="K158">
        <v>1.01956104069608</v>
      </c>
    </row>
    <row r="159" spans="1:11" x14ac:dyDescent="0.3">
      <c r="A159">
        <v>2.6333333333333302</v>
      </c>
      <c r="B159">
        <v>1.7231411266966201E-2</v>
      </c>
      <c r="C159">
        <v>4.59031738404687E-2</v>
      </c>
      <c r="D159">
        <v>0.179453820113953</v>
      </c>
      <c r="E159">
        <v>0.82920851747905699</v>
      </c>
      <c r="F159">
        <v>4.2062734024776196</v>
      </c>
      <c r="G159">
        <v>1.0040295646158099</v>
      </c>
      <c r="H159">
        <v>0.138555986714992</v>
      </c>
      <c r="I159">
        <v>0.114976310177937</v>
      </c>
      <c r="J159">
        <v>0.85870848190881199</v>
      </c>
      <c r="K159">
        <v>1.01956493141487</v>
      </c>
    </row>
    <row r="160" spans="1:11" x14ac:dyDescent="0.3">
      <c r="A160">
        <v>2.65</v>
      </c>
      <c r="B160">
        <v>1.7232245326267898E-2</v>
      </c>
      <c r="C160">
        <v>4.5907404053375199E-2</v>
      </c>
      <c r="D160">
        <v>0.17947634690702299</v>
      </c>
      <c r="E160">
        <v>0.82934056484379903</v>
      </c>
      <c r="F160">
        <v>4.20708662068163</v>
      </c>
      <c r="G160">
        <v>1.00400727309205</v>
      </c>
      <c r="H160">
        <v>0.13857827823874799</v>
      </c>
      <c r="I160">
        <v>0.11495401865418101</v>
      </c>
      <c r="J160">
        <v>0.85870848181270998</v>
      </c>
      <c r="K160">
        <v>1.01956874057004</v>
      </c>
    </row>
    <row r="161" spans="1:11" x14ac:dyDescent="0.3">
      <c r="A161">
        <v>2.6666666666666701</v>
      </c>
      <c r="B161">
        <v>1.7233060405949099E-2</v>
      </c>
      <c r="C161">
        <v>4.5911542959346401E-2</v>
      </c>
      <c r="D161">
        <v>0.17949838860039699</v>
      </c>
      <c r="E161">
        <v>0.82946977368750896</v>
      </c>
      <c r="F161">
        <v>4.2078823890945802</v>
      </c>
      <c r="G161">
        <v>1.0039854606554801</v>
      </c>
      <c r="H161">
        <v>0.138600090675322</v>
      </c>
      <c r="I161">
        <v>0.114932206217607</v>
      </c>
      <c r="J161">
        <v>0.85870848170298397</v>
      </c>
      <c r="K161">
        <v>1.0195724681616101</v>
      </c>
    </row>
    <row r="162" spans="1:11" x14ac:dyDescent="0.3">
      <c r="A162">
        <v>2.68333333333333</v>
      </c>
      <c r="B162">
        <v>1.72338044565837E-2</v>
      </c>
      <c r="C162">
        <v>4.5915361545135099E-2</v>
      </c>
      <c r="D162">
        <v>0.179518739376896</v>
      </c>
      <c r="E162">
        <v>0.82958913795385503</v>
      </c>
      <c r="F162">
        <v>4.2086179478439298</v>
      </c>
      <c r="G162">
        <v>1.00396530887643</v>
      </c>
      <c r="H162">
        <v>0.13862024245436499</v>
      </c>
      <c r="I162">
        <v>0.114912054438563</v>
      </c>
      <c r="J162">
        <v>0.85870848161629898</v>
      </c>
      <c r="K162">
        <v>1.01957591584638</v>
      </c>
    </row>
    <row r="163" spans="1:11" x14ac:dyDescent="0.3">
      <c r="A163">
        <v>2.7</v>
      </c>
      <c r="B163">
        <v>1.7234512027003601E-2</v>
      </c>
      <c r="C163">
        <v>4.5919015175944503E-2</v>
      </c>
      <c r="D163">
        <v>0.17953821932455899</v>
      </c>
      <c r="E163">
        <v>0.82970343195818397</v>
      </c>
      <c r="F163">
        <v>4.2093224950876102</v>
      </c>
      <c r="G163">
        <v>1.0039460123931701</v>
      </c>
      <c r="H163">
        <v>0.13863953893762401</v>
      </c>
      <c r="I163">
        <v>0.114892757955305</v>
      </c>
      <c r="J163">
        <v>0.85870848154846102</v>
      </c>
      <c r="K163">
        <v>1.0195792193506401</v>
      </c>
    </row>
    <row r="164" spans="1:11" x14ac:dyDescent="0.3">
      <c r="A164">
        <v>2.7166666666666699</v>
      </c>
      <c r="B164">
        <v>1.7235213629478999E-2</v>
      </c>
      <c r="C164">
        <v>4.5922638818515202E-2</v>
      </c>
      <c r="D164">
        <v>0.17955753951688699</v>
      </c>
      <c r="E164">
        <v>0.829816789200991</v>
      </c>
      <c r="F164">
        <v>4.2100212713358403</v>
      </c>
      <c r="G164">
        <v>1.0039268740543099</v>
      </c>
      <c r="H164">
        <v>0.13865867727648601</v>
      </c>
      <c r="I164">
        <v>0.114873619616442</v>
      </c>
      <c r="J164">
        <v>0.85870848148227297</v>
      </c>
      <c r="K164">
        <v>1.01958249581515</v>
      </c>
    </row>
    <row r="165" spans="1:11" x14ac:dyDescent="0.3">
      <c r="A165">
        <v>2.7333333333333298</v>
      </c>
      <c r="B165">
        <v>1.7235909264009901E-2</v>
      </c>
      <c r="C165">
        <v>4.5926232472847099E-2</v>
      </c>
      <c r="D165">
        <v>0.17957669995387801</v>
      </c>
      <c r="E165">
        <v>0.82992920968227601</v>
      </c>
      <c r="F165">
        <v>4.2107142765886101</v>
      </c>
      <c r="G165">
        <v>1.00390789385985</v>
      </c>
      <c r="H165">
        <v>0.13867765747095301</v>
      </c>
      <c r="I165">
        <v>0.114854639421975</v>
      </c>
      <c r="J165">
        <v>0.85870848141773404</v>
      </c>
      <c r="K165">
        <v>1.01958574523993</v>
      </c>
    </row>
    <row r="166" spans="1:11" x14ac:dyDescent="0.3">
      <c r="A166">
        <v>2.75</v>
      </c>
      <c r="B166">
        <v>1.72365989305963E-2</v>
      </c>
      <c r="C166">
        <v>4.5929796138940403E-2</v>
      </c>
      <c r="D166">
        <v>0.17959570063553401</v>
      </c>
      <c r="E166">
        <v>0.83004069340203801</v>
      </c>
      <c r="F166">
        <v>4.2114015108459304</v>
      </c>
      <c r="G166">
        <v>1.0038890718097699</v>
      </c>
      <c r="H166">
        <v>0.13869647952102501</v>
      </c>
      <c r="I166">
        <v>0.114835817371904</v>
      </c>
      <c r="J166">
        <v>0.85870848135484501</v>
      </c>
      <c r="K166">
        <v>1.0195889676249701</v>
      </c>
    </row>
    <row r="167" spans="1:11" x14ac:dyDescent="0.3">
      <c r="A167">
        <v>2.7666666666666702</v>
      </c>
      <c r="B167">
        <v>1.72372826292383E-2</v>
      </c>
      <c r="C167">
        <v>4.5933329816795002E-2</v>
      </c>
      <c r="D167">
        <v>0.179614541561854</v>
      </c>
      <c r="E167">
        <v>0.83015124036027699</v>
      </c>
      <c r="F167">
        <v>4.2120829741077896</v>
      </c>
      <c r="G167">
        <v>1.0038704079041001</v>
      </c>
      <c r="H167">
        <v>0.13871514342669999</v>
      </c>
      <c r="I167">
        <v>0.11481715346622801</v>
      </c>
      <c r="J167">
        <v>0.858708481293605</v>
      </c>
      <c r="K167">
        <v>1.01959216297026</v>
      </c>
    </row>
    <row r="168" spans="1:11" x14ac:dyDescent="0.3">
      <c r="A168">
        <v>2.7833333333333301</v>
      </c>
      <c r="B168">
        <v>1.7237960359935699E-2</v>
      </c>
      <c r="C168">
        <v>4.5936833506410799E-2</v>
      </c>
      <c r="D168">
        <v>0.17963322273283799</v>
      </c>
      <c r="E168">
        <v>0.83026085055699395</v>
      </c>
      <c r="F168">
        <v>4.2127586663742003</v>
      </c>
      <c r="G168">
        <v>1.0038519021428201</v>
      </c>
      <c r="H168">
        <v>0.13873364918798001</v>
      </c>
      <c r="I168">
        <v>0.11479864770494801</v>
      </c>
      <c r="J168">
        <v>0.858708481234014</v>
      </c>
      <c r="K168">
        <v>1.0195953312758099</v>
      </c>
    </row>
    <row r="169" spans="1:11" x14ac:dyDescent="0.3">
      <c r="A169">
        <v>2.8</v>
      </c>
      <c r="B169">
        <v>1.7238632122688599E-2</v>
      </c>
      <c r="C169">
        <v>4.5940307207787898E-2</v>
      </c>
      <c r="D169">
        <v>0.179651744148486</v>
      </c>
      <c r="E169">
        <v>0.830369523992188</v>
      </c>
      <c r="F169">
        <v>4.2134285876451596</v>
      </c>
      <c r="G169">
        <v>1.00383355452593</v>
      </c>
      <c r="H169">
        <v>0.138751996804865</v>
      </c>
      <c r="I169">
        <v>0.114780300088064</v>
      </c>
      <c r="J169">
        <v>0.85870848117607301</v>
      </c>
      <c r="K169">
        <v>1.0195984725416301</v>
      </c>
    </row>
    <row r="170" spans="1:11" x14ac:dyDescent="0.3">
      <c r="A170">
        <v>2.81666666666667</v>
      </c>
      <c r="B170">
        <v>1.7239297917496999E-2</v>
      </c>
      <c r="C170">
        <v>4.5943750920926403E-2</v>
      </c>
      <c r="D170">
        <v>0.179670105808798</v>
      </c>
      <c r="E170">
        <v>0.83047726066586003</v>
      </c>
      <c r="F170">
        <v>4.2140927379206596</v>
      </c>
      <c r="G170">
        <v>1.00381536505345</v>
      </c>
      <c r="H170">
        <v>0.13877018627735299</v>
      </c>
      <c r="I170">
        <v>0.11476211061557499</v>
      </c>
      <c r="J170">
        <v>0.85870848111978004</v>
      </c>
      <c r="K170">
        <v>1.0196015867677</v>
      </c>
    </row>
    <row r="171" spans="1:11" x14ac:dyDescent="0.3">
      <c r="A171">
        <v>2.8333333333333299</v>
      </c>
      <c r="B171">
        <v>1.72399577443609E-2</v>
      </c>
      <c r="C171">
        <v>4.59471646458261E-2</v>
      </c>
      <c r="D171">
        <v>0.179688307713775</v>
      </c>
      <c r="E171">
        <v>0.83058406057800904</v>
      </c>
      <c r="F171">
        <v>4.2147511172007102</v>
      </c>
      <c r="G171">
        <v>1.0037973337253501</v>
      </c>
      <c r="H171">
        <v>0.13878821760544599</v>
      </c>
      <c r="I171">
        <v>0.114744079287482</v>
      </c>
      <c r="J171">
        <v>0.85870848106513797</v>
      </c>
      <c r="K171">
        <v>1.0196046739540301</v>
      </c>
    </row>
    <row r="172" spans="1:11" x14ac:dyDescent="0.3">
      <c r="A172">
        <v>2.85</v>
      </c>
      <c r="B172">
        <v>1.72406116032803E-2</v>
      </c>
      <c r="C172">
        <v>4.5950548382487098E-2</v>
      </c>
      <c r="D172">
        <v>0.17970634986341499</v>
      </c>
      <c r="E172">
        <v>0.83068992372863504</v>
      </c>
      <c r="F172">
        <v>4.2154037254852996</v>
      </c>
      <c r="G172">
        <v>1.0037794605416599</v>
      </c>
      <c r="H172">
        <v>0.13880609078914299</v>
      </c>
      <c r="I172">
        <v>0.11472620610378501</v>
      </c>
      <c r="J172">
        <v>0.85870848101214503</v>
      </c>
      <c r="K172">
        <v>1.01960773410062</v>
      </c>
    </row>
    <row r="173" spans="1:11" x14ac:dyDescent="0.3">
      <c r="A173">
        <v>2.8666666666666698</v>
      </c>
      <c r="B173">
        <v>1.7241259494255302E-2</v>
      </c>
      <c r="C173">
        <v>4.5953902130909399E-2</v>
      </c>
      <c r="D173">
        <v>0.17972423225772</v>
      </c>
      <c r="E173">
        <v>0.83079485011773901</v>
      </c>
      <c r="F173">
        <v>4.2160505627744396</v>
      </c>
      <c r="G173">
        <v>1.00376174550235</v>
      </c>
      <c r="H173">
        <v>0.138823805828445</v>
      </c>
      <c r="I173">
        <v>0.114708491064484</v>
      </c>
      <c r="J173">
        <v>0.85870848096079999</v>
      </c>
      <c r="K173">
        <v>1.0196107672074699</v>
      </c>
    </row>
    <row r="174" spans="1:11" x14ac:dyDescent="0.3">
      <c r="A174">
        <v>2.8833333333333302</v>
      </c>
      <c r="B174">
        <v>1.7241901417285699E-2</v>
      </c>
      <c r="C174">
        <v>4.5957225891093002E-2</v>
      </c>
      <c r="D174">
        <v>0.17974195489668801</v>
      </c>
      <c r="E174">
        <v>0.83089883974532097</v>
      </c>
      <c r="F174">
        <v>4.21669162906813</v>
      </c>
      <c r="G174">
        <v>1.0037441886074501</v>
      </c>
      <c r="H174">
        <v>0.13884136272335099</v>
      </c>
      <c r="I174">
        <v>0.114690934169578</v>
      </c>
      <c r="J174">
        <v>0.85870848091110596</v>
      </c>
      <c r="K174">
        <v>1.01961377327458</v>
      </c>
    </row>
    <row r="175" spans="1:11" x14ac:dyDescent="0.3">
      <c r="A175">
        <v>2.9</v>
      </c>
      <c r="B175">
        <v>1.7242537372371601E-2</v>
      </c>
      <c r="C175">
        <v>4.5960519663037797E-2</v>
      </c>
      <c r="D175">
        <v>0.17975951778032101</v>
      </c>
      <c r="E175">
        <v>0.83100189261138002</v>
      </c>
      <c r="F175">
        <v>4.2173269243663603</v>
      </c>
      <c r="G175">
        <v>1.00372678985694</v>
      </c>
      <c r="H175">
        <v>0.138858761473861</v>
      </c>
      <c r="I175">
        <v>0.114673535419068</v>
      </c>
      <c r="J175">
        <v>0.85870848086306095</v>
      </c>
      <c r="K175">
        <v>1.0196167523019399</v>
      </c>
    </row>
    <row r="176" spans="1:11" x14ac:dyDescent="0.3">
      <c r="A176">
        <v>2.9166666666666701</v>
      </c>
      <c r="B176">
        <v>1.7243167359512999E-2</v>
      </c>
      <c r="C176">
        <v>4.5963783446743997E-2</v>
      </c>
      <c r="D176">
        <v>0.17977692090861799</v>
      </c>
      <c r="E176">
        <v>0.83110400871591605</v>
      </c>
      <c r="F176">
        <v>4.2179564486691401</v>
      </c>
      <c r="G176">
        <v>1.0037095492508199</v>
      </c>
      <c r="H176">
        <v>0.138876002079976</v>
      </c>
      <c r="I176">
        <v>0.114656294812953</v>
      </c>
      <c r="J176">
        <v>0.85870848081666495</v>
      </c>
      <c r="K176">
        <v>1.0196197042895701</v>
      </c>
    </row>
    <row r="177" spans="1:11" x14ac:dyDescent="0.3">
      <c r="A177">
        <v>2.93333333333333</v>
      </c>
      <c r="B177">
        <v>1.7243791378709902E-2</v>
      </c>
      <c r="C177">
        <v>4.5967017242211403E-2</v>
      </c>
      <c r="D177">
        <v>0.17979416428157899</v>
      </c>
      <c r="E177">
        <v>0.83120518805892996</v>
      </c>
      <c r="F177">
        <v>4.2185802019764598</v>
      </c>
      <c r="G177">
        <v>1.0036924667891001</v>
      </c>
      <c r="H177">
        <v>0.138893084541694</v>
      </c>
      <c r="I177">
        <v>0.114639212351234</v>
      </c>
      <c r="J177">
        <v>0.85870848077191797</v>
      </c>
      <c r="K177">
        <v>1.0196226292374599</v>
      </c>
    </row>
    <row r="178" spans="1:11" x14ac:dyDescent="0.3">
      <c r="A178">
        <v>2.95</v>
      </c>
      <c r="B178">
        <v>1.7244409429962301E-2</v>
      </c>
      <c r="C178">
        <v>4.5970221049440201E-2</v>
      </c>
      <c r="D178">
        <v>0.179811247899204</v>
      </c>
      <c r="E178">
        <v>0.83130543064042095</v>
      </c>
      <c r="F178">
        <v>4.2191981842883299</v>
      </c>
      <c r="G178">
        <v>1.00367554247178</v>
      </c>
      <c r="H178">
        <v>0.138910008859018</v>
      </c>
      <c r="I178">
        <v>0.114622288033911</v>
      </c>
      <c r="J178">
        <v>0.858708480728821</v>
      </c>
      <c r="K178">
        <v>1.0196255271456001</v>
      </c>
    </row>
    <row r="179" spans="1:11" x14ac:dyDescent="0.3">
      <c r="A179">
        <v>2.9666666666666699</v>
      </c>
      <c r="B179">
        <v>1.72450215132702E-2</v>
      </c>
      <c r="C179">
        <v>4.5973394868430197E-2</v>
      </c>
      <c r="D179">
        <v>0.17982817176149299</v>
      </c>
      <c r="E179">
        <v>0.83140473646039004</v>
      </c>
      <c r="F179">
        <v>4.2198103956047497</v>
      </c>
      <c r="G179">
        <v>1.00365877629885</v>
      </c>
      <c r="H179">
        <v>0.138926775031945</v>
      </c>
      <c r="I179">
        <v>0.114605521860983</v>
      </c>
      <c r="J179">
        <v>0.85870848068737304</v>
      </c>
      <c r="K179">
        <v>1.019628398014</v>
      </c>
    </row>
    <row r="180" spans="1:11" x14ac:dyDescent="0.3">
      <c r="A180">
        <v>2.9833333333333298</v>
      </c>
      <c r="B180">
        <v>1.72456276286336E-2</v>
      </c>
      <c r="C180">
        <v>4.5976538699181502E-2</v>
      </c>
      <c r="D180">
        <v>0.17984493586844599</v>
      </c>
      <c r="E180">
        <v>0.831503105518835</v>
      </c>
      <c r="F180">
        <v>4.2204168359257102</v>
      </c>
      <c r="G180">
        <v>1.00364216827032</v>
      </c>
      <c r="H180">
        <v>0.13894338306047699</v>
      </c>
      <c r="I180">
        <v>0.114588913832452</v>
      </c>
      <c r="J180">
        <v>0.85870848064757399</v>
      </c>
      <c r="K180">
        <v>1.0196312418426701</v>
      </c>
    </row>
    <row r="181" spans="1:11" x14ac:dyDescent="0.3">
      <c r="A181">
        <v>3</v>
      </c>
      <c r="B181">
        <v>1.7246227776052499E-2</v>
      </c>
      <c r="C181">
        <v>4.5979652541694102E-2</v>
      </c>
      <c r="D181">
        <v>0.17986154022006301</v>
      </c>
      <c r="E181">
        <v>0.83160053781575904</v>
      </c>
      <c r="F181">
        <v>4.2210175052512202</v>
      </c>
      <c r="G181">
        <v>1.0036257183861901</v>
      </c>
      <c r="H181">
        <v>0.138959832944613</v>
      </c>
      <c r="I181">
        <v>0.11457246394831599</v>
      </c>
      <c r="J181">
        <v>0.85870848060942495</v>
      </c>
      <c r="K181">
        <v>1.01963405863159</v>
      </c>
    </row>
    <row r="182" spans="1:11" x14ac:dyDescent="0.3">
      <c r="A182">
        <v>3.0166666666666702</v>
      </c>
      <c r="B182">
        <v>1.72468219555269E-2</v>
      </c>
      <c r="C182">
        <v>4.5982736395967998E-2</v>
      </c>
      <c r="D182">
        <v>0.17987798481634501</v>
      </c>
      <c r="E182">
        <v>0.83169703335115996</v>
      </c>
      <c r="F182">
        <v>4.2216124035812701</v>
      </c>
      <c r="G182">
        <v>1.0036094266464499</v>
      </c>
      <c r="H182">
        <v>0.138976124684354</v>
      </c>
      <c r="I182">
        <v>0.114556172208575</v>
      </c>
      <c r="J182">
        <v>0.85870848057292504</v>
      </c>
      <c r="K182">
        <v>1.0196368483807701</v>
      </c>
    </row>
    <row r="183" spans="1:11" x14ac:dyDescent="0.3">
      <c r="A183">
        <v>3.0333333333333301</v>
      </c>
      <c r="B183">
        <v>1.7247410167056901E-2</v>
      </c>
      <c r="C183">
        <v>4.5985790262003202E-2</v>
      </c>
      <c r="D183">
        <v>0.17989426965729</v>
      </c>
      <c r="E183">
        <v>0.83179259212503798</v>
      </c>
      <c r="F183">
        <v>4.2222015309158696</v>
      </c>
      <c r="G183">
        <v>1.0035932930511</v>
      </c>
      <c r="H183">
        <v>0.13899225827969799</v>
      </c>
      <c r="I183">
        <v>0.11454003861323001</v>
      </c>
      <c r="J183">
        <v>0.85870848053807503</v>
      </c>
      <c r="K183">
        <v>1.01963961109021</v>
      </c>
    </row>
    <row r="184" spans="1:11" x14ac:dyDescent="0.3">
      <c r="A184">
        <v>3.05</v>
      </c>
      <c r="B184">
        <v>1.7247992410642302E-2</v>
      </c>
      <c r="C184">
        <v>4.5988814139799598E-2</v>
      </c>
      <c r="D184">
        <v>0.17991039474289999</v>
      </c>
      <c r="E184">
        <v>0.83188721413739397</v>
      </c>
      <c r="F184">
        <v>4.2227848872550204</v>
      </c>
      <c r="G184">
        <v>1.0035773176001499</v>
      </c>
      <c r="H184">
        <v>0.139008233730647</v>
      </c>
      <c r="I184">
        <v>0.114524063162281</v>
      </c>
      <c r="J184">
        <v>0.85870848050487403</v>
      </c>
      <c r="K184">
        <v>1.0196423467599101</v>
      </c>
    </row>
    <row r="185" spans="1:11" x14ac:dyDescent="0.3">
      <c r="A185">
        <v>3.06666666666667</v>
      </c>
      <c r="B185">
        <v>1.7248568686283199E-2</v>
      </c>
      <c r="C185">
        <v>4.5991808029357401E-2</v>
      </c>
      <c r="D185">
        <v>0.179926360073173</v>
      </c>
      <c r="E185">
        <v>0.83198089938822795</v>
      </c>
      <c r="F185">
        <v>4.2233624725987102</v>
      </c>
      <c r="G185">
        <v>1.0035615002936</v>
      </c>
      <c r="H185">
        <v>0.139024051037201</v>
      </c>
      <c r="I185">
        <v>0.114508245855728</v>
      </c>
      <c r="J185">
        <v>0.85870848047332204</v>
      </c>
      <c r="K185">
        <v>1.0196450553898699</v>
      </c>
    </row>
    <row r="186" spans="1:11" x14ac:dyDescent="0.3">
      <c r="A186">
        <v>3.0833333333333299</v>
      </c>
      <c r="B186">
        <v>1.7249138993979601E-2</v>
      </c>
      <c r="C186">
        <v>4.5994771930676401E-2</v>
      </c>
      <c r="D186">
        <v>0.179942165648111</v>
      </c>
      <c r="E186">
        <v>0.83207364787753901</v>
      </c>
      <c r="F186">
        <v>4.2239342869469496</v>
      </c>
      <c r="G186">
        <v>1.00354584113144</v>
      </c>
      <c r="H186">
        <v>0.13903971019935901</v>
      </c>
      <c r="I186">
        <v>0.11449258669357</v>
      </c>
      <c r="J186">
        <v>0.85870848044341996</v>
      </c>
      <c r="K186">
        <v>1.01964773698008</v>
      </c>
    </row>
    <row r="187" spans="1:11" x14ac:dyDescent="0.3">
      <c r="A187">
        <v>3.1</v>
      </c>
      <c r="B187">
        <v>1.7249703333731499E-2</v>
      </c>
      <c r="C187">
        <v>4.59977058437568E-2</v>
      </c>
      <c r="D187">
        <v>0.179957811467713</v>
      </c>
      <c r="E187">
        <v>0.83216545960532695</v>
      </c>
      <c r="F187">
        <v>4.2245003302997404</v>
      </c>
      <c r="G187">
        <v>1.0035303401136799</v>
      </c>
      <c r="H187">
        <v>0.139055211217121</v>
      </c>
      <c r="I187">
        <v>0.114477085675808</v>
      </c>
      <c r="J187">
        <v>0.85870848041516701</v>
      </c>
      <c r="K187">
        <v>1.0196503915305599</v>
      </c>
    </row>
    <row r="188" spans="1:11" x14ac:dyDescent="0.3">
      <c r="A188">
        <v>3.1166666666666698</v>
      </c>
      <c r="B188">
        <v>1.7250261705538901E-2</v>
      </c>
      <c r="C188">
        <v>4.6000609768598398E-2</v>
      </c>
      <c r="D188">
        <v>0.17997329753197899</v>
      </c>
      <c r="E188">
        <v>0.83225633457159198</v>
      </c>
      <c r="F188">
        <v>4.2250606026570701</v>
      </c>
      <c r="G188">
        <v>1.0035149972403099</v>
      </c>
      <c r="H188">
        <v>0.13907055409048699</v>
      </c>
      <c r="I188">
        <v>0.11446174280244099</v>
      </c>
      <c r="J188">
        <v>0.85870848038856296</v>
      </c>
      <c r="K188">
        <v>1.01965301904129</v>
      </c>
    </row>
    <row r="189" spans="1:11" x14ac:dyDescent="0.3">
      <c r="A189">
        <v>3.1333333333333302</v>
      </c>
      <c r="B189">
        <v>1.72508141094018E-2</v>
      </c>
      <c r="C189">
        <v>4.6003483705201298E-2</v>
      </c>
      <c r="D189">
        <v>0.179988623840909</v>
      </c>
      <c r="E189">
        <v>0.83234627277633499</v>
      </c>
      <c r="F189">
        <v>4.2256151040189396</v>
      </c>
      <c r="G189">
        <v>1.0034998125113399</v>
      </c>
      <c r="H189">
        <v>0.13908573881945799</v>
      </c>
      <c r="I189">
        <v>0.114446558073471</v>
      </c>
      <c r="J189">
        <v>0.85870848036360903</v>
      </c>
      <c r="K189">
        <v>1.0196556195122899</v>
      </c>
    </row>
    <row r="190" spans="1:11" x14ac:dyDescent="0.3">
      <c r="A190">
        <v>3.15</v>
      </c>
      <c r="B190">
        <v>1.7251360545320199E-2</v>
      </c>
      <c r="C190">
        <v>4.60063276535655E-2</v>
      </c>
      <c r="D190">
        <v>0.18000379039450301</v>
      </c>
      <c r="E190">
        <v>0.83243527421955599</v>
      </c>
      <c r="F190">
        <v>4.2261638343853702</v>
      </c>
      <c r="G190">
        <v>1.0034847859267699</v>
      </c>
      <c r="H190">
        <v>0.13910076540403299</v>
      </c>
      <c r="I190">
        <v>0.114431531488896</v>
      </c>
      <c r="J190">
        <v>0.858708480340303</v>
      </c>
      <c r="K190">
        <v>1.01965819294354</v>
      </c>
    </row>
    <row r="191" spans="1:11" x14ac:dyDescent="0.3">
      <c r="A191">
        <v>3.1666666666666701</v>
      </c>
      <c r="B191">
        <v>1.7251901013294099E-2</v>
      </c>
      <c r="C191">
        <v>4.6009141613690997E-2</v>
      </c>
      <c r="D191">
        <v>0.18001879719276101</v>
      </c>
      <c r="E191">
        <v>0.83252333890125396</v>
      </c>
      <c r="F191">
        <v>4.2267067937563301</v>
      </c>
      <c r="G191">
        <v>1.00346991748659</v>
      </c>
      <c r="H191">
        <v>0.13911563384421199</v>
      </c>
      <c r="I191">
        <v>0.11441666304871601</v>
      </c>
      <c r="J191">
        <v>0.85870848031864799</v>
      </c>
      <c r="K191">
        <v>1.0196607393350501</v>
      </c>
    </row>
    <row r="192" spans="1:11" x14ac:dyDescent="0.3">
      <c r="A192">
        <v>3.18333333333333</v>
      </c>
      <c r="B192">
        <v>1.7252435513323498E-2</v>
      </c>
      <c r="C192">
        <v>4.6011925585577797E-2</v>
      </c>
      <c r="D192">
        <v>0.18003364423568399</v>
      </c>
      <c r="E192">
        <v>0.83261046682142903</v>
      </c>
      <c r="F192">
        <v>4.2272439821318502</v>
      </c>
      <c r="G192">
        <v>1.0034552071908001</v>
      </c>
      <c r="H192">
        <v>0.139130344139996</v>
      </c>
      <c r="I192">
        <v>0.11440195275293299</v>
      </c>
      <c r="J192">
        <v>0.858708480298642</v>
      </c>
      <c r="K192">
        <v>1.0196632586868299</v>
      </c>
    </row>
    <row r="193" spans="1:11" x14ac:dyDescent="0.3">
      <c r="A193">
        <v>3.2</v>
      </c>
      <c r="B193">
        <v>1.7252964045408398E-2</v>
      </c>
      <c r="C193">
        <v>4.6014679569225898E-2</v>
      </c>
      <c r="D193">
        <v>0.18004833152326999</v>
      </c>
      <c r="E193">
        <v>0.83269665798008197</v>
      </c>
      <c r="F193">
        <v>4.2277753995119101</v>
      </c>
      <c r="G193">
        <v>1.0034406550394099</v>
      </c>
      <c r="H193">
        <v>0.13914489629138399</v>
      </c>
      <c r="I193">
        <v>0.114387400601544</v>
      </c>
      <c r="J193">
        <v>0.85870848028028501</v>
      </c>
      <c r="K193">
        <v>1.01966575099886</v>
      </c>
    </row>
    <row r="194" spans="1:11" x14ac:dyDescent="0.3">
      <c r="A194">
        <v>3.2166666666666699</v>
      </c>
      <c r="B194">
        <v>1.7253486609548799E-2</v>
      </c>
      <c r="C194">
        <v>4.6017403564635198E-2</v>
      </c>
      <c r="D194">
        <v>0.180062859055521</v>
      </c>
      <c r="E194">
        <v>0.832781912377212</v>
      </c>
      <c r="F194">
        <v>4.2283010458965196</v>
      </c>
      <c r="G194">
        <v>1.0034262610324201</v>
      </c>
      <c r="H194">
        <v>0.13915929029837601</v>
      </c>
      <c r="I194">
        <v>0.114373006594552</v>
      </c>
      <c r="J194">
        <v>0.85870848026357705</v>
      </c>
      <c r="K194">
        <v>1.0196682162711499</v>
      </c>
    </row>
    <row r="195" spans="1:11" x14ac:dyDescent="0.3">
      <c r="A195">
        <v>3.2333333333333298</v>
      </c>
      <c r="B195">
        <v>1.7254003205744699E-2</v>
      </c>
      <c r="C195">
        <v>4.6020097571805897E-2</v>
      </c>
      <c r="D195">
        <v>0.18007722683243599</v>
      </c>
      <c r="E195">
        <v>0.83286623001282001</v>
      </c>
      <c r="F195">
        <v>4.2288209212856698</v>
      </c>
      <c r="G195">
        <v>1.00341202516983</v>
      </c>
      <c r="H195">
        <v>0.139173526160973</v>
      </c>
      <c r="I195">
        <v>0.114358770731955</v>
      </c>
      <c r="J195">
        <v>0.85870848024851898</v>
      </c>
      <c r="K195">
        <v>1.01967065450369</v>
      </c>
    </row>
    <row r="196" spans="1:11" x14ac:dyDescent="0.3">
      <c r="A196">
        <v>3.25</v>
      </c>
      <c r="B196">
        <v>1.72545138339961E-2</v>
      </c>
      <c r="C196">
        <v>4.6022761590737801E-2</v>
      </c>
      <c r="D196">
        <v>0.18009143485401399</v>
      </c>
      <c r="E196">
        <v>0.832949610886905</v>
      </c>
      <c r="F196">
        <v>4.2293350256793696</v>
      </c>
      <c r="G196">
        <v>1.0033979474516199</v>
      </c>
      <c r="H196">
        <v>0.139187603879174</v>
      </c>
      <c r="I196">
        <v>0.114344693013754</v>
      </c>
      <c r="J196">
        <v>0.85870848023511004</v>
      </c>
      <c r="K196">
        <v>1.0196730656965001</v>
      </c>
    </row>
    <row r="197" spans="1:11" x14ac:dyDescent="0.3">
      <c r="A197">
        <v>3.2666666666666702</v>
      </c>
      <c r="B197">
        <v>1.7255018494302998E-2</v>
      </c>
      <c r="C197">
        <v>4.6025395621431001E-2</v>
      </c>
      <c r="D197">
        <v>0.18010548312025701</v>
      </c>
      <c r="E197">
        <v>0.83303205499946797</v>
      </c>
      <c r="F197">
        <v>4.2298433590776199</v>
      </c>
      <c r="G197">
        <v>1.0033840278778201</v>
      </c>
      <c r="H197">
        <v>0.13920152345297901</v>
      </c>
      <c r="I197">
        <v>0.114330773439949</v>
      </c>
      <c r="J197">
        <v>0.85870848022335</v>
      </c>
      <c r="K197">
        <v>1.0196754498495699</v>
      </c>
    </row>
    <row r="198" spans="1:11" x14ac:dyDescent="0.3">
      <c r="A198">
        <v>3.2833333333333301</v>
      </c>
      <c r="B198">
        <v>1.72555171866654E-2</v>
      </c>
      <c r="C198">
        <v>4.6027999663885599E-2</v>
      </c>
      <c r="D198">
        <v>0.18011937163116401</v>
      </c>
      <c r="E198">
        <v>0.83311356235050804</v>
      </c>
      <c r="F198">
        <v>4.23034592148041</v>
      </c>
      <c r="G198">
        <v>1.0033702664484101</v>
      </c>
      <c r="H198">
        <v>0.13921528488238899</v>
      </c>
      <c r="I198">
        <v>0.114317012010539</v>
      </c>
      <c r="J198">
        <v>0.85870848021323998</v>
      </c>
      <c r="K198">
        <v>1.0196778069629</v>
      </c>
    </row>
    <row r="199" spans="1:11" x14ac:dyDescent="0.3">
      <c r="A199">
        <v>3.3</v>
      </c>
      <c r="B199">
        <v>1.7256009911083298E-2</v>
      </c>
      <c r="C199">
        <v>4.6030573718101403E-2</v>
      </c>
      <c r="D199">
        <v>0.180133100386735</v>
      </c>
      <c r="E199">
        <v>0.83319413294002498</v>
      </c>
      <c r="F199">
        <v>4.2308427128877497</v>
      </c>
      <c r="G199">
        <v>1.0033566631634001</v>
      </c>
      <c r="H199">
        <v>0.139228888167403</v>
      </c>
      <c r="I199">
        <v>0.114303408725526</v>
      </c>
      <c r="J199">
        <v>0.85870848020477897</v>
      </c>
      <c r="K199">
        <v>1.0196801370364801</v>
      </c>
    </row>
    <row r="200" spans="1:11" x14ac:dyDescent="0.3">
      <c r="A200">
        <v>3.31666666666667</v>
      </c>
      <c r="B200">
        <v>1.7256496667556701E-2</v>
      </c>
      <c r="C200">
        <v>4.6033117784078398E-2</v>
      </c>
      <c r="D200">
        <v>0.18014666938696999</v>
      </c>
      <c r="E200">
        <v>0.83327376676802001</v>
      </c>
      <c r="F200">
        <v>4.2313337332996301</v>
      </c>
      <c r="G200">
        <v>1.0033432180227799</v>
      </c>
      <c r="H200">
        <v>0.13924233330802099</v>
      </c>
      <c r="I200">
        <v>0.11428996358490701</v>
      </c>
      <c r="J200">
        <v>0.85870848019796797</v>
      </c>
      <c r="K200">
        <v>1.0196824400703299</v>
      </c>
    </row>
    <row r="201" spans="1:11" x14ac:dyDescent="0.3">
      <c r="A201">
        <v>3.3333333333333299</v>
      </c>
      <c r="B201">
        <v>1.72569774560856E-2</v>
      </c>
      <c r="C201">
        <v>4.6035631861816799E-2</v>
      </c>
      <c r="D201">
        <v>0.18016007863187</v>
      </c>
      <c r="E201">
        <v>0.83335246383449302</v>
      </c>
      <c r="F201">
        <v>4.2318189827160602</v>
      </c>
      <c r="G201">
        <v>1.00332993102655</v>
      </c>
      <c r="H201">
        <v>0.13925562030424399</v>
      </c>
      <c r="I201">
        <v>0.114276676588685</v>
      </c>
      <c r="J201">
        <v>0.85870848019280599</v>
      </c>
      <c r="K201">
        <v>1.01968471606443</v>
      </c>
    </row>
    <row r="202" spans="1:11" x14ac:dyDescent="0.3">
      <c r="A202">
        <v>3.35</v>
      </c>
      <c r="B202">
        <v>1.7257452276669999E-2</v>
      </c>
      <c r="C202">
        <v>4.6038115951316502E-2</v>
      </c>
      <c r="D202">
        <v>0.180173328121433</v>
      </c>
      <c r="E202">
        <v>0.83343022413944301</v>
      </c>
      <c r="F202">
        <v>4.23229846113703</v>
      </c>
      <c r="G202">
        <v>1.0033168021747301</v>
      </c>
      <c r="H202">
        <v>0.13926874915607099</v>
      </c>
      <c r="I202">
        <v>0.114263547736858</v>
      </c>
      <c r="J202">
        <v>0.85870848018929302</v>
      </c>
      <c r="K202">
        <v>1.0196869650187901</v>
      </c>
    </row>
    <row r="203" spans="1:11" x14ac:dyDescent="0.3">
      <c r="A203">
        <v>3.3666666666666698</v>
      </c>
      <c r="B203">
        <v>1.7257921129309899E-2</v>
      </c>
      <c r="C203">
        <v>4.6040570052577501E-2</v>
      </c>
      <c r="D203">
        <v>0.180186417855661</v>
      </c>
      <c r="E203">
        <v>0.83350704768286998</v>
      </c>
      <c r="F203">
        <v>4.2327721685625601</v>
      </c>
      <c r="G203">
        <v>1.0033038314673</v>
      </c>
      <c r="H203">
        <v>0.13928171986350199</v>
      </c>
      <c r="I203">
        <v>0.114250577029426</v>
      </c>
      <c r="J203">
        <v>0.85870848018742996</v>
      </c>
      <c r="K203">
        <v>1.0196891869334099</v>
      </c>
    </row>
    <row r="204" spans="1:11" x14ac:dyDescent="0.3">
      <c r="A204">
        <v>3.3833333333333302</v>
      </c>
      <c r="B204">
        <v>1.7258384014005299E-2</v>
      </c>
      <c r="C204">
        <v>4.6042994165599697E-2</v>
      </c>
      <c r="D204">
        <v>0.18019934783455199</v>
      </c>
      <c r="E204">
        <v>0.83358293446477505</v>
      </c>
      <c r="F204">
        <v>4.2332401049926203</v>
      </c>
      <c r="G204">
        <v>1.0032910189042601</v>
      </c>
      <c r="H204">
        <v>0.139294532426538</v>
      </c>
      <c r="I204">
        <v>0.114237764466391</v>
      </c>
      <c r="J204">
        <v>0.85870848018721502</v>
      </c>
      <c r="K204">
        <v>1.01969138180829</v>
      </c>
    </row>
    <row r="205" spans="1:11" x14ac:dyDescent="0.3">
      <c r="A205">
        <v>3.4</v>
      </c>
      <c r="B205">
        <v>1.7258840930756199E-2</v>
      </c>
      <c r="C205">
        <v>4.60453882903833E-2</v>
      </c>
      <c r="D205">
        <v>0.180212118058108</v>
      </c>
      <c r="E205">
        <v>0.83365788448515699</v>
      </c>
      <c r="F205">
        <v>4.2337022704272398</v>
      </c>
      <c r="G205">
        <v>1.00327836448562</v>
      </c>
      <c r="H205">
        <v>0.13930718684517801</v>
      </c>
      <c r="I205">
        <v>0.114225110047751</v>
      </c>
      <c r="J205">
        <v>0.85870848018865098</v>
      </c>
      <c r="K205">
        <v>1.0196935496434301</v>
      </c>
    </row>
    <row r="206" spans="1:11" x14ac:dyDescent="0.3">
      <c r="A206">
        <v>3.4166666666666701</v>
      </c>
      <c r="B206">
        <v>1.7259291879562599E-2</v>
      </c>
      <c r="C206">
        <v>4.6047752426928101E-2</v>
      </c>
      <c r="D206">
        <v>0.18022472852632801</v>
      </c>
      <c r="E206">
        <v>0.83373189774401602</v>
      </c>
      <c r="F206">
        <v>4.2341586648664</v>
      </c>
      <c r="G206">
        <v>1.00326586821138</v>
      </c>
      <c r="H206">
        <v>0.139319683119422</v>
      </c>
      <c r="I206">
        <v>0.114212613773507</v>
      </c>
      <c r="J206">
        <v>0.85870848019173496</v>
      </c>
      <c r="K206">
        <v>1.0196956904388299</v>
      </c>
    </row>
    <row r="207" spans="1:11" x14ac:dyDescent="0.3">
      <c r="A207">
        <v>3.43333333333333</v>
      </c>
      <c r="B207">
        <v>1.72597368604245E-2</v>
      </c>
      <c r="C207">
        <v>4.6050086575234198E-2</v>
      </c>
      <c r="D207">
        <v>0.18023717923921101</v>
      </c>
      <c r="E207">
        <v>0.83380497424135303</v>
      </c>
      <c r="F207">
        <v>4.2346092883101001</v>
      </c>
      <c r="G207">
        <v>1.00325353008153</v>
      </c>
      <c r="H207">
        <v>0.13933202124926999</v>
      </c>
      <c r="I207">
        <v>0.11420027564365801</v>
      </c>
      <c r="J207">
        <v>0.85870848019646895</v>
      </c>
      <c r="K207">
        <v>1.01969780419449</v>
      </c>
    </row>
    <row r="208" spans="1:11" x14ac:dyDescent="0.3">
      <c r="A208">
        <v>3.45</v>
      </c>
      <c r="B208">
        <v>1.7260175873341901E-2</v>
      </c>
      <c r="C208">
        <v>4.6052390735301603E-2</v>
      </c>
      <c r="D208">
        <v>0.18024947019675899</v>
      </c>
      <c r="E208">
        <v>0.83387711397716802</v>
      </c>
      <c r="F208">
        <v>4.2350541407583604</v>
      </c>
      <c r="G208">
        <v>1.00324135009608</v>
      </c>
      <c r="H208">
        <v>0.13934420123472299</v>
      </c>
      <c r="I208">
        <v>0.11418809565820499</v>
      </c>
      <c r="J208">
        <v>0.85870848020285295</v>
      </c>
      <c r="K208">
        <v>1.01969989091041</v>
      </c>
    </row>
    <row r="209" spans="1:11" x14ac:dyDescent="0.3">
      <c r="A209">
        <v>3.4666666666666699</v>
      </c>
      <c r="B209">
        <v>1.7260608918314799E-2</v>
      </c>
      <c r="C209">
        <v>4.6054664907130297E-2</v>
      </c>
      <c r="D209">
        <v>0.18026160139897099</v>
      </c>
      <c r="E209">
        <v>0.83394831695145999</v>
      </c>
      <c r="F209">
        <v>4.2354932222111499</v>
      </c>
      <c r="G209">
        <v>1.00322932825502</v>
      </c>
      <c r="H209">
        <v>0.13935622307577999</v>
      </c>
      <c r="I209">
        <v>0.114176073817148</v>
      </c>
      <c r="J209">
        <v>0.85870848021088497</v>
      </c>
      <c r="K209">
        <v>1.0197019505865801</v>
      </c>
    </row>
    <row r="210" spans="1:11" x14ac:dyDescent="0.3">
      <c r="A210">
        <v>3.4833333333333298</v>
      </c>
      <c r="B210">
        <v>1.7261035995343201E-2</v>
      </c>
      <c r="C210">
        <v>4.6056909090720299E-2</v>
      </c>
      <c r="D210">
        <v>0.180273572845848</v>
      </c>
      <c r="E210">
        <v>0.83401858316422905</v>
      </c>
      <c r="F210">
        <v>4.2359265326684996</v>
      </c>
      <c r="G210">
        <v>1.00321746455836</v>
      </c>
      <c r="H210">
        <v>0.139368086772442</v>
      </c>
      <c r="I210">
        <v>0.114164210120487</v>
      </c>
      <c r="J210">
        <v>0.85870848022056701</v>
      </c>
      <c r="K210">
        <v>1.0197039832230199</v>
      </c>
    </row>
    <row r="211" spans="1:11" x14ac:dyDescent="0.3">
      <c r="A211">
        <v>3.5</v>
      </c>
      <c r="B211">
        <v>1.72614571044271E-2</v>
      </c>
      <c r="C211">
        <v>4.6059123286071597E-2</v>
      </c>
      <c r="D211">
        <v>0.18028538453738799</v>
      </c>
      <c r="E211">
        <v>0.83408791261547599</v>
      </c>
      <c r="F211">
        <v>4.2363540721303901</v>
      </c>
      <c r="G211">
        <v>1.0032057590060901</v>
      </c>
      <c r="H211">
        <v>0.13937979232470801</v>
      </c>
      <c r="I211">
        <v>0.114152504568221</v>
      </c>
      <c r="J211">
        <v>0.85870848023189905</v>
      </c>
      <c r="K211">
        <v>1.01970598881971</v>
      </c>
    </row>
    <row r="212" spans="1:11" x14ac:dyDescent="0.3">
      <c r="A212">
        <v>3.5166666666666702</v>
      </c>
      <c r="B212">
        <v>1.7261872245566499E-2</v>
      </c>
      <c r="C212">
        <v>4.60613074931841E-2</v>
      </c>
      <c r="D212">
        <v>0.18029703647359199</v>
      </c>
      <c r="E212">
        <v>0.83415630530520002</v>
      </c>
      <c r="F212">
        <v>4.2367758405968203</v>
      </c>
      <c r="G212">
        <v>1.00319421159822</v>
      </c>
      <c r="H212">
        <v>0.139391339732578</v>
      </c>
      <c r="I212">
        <v>0.114140957160351</v>
      </c>
      <c r="J212">
        <v>0.858708480244879</v>
      </c>
      <c r="K212">
        <v>1.01970796737666</v>
      </c>
    </row>
    <row r="213" spans="1:11" x14ac:dyDescent="0.3">
      <c r="A213">
        <v>3.5333333333333301</v>
      </c>
      <c r="B213">
        <v>1.7262281418761401E-2</v>
      </c>
      <c r="C213">
        <v>4.6063461712058003E-2</v>
      </c>
      <c r="D213">
        <v>0.18030852865446101</v>
      </c>
      <c r="E213">
        <v>0.83422376123340203</v>
      </c>
      <c r="F213">
        <v>4.23719183806781</v>
      </c>
      <c r="G213">
        <v>1.0031828223347501</v>
      </c>
      <c r="H213">
        <v>0.13940272899605199</v>
      </c>
      <c r="I213">
        <v>0.11412956789687601</v>
      </c>
      <c r="J213">
        <v>0.85870848025950997</v>
      </c>
      <c r="K213">
        <v>1.0197099188938801</v>
      </c>
    </row>
    <row r="214" spans="1:11" x14ac:dyDescent="0.3">
      <c r="A214">
        <v>3.55</v>
      </c>
      <c r="B214">
        <v>1.7262684624011801E-2</v>
      </c>
      <c r="C214">
        <v>4.6065585942693103E-2</v>
      </c>
      <c r="D214">
        <v>0.18031986107999301</v>
      </c>
      <c r="E214">
        <v>0.83429028040008102</v>
      </c>
      <c r="F214">
        <v>4.2376020645433297</v>
      </c>
      <c r="G214">
        <v>1.00317159121567</v>
      </c>
      <c r="H214">
        <v>0.13941396011513099</v>
      </c>
      <c r="I214">
        <v>0.11411833677779699</v>
      </c>
      <c r="J214">
        <v>0.85870848027578905</v>
      </c>
      <c r="K214">
        <v>1.0197118433713499</v>
      </c>
    </row>
    <row r="215" spans="1:11" x14ac:dyDescent="0.3">
      <c r="A215">
        <v>3.56666666666667</v>
      </c>
      <c r="B215">
        <v>1.7263081861317701E-2</v>
      </c>
      <c r="C215">
        <v>4.6067680185089603E-2</v>
      </c>
      <c r="D215">
        <v>0.18033103375019</v>
      </c>
      <c r="E215">
        <v>0.83435586280523799</v>
      </c>
      <c r="F215">
        <v>4.2380065200234096</v>
      </c>
      <c r="G215">
        <v>1.00316051824098</v>
      </c>
      <c r="H215">
        <v>0.13942503308981399</v>
      </c>
      <c r="I215">
        <v>0.11410726380311401</v>
      </c>
      <c r="J215">
        <v>0.85870848029371805</v>
      </c>
      <c r="K215">
        <v>1.0197137408090799</v>
      </c>
    </row>
    <row r="216" spans="1:11" x14ac:dyDescent="0.3">
      <c r="A216">
        <v>3.5833333333333299</v>
      </c>
      <c r="B216">
        <v>1.7263473130679101E-2</v>
      </c>
      <c r="C216">
        <v>4.6069744439247301E-2</v>
      </c>
      <c r="D216">
        <v>0.18034204666505099</v>
      </c>
      <c r="E216">
        <v>0.83442050844887194</v>
      </c>
      <c r="F216">
        <v>4.2384052045080303</v>
      </c>
      <c r="G216">
        <v>1.0031496034106999</v>
      </c>
      <c r="H216">
        <v>0.139435947920102</v>
      </c>
      <c r="I216">
        <v>0.114096348972827</v>
      </c>
      <c r="J216">
        <v>0.85870848031329605</v>
      </c>
      <c r="K216">
        <v>1.01971561120707</v>
      </c>
    </row>
    <row r="217" spans="1:11" x14ac:dyDescent="0.3">
      <c r="A217">
        <v>3.6</v>
      </c>
      <c r="B217">
        <v>1.7263858432096001E-2</v>
      </c>
      <c r="C217">
        <v>4.6071778705166301E-2</v>
      </c>
      <c r="D217">
        <v>0.180352899824575</v>
      </c>
      <c r="E217">
        <v>0.83448421733098299</v>
      </c>
      <c r="F217">
        <v>4.2387981179971996</v>
      </c>
      <c r="G217">
        <v>1.0031388467247999</v>
      </c>
      <c r="H217">
        <v>0.13944670460599401</v>
      </c>
      <c r="I217">
        <v>0.114085592286935</v>
      </c>
      <c r="J217">
        <v>0.85870848033452296</v>
      </c>
      <c r="K217">
        <v>1.01971745456532</v>
      </c>
    </row>
    <row r="218" spans="1:11" x14ac:dyDescent="0.3">
      <c r="A218">
        <v>3.6166666666666698</v>
      </c>
      <c r="B218">
        <v>1.7264237765568399E-2</v>
      </c>
      <c r="C218">
        <v>4.6073782982846603E-2</v>
      </c>
      <c r="D218">
        <v>0.180363593228764</v>
      </c>
      <c r="E218">
        <v>0.83454698945157202</v>
      </c>
      <c r="F218">
        <v>4.2391852604909097</v>
      </c>
      <c r="G218">
        <v>1.0031282481833099</v>
      </c>
      <c r="H218">
        <v>0.13945730314749</v>
      </c>
      <c r="I218">
        <v>0.114074993745439</v>
      </c>
      <c r="J218">
        <v>0.85870848035739999</v>
      </c>
      <c r="K218">
        <v>1.0197192708838201</v>
      </c>
    </row>
    <row r="219" spans="1:11" x14ac:dyDescent="0.3">
      <c r="A219">
        <v>3.6333333333333302</v>
      </c>
      <c r="B219">
        <v>1.7264611131096199E-2</v>
      </c>
      <c r="C219">
        <v>4.6075757272288201E-2</v>
      </c>
      <c r="D219">
        <v>0.180374126877617</v>
      </c>
      <c r="E219">
        <v>0.83460882481063803</v>
      </c>
      <c r="F219">
        <v>4.2395666319891703</v>
      </c>
      <c r="G219">
        <v>1.00311780778621</v>
      </c>
      <c r="H219">
        <v>0.13946774354458999</v>
      </c>
      <c r="I219">
        <v>0.114064553348338</v>
      </c>
      <c r="J219">
        <v>0.85870848038192604</v>
      </c>
      <c r="K219">
        <v>1.0197210601625899</v>
      </c>
    </row>
    <row r="220" spans="1:11" x14ac:dyDescent="0.3">
      <c r="A220">
        <v>3.65</v>
      </c>
      <c r="B220">
        <v>1.72649785286796E-2</v>
      </c>
      <c r="C220">
        <v>4.6077701573491003E-2</v>
      </c>
      <c r="D220">
        <v>0.18038450077113499</v>
      </c>
      <c r="E220">
        <v>0.83466972340818202</v>
      </c>
      <c r="F220">
        <v>4.2399422324919698</v>
      </c>
      <c r="G220">
        <v>1.0031075255335</v>
      </c>
      <c r="H220">
        <v>0.13947802579729501</v>
      </c>
      <c r="I220">
        <v>0.114054271095634</v>
      </c>
      <c r="J220">
        <v>0.85870848040810199</v>
      </c>
      <c r="K220">
        <v>1.0197228224016199</v>
      </c>
    </row>
    <row r="221" spans="1:11" x14ac:dyDescent="0.3">
      <c r="A221">
        <v>3.6666666666666701</v>
      </c>
      <c r="B221">
        <v>1.7265339958318499E-2</v>
      </c>
      <c r="C221">
        <v>4.6079615886455198E-2</v>
      </c>
      <c r="D221">
        <v>0.180394714909316</v>
      </c>
      <c r="E221">
        <v>0.83472968524420299</v>
      </c>
      <c r="F221">
        <v>4.2403120619993198</v>
      </c>
      <c r="G221">
        <v>1.0030974014251901</v>
      </c>
      <c r="H221">
        <v>0.13948814990560399</v>
      </c>
      <c r="I221">
        <v>0.114044146987324</v>
      </c>
      <c r="J221">
        <v>0.85870848043592696</v>
      </c>
      <c r="K221">
        <v>1.0197245576009</v>
      </c>
    </row>
    <row r="222" spans="1:11" x14ac:dyDescent="0.3">
      <c r="A222">
        <v>3.68333333333333</v>
      </c>
      <c r="B222">
        <v>1.72656796061827E-2</v>
      </c>
      <c r="C222">
        <v>4.6081428758965502E-2</v>
      </c>
      <c r="D222">
        <v>0.18040439178711401</v>
      </c>
      <c r="E222">
        <v>0.83478651063284903</v>
      </c>
      <c r="F222">
        <v>4.24066265578226</v>
      </c>
      <c r="G222">
        <v>1.0030878065531501</v>
      </c>
      <c r="H222">
        <v>0.13949774477764401</v>
      </c>
      <c r="I222">
        <v>0.114034552115284</v>
      </c>
      <c r="J222">
        <v>0.85870848045405301</v>
      </c>
      <c r="K222">
        <v>1.01972620311342</v>
      </c>
    </row>
    <row r="223" spans="1:11" x14ac:dyDescent="0.3">
      <c r="A223">
        <v>3.7</v>
      </c>
      <c r="B223">
        <v>1.7266007751852702E-2</v>
      </c>
      <c r="C223">
        <v>4.6083187890673102E-2</v>
      </c>
      <c r="D223">
        <v>0.180413784010656</v>
      </c>
      <c r="E223">
        <v>0.83484167413632804</v>
      </c>
      <c r="F223">
        <v>4.2410030565587196</v>
      </c>
      <c r="G223">
        <v>1.0030784921057501</v>
      </c>
      <c r="H223">
        <v>0.13950705922505299</v>
      </c>
      <c r="I223">
        <v>0.11402523766787601</v>
      </c>
      <c r="J223">
        <v>0.85870848046608395</v>
      </c>
      <c r="K223">
        <v>1.01972780109664</v>
      </c>
    </row>
    <row r="224" spans="1:11" x14ac:dyDescent="0.3">
      <c r="A224">
        <v>3.7166666666666699</v>
      </c>
      <c r="B224">
        <v>1.7266333619347402E-2</v>
      </c>
      <c r="C224">
        <v>4.6084935226079898E-2</v>
      </c>
      <c r="D224">
        <v>0.180423113312845</v>
      </c>
      <c r="E224">
        <v>0.83489646833641595</v>
      </c>
      <c r="F224">
        <v>4.2413411800323004</v>
      </c>
      <c r="G224">
        <v>1.00306924001096</v>
      </c>
      <c r="H224">
        <v>0.13951631131984299</v>
      </c>
      <c r="I224">
        <v>0.114015985573085</v>
      </c>
      <c r="J224">
        <v>0.85870848047783299</v>
      </c>
      <c r="K224">
        <v>1.01972938839782</v>
      </c>
    </row>
    <row r="225" spans="1:11" x14ac:dyDescent="0.3">
      <c r="A225">
        <v>3.7333333333333298</v>
      </c>
      <c r="B225">
        <v>1.72666572086667E-2</v>
      </c>
      <c r="C225">
        <v>4.6086670765186001E-2</v>
      </c>
      <c r="D225">
        <v>0.18043237969368001</v>
      </c>
      <c r="E225">
        <v>0.834950893233114</v>
      </c>
      <c r="F225">
        <v>4.2416770262029901</v>
      </c>
      <c r="G225">
        <v>1.0030600502687801</v>
      </c>
      <c r="H225">
        <v>0.139525501062016</v>
      </c>
      <c r="I225">
        <v>0.114006795830913</v>
      </c>
      <c r="J225">
        <v>0.85870848048930004</v>
      </c>
      <c r="K225">
        <v>1.0197309650169699</v>
      </c>
    </row>
    <row r="226" spans="1:11" x14ac:dyDescent="0.3">
      <c r="A226">
        <v>3.75</v>
      </c>
      <c r="B226">
        <v>1.7266978519810801E-2</v>
      </c>
      <c r="C226">
        <v>4.6088394507991397E-2</v>
      </c>
      <c r="D226">
        <v>0.180441583153161</v>
      </c>
      <c r="E226">
        <v>0.83500494882642295</v>
      </c>
      <c r="F226">
        <v>4.24201059507081</v>
      </c>
      <c r="G226">
        <v>1.0030509228792299</v>
      </c>
      <c r="H226">
        <v>0.139534628451571</v>
      </c>
      <c r="I226">
        <v>0.113997668441358</v>
      </c>
      <c r="J226">
        <v>0.85870848050048498</v>
      </c>
      <c r="K226">
        <v>1.0197325309540799</v>
      </c>
    </row>
    <row r="227" spans="1:11" x14ac:dyDescent="0.3">
      <c r="A227">
        <v>3.7666666666666702</v>
      </c>
      <c r="B227">
        <v>1.7267297552779601E-2</v>
      </c>
      <c r="C227">
        <v>4.6090106454496002E-2</v>
      </c>
      <c r="D227">
        <v>0.18045072369128801</v>
      </c>
      <c r="E227">
        <v>0.83505863511634104</v>
      </c>
      <c r="F227">
        <v>4.2423418866357396</v>
      </c>
      <c r="G227">
        <v>1.0030418578422899</v>
      </c>
      <c r="H227">
        <v>0.13954369348850801</v>
      </c>
      <c r="I227">
        <v>0.11398860340442001</v>
      </c>
      <c r="J227">
        <v>0.85870848051138904</v>
      </c>
      <c r="K227">
        <v>1.01973408620915</v>
      </c>
    </row>
    <row r="228" spans="1:11" x14ac:dyDescent="0.3">
      <c r="A228">
        <v>3.7833333333333301</v>
      </c>
      <c r="B228">
        <v>1.7267614307572999E-2</v>
      </c>
      <c r="C228">
        <v>4.60918066046999E-2</v>
      </c>
      <c r="D228">
        <v>0.180459801308062</v>
      </c>
      <c r="E228">
        <v>0.83511195210286904</v>
      </c>
      <c r="F228">
        <v>4.2426709008978003</v>
      </c>
      <c r="G228">
        <v>1.0030328551579699</v>
      </c>
      <c r="H228">
        <v>0.13955269617282701</v>
      </c>
      <c r="I228">
        <v>0.11397960072010099</v>
      </c>
      <c r="J228">
        <v>0.85870848052201099</v>
      </c>
      <c r="K228">
        <v>1.0197356307821801</v>
      </c>
    </row>
    <row r="229" spans="1:11" x14ac:dyDescent="0.3">
      <c r="A229">
        <v>3.8</v>
      </c>
      <c r="B229">
        <v>1.72679287841912E-2</v>
      </c>
      <c r="C229">
        <v>4.6093494958603001E-2</v>
      </c>
      <c r="D229">
        <v>0.180468816003482</v>
      </c>
      <c r="E229">
        <v>0.83516489978600805</v>
      </c>
      <c r="F229">
        <v>4.2429976378569698</v>
      </c>
      <c r="G229">
        <v>1.0030239148262701</v>
      </c>
      <c r="H229">
        <v>0.13956163650452899</v>
      </c>
      <c r="I229">
        <v>0.11397066038839899</v>
      </c>
      <c r="J229">
        <v>0.85870848053235105</v>
      </c>
      <c r="K229">
        <v>1.0197371646731801</v>
      </c>
    </row>
    <row r="230" spans="1:11" x14ac:dyDescent="0.3">
      <c r="A230">
        <v>3.81666666666667</v>
      </c>
      <c r="B230">
        <v>1.7268240982633999E-2</v>
      </c>
      <c r="C230">
        <v>4.6095171516205402E-2</v>
      </c>
      <c r="D230">
        <v>0.18047776777754801</v>
      </c>
      <c r="E230">
        <v>0.83521747816575598</v>
      </c>
      <c r="F230">
        <v>4.2433220975132704</v>
      </c>
      <c r="G230">
        <v>1.00301503684719</v>
      </c>
      <c r="H230">
        <v>0.13957051448361299</v>
      </c>
      <c r="I230">
        <v>0.113961782409315</v>
      </c>
      <c r="J230">
        <v>0.858708480542409</v>
      </c>
      <c r="K230">
        <v>1.0197386878821399</v>
      </c>
    </row>
    <row r="231" spans="1:11" x14ac:dyDescent="0.3">
      <c r="A231">
        <v>3.8333333333333299</v>
      </c>
      <c r="B231">
        <v>1.7268550902901601E-2</v>
      </c>
      <c r="C231">
        <v>4.6096836277507103E-2</v>
      </c>
      <c r="D231">
        <v>0.18048665663026001</v>
      </c>
      <c r="E231">
        <v>0.83526968724211503</v>
      </c>
      <c r="F231">
        <v>4.2436442798666798</v>
      </c>
      <c r="G231">
        <v>1.00300622122072</v>
      </c>
      <c r="H231">
        <v>0.139579330110079</v>
      </c>
      <c r="I231">
        <v>0.113952966782849</v>
      </c>
      <c r="J231">
        <v>0.85870848055218496</v>
      </c>
      <c r="K231">
        <v>1.0197402004090601</v>
      </c>
    </row>
    <row r="232" spans="1:11" x14ac:dyDescent="0.3">
      <c r="A232">
        <v>3.85</v>
      </c>
      <c r="B232">
        <v>1.7268858544993899E-2</v>
      </c>
      <c r="C232">
        <v>4.6098489242507999E-2</v>
      </c>
      <c r="D232">
        <v>0.18049548256161899</v>
      </c>
      <c r="E232">
        <v>0.835321527015083</v>
      </c>
      <c r="F232">
        <v>4.2439641849172096</v>
      </c>
      <c r="G232">
        <v>1.0029974679468701</v>
      </c>
      <c r="H232">
        <v>0.139588083383928</v>
      </c>
      <c r="I232">
        <v>0.113944213509001</v>
      </c>
      <c r="J232">
        <v>0.85870848056168003</v>
      </c>
      <c r="K232">
        <v>1.0197417022539399</v>
      </c>
    </row>
    <row r="233" spans="1:11" x14ac:dyDescent="0.3">
      <c r="A233">
        <v>3.8666666666666698</v>
      </c>
      <c r="B233">
        <v>1.7269163908910801E-2</v>
      </c>
      <c r="C233">
        <v>4.6100130411208202E-2</v>
      </c>
      <c r="D233">
        <v>0.18050424557162301</v>
      </c>
      <c r="E233">
        <v>0.83537299748466198</v>
      </c>
      <c r="F233">
        <v>4.2442818126648598</v>
      </c>
      <c r="G233">
        <v>1.00298877702564</v>
      </c>
      <c r="H233">
        <v>0.13959677430515899</v>
      </c>
      <c r="I233">
        <v>0.11393552258777</v>
      </c>
      <c r="J233">
        <v>0.858708480570892</v>
      </c>
      <c r="K233">
        <v>1.01974319341679</v>
      </c>
    </row>
    <row r="234" spans="1:11" x14ac:dyDescent="0.3">
      <c r="A234">
        <v>3.8833333333333302</v>
      </c>
      <c r="B234">
        <v>1.72694669946525E-2</v>
      </c>
      <c r="C234">
        <v>4.6101759783607699E-2</v>
      </c>
      <c r="D234">
        <v>0.18051294566027401</v>
      </c>
      <c r="E234">
        <v>0.83542409865085099</v>
      </c>
      <c r="F234">
        <v>4.2445971631096304</v>
      </c>
      <c r="G234">
        <v>1.00298014845703</v>
      </c>
      <c r="H234">
        <v>0.13960540287377199</v>
      </c>
      <c r="I234">
        <v>0.113926894019157</v>
      </c>
      <c r="J234">
        <v>0.85870848057982296</v>
      </c>
      <c r="K234">
        <v>1.0197446738975999</v>
      </c>
    </row>
    <row r="235" spans="1:11" x14ac:dyDescent="0.3">
      <c r="A235">
        <v>3.9</v>
      </c>
      <c r="B235">
        <v>1.7269767802218901E-2</v>
      </c>
      <c r="C235">
        <v>4.6103377359706398E-2</v>
      </c>
      <c r="D235">
        <v>0.180521582827571</v>
      </c>
      <c r="E235">
        <v>0.83547483051364901</v>
      </c>
      <c r="F235">
        <v>4.2449102362515196</v>
      </c>
      <c r="G235">
        <v>1.0029715822410299</v>
      </c>
      <c r="H235">
        <v>0.139613969089767</v>
      </c>
      <c r="I235">
        <v>0.113918327803162</v>
      </c>
      <c r="J235">
        <v>0.85870848058847304</v>
      </c>
      <c r="K235">
        <v>1.01974614369637</v>
      </c>
    </row>
    <row r="236" spans="1:11" x14ac:dyDescent="0.3">
      <c r="A236">
        <v>3.9166666666666701</v>
      </c>
      <c r="B236">
        <v>1.72700663316099E-2</v>
      </c>
      <c r="C236">
        <v>4.6104983139504403E-2</v>
      </c>
      <c r="D236">
        <v>0.180530157073515</v>
      </c>
      <c r="E236">
        <v>0.83552519307305795</v>
      </c>
      <c r="F236">
        <v>4.2452210320905301</v>
      </c>
      <c r="G236">
        <v>1.00296307837765</v>
      </c>
      <c r="H236">
        <v>0.13962247295314401</v>
      </c>
      <c r="I236">
        <v>0.11390982393978399</v>
      </c>
      <c r="J236">
        <v>0.85870848059684002</v>
      </c>
      <c r="K236">
        <v>1.0197476028131001</v>
      </c>
    </row>
    <row r="237" spans="1:11" x14ac:dyDescent="0.3">
      <c r="A237">
        <v>3.93333333333333</v>
      </c>
      <c r="B237">
        <v>1.7270362582825698E-2</v>
      </c>
      <c r="C237">
        <v>4.6106577123001598E-2</v>
      </c>
      <c r="D237">
        <v>0.18053866839810401</v>
      </c>
      <c r="E237">
        <v>0.83557518632907701</v>
      </c>
      <c r="F237">
        <v>4.2455295506266504</v>
      </c>
      <c r="G237">
        <v>1.00295463686689</v>
      </c>
      <c r="H237">
        <v>0.13963091446390399</v>
      </c>
      <c r="I237">
        <v>0.11390138242902401</v>
      </c>
      <c r="J237">
        <v>0.85870848060492599</v>
      </c>
      <c r="K237">
        <v>1.0197490512478</v>
      </c>
    </row>
    <row r="238" spans="1:11" x14ac:dyDescent="0.3">
      <c r="A238">
        <v>3.95</v>
      </c>
      <c r="B238">
        <v>1.7270656555866098E-2</v>
      </c>
      <c r="C238">
        <v>4.6108159310198099E-2</v>
      </c>
      <c r="D238">
        <v>0.18054711680134</v>
      </c>
      <c r="E238">
        <v>0.83562481028170599</v>
      </c>
      <c r="F238">
        <v>4.2458357918598999</v>
      </c>
      <c r="G238">
        <v>1.00294625770875</v>
      </c>
      <c r="H238">
        <v>0.139639293622046</v>
      </c>
      <c r="I238">
        <v>0.113893003270882</v>
      </c>
      <c r="J238">
        <v>0.85870848061272997</v>
      </c>
      <c r="K238">
        <v>1.0197504890004501</v>
      </c>
    </row>
    <row r="239" spans="1:11" x14ac:dyDescent="0.3">
      <c r="A239">
        <v>3.9666666666666699</v>
      </c>
      <c r="B239">
        <v>1.7270948250731302E-2</v>
      </c>
      <c r="C239">
        <v>4.6109729701093803E-2</v>
      </c>
      <c r="D239">
        <v>0.18055550228322201</v>
      </c>
      <c r="E239">
        <v>0.83567406493094398</v>
      </c>
      <c r="F239">
        <v>4.24613975579026</v>
      </c>
      <c r="G239">
        <v>1.00293794090323</v>
      </c>
      <c r="H239">
        <v>0.13964761042757101</v>
      </c>
      <c r="I239">
        <v>0.113884686465358</v>
      </c>
      <c r="J239">
        <v>0.85870848062025196</v>
      </c>
      <c r="K239">
        <v>1.01975191607107</v>
      </c>
    </row>
    <row r="240" spans="1:11" x14ac:dyDescent="0.3">
      <c r="A240">
        <v>3.9833333333333298</v>
      </c>
      <c r="B240">
        <v>1.72712376674212E-2</v>
      </c>
      <c r="C240">
        <v>4.6111288295688897E-2</v>
      </c>
      <c r="D240">
        <v>0.180563824843751</v>
      </c>
      <c r="E240">
        <v>0.835722950276793</v>
      </c>
      <c r="F240">
        <v>4.2464414424177503</v>
      </c>
      <c r="G240">
        <v>1.0029296864503201</v>
      </c>
      <c r="H240">
        <v>0.13965586488047699</v>
      </c>
      <c r="I240">
        <v>0.113876432012451</v>
      </c>
      <c r="J240">
        <v>0.85870848062749205</v>
      </c>
      <c r="K240">
        <v>1.0197533324596599</v>
      </c>
    </row>
    <row r="241" spans="1:11" x14ac:dyDescent="0.3">
      <c r="A241">
        <v>4</v>
      </c>
      <c r="B241">
        <v>1.72715248059357E-2</v>
      </c>
      <c r="C241">
        <v>4.6112835093983097E-2</v>
      </c>
      <c r="D241">
        <v>0.180572084482925</v>
      </c>
      <c r="E241">
        <v>0.83577146631925203</v>
      </c>
      <c r="F241">
        <v>4.2467408517423504</v>
      </c>
      <c r="G241">
        <v>1.00292149435003</v>
      </c>
      <c r="H241">
        <v>0.139664056980766</v>
      </c>
      <c r="I241">
        <v>0.11386823991216299</v>
      </c>
      <c r="J241">
        <v>0.85870848063445004</v>
      </c>
      <c r="K241">
        <v>1.0197547381662</v>
      </c>
    </row>
    <row r="242" spans="1:11" x14ac:dyDescent="0.3">
      <c r="A242">
        <v>4.0166666666666702</v>
      </c>
      <c r="B242">
        <v>1.7271809666275E-2</v>
      </c>
      <c r="C242">
        <v>4.6114370095976701E-2</v>
      </c>
      <c r="D242">
        <v>0.18058028120074601</v>
      </c>
      <c r="E242">
        <v>0.83581961305832098</v>
      </c>
      <c r="F242">
        <v>4.2470379837640699</v>
      </c>
      <c r="G242">
        <v>1.00291336460236</v>
      </c>
      <c r="H242">
        <v>0.13967218672843701</v>
      </c>
      <c r="I242">
        <v>0.113860110164492</v>
      </c>
      <c r="J242">
        <v>0.85870848064112704</v>
      </c>
      <c r="K242">
        <v>1.0197561331907099</v>
      </c>
    </row>
    <row r="243" spans="1:11" x14ac:dyDescent="0.3">
      <c r="A243">
        <v>4.0333333333333297</v>
      </c>
      <c r="B243">
        <v>1.7272092248439001E-2</v>
      </c>
      <c r="C243">
        <v>4.61158933016695E-2</v>
      </c>
      <c r="D243">
        <v>0.18058841499721301</v>
      </c>
      <c r="E243">
        <v>0.83586739049400005</v>
      </c>
      <c r="F243">
        <v>4.2473328384829099</v>
      </c>
      <c r="G243">
        <v>1.00290529720731</v>
      </c>
      <c r="H243">
        <v>0.13968025412349</v>
      </c>
      <c r="I243">
        <v>0.113852042769438</v>
      </c>
      <c r="J243">
        <v>0.85870848064752203</v>
      </c>
      <c r="K243">
        <v>1.0197575175331799</v>
      </c>
    </row>
    <row r="244" spans="1:11" x14ac:dyDescent="0.3">
      <c r="A244">
        <v>4.05</v>
      </c>
      <c r="B244">
        <v>1.7272372552427601E-2</v>
      </c>
      <c r="C244">
        <v>4.6117404711061502E-2</v>
      </c>
      <c r="D244">
        <v>0.18059648587232599</v>
      </c>
      <c r="E244">
        <v>0.83591479862628904</v>
      </c>
      <c r="F244">
        <v>4.2476254158988702</v>
      </c>
      <c r="G244">
        <v>1.00289729216487</v>
      </c>
      <c r="H244">
        <v>0.139688259165926</v>
      </c>
      <c r="I244">
        <v>0.11384403772700299</v>
      </c>
      <c r="J244">
        <v>0.85870848065363503</v>
      </c>
      <c r="K244">
        <v>1.01975889119362</v>
      </c>
    </row>
    <row r="245" spans="1:11" x14ac:dyDescent="0.3">
      <c r="A245">
        <v>4.06666666666667</v>
      </c>
      <c r="B245">
        <v>1.7272650578241001E-2</v>
      </c>
      <c r="C245">
        <v>4.6118904324152901E-2</v>
      </c>
      <c r="D245">
        <v>0.18060449382608501</v>
      </c>
      <c r="E245">
        <v>0.83596183745518804</v>
      </c>
      <c r="F245">
        <v>4.2479157160119501</v>
      </c>
      <c r="G245">
        <v>1.0028893494750499</v>
      </c>
      <c r="H245">
        <v>0.139696201855743</v>
      </c>
      <c r="I245">
        <v>0.113836095037185</v>
      </c>
      <c r="J245">
        <v>0.85870848065946603</v>
      </c>
      <c r="K245">
        <v>1.0197602541720101</v>
      </c>
    </row>
    <row r="246" spans="1:11" x14ac:dyDescent="0.3">
      <c r="A246">
        <v>4.0833333333333304</v>
      </c>
      <c r="B246">
        <v>1.7272926325878998E-2</v>
      </c>
      <c r="C246">
        <v>4.6120392140943503E-2</v>
      </c>
      <c r="D246">
        <v>0.18061243885849099</v>
      </c>
      <c r="E246">
        <v>0.83600850698069695</v>
      </c>
      <c r="F246">
        <v>4.2482037388221503</v>
      </c>
      <c r="G246">
        <v>1.00288146913786</v>
      </c>
      <c r="H246">
        <v>0.139704082192943</v>
      </c>
      <c r="I246">
        <v>0.113828214699985</v>
      </c>
      <c r="J246">
        <v>0.85870848066501604</v>
      </c>
      <c r="K246">
        <v>1.0197616064683701</v>
      </c>
    </row>
    <row r="247" spans="1:11" x14ac:dyDescent="0.3">
      <c r="A247">
        <v>4.0999999999999996</v>
      </c>
      <c r="B247">
        <v>1.7273199795341799E-2</v>
      </c>
      <c r="C247">
        <v>4.6121868161433301E-2</v>
      </c>
      <c r="D247">
        <v>0.180620320969543</v>
      </c>
      <c r="E247">
        <v>0.836054807202816</v>
      </c>
      <c r="F247">
        <v>4.24848948432947</v>
      </c>
      <c r="G247">
        <v>1.0028736511532701</v>
      </c>
      <c r="H247">
        <v>0.13971190017752599</v>
      </c>
      <c r="I247">
        <v>0.113820396715403</v>
      </c>
      <c r="J247">
        <v>0.85870848067028405</v>
      </c>
      <c r="K247">
        <v>1.01976294808269</v>
      </c>
    </row>
    <row r="248" spans="1:11" x14ac:dyDescent="0.3">
      <c r="A248">
        <v>4.1166666666666698</v>
      </c>
      <c r="B248">
        <v>1.7273470986629302E-2</v>
      </c>
      <c r="C248">
        <v>4.6123332385622398E-2</v>
      </c>
      <c r="D248">
        <v>0.180628140159241</v>
      </c>
      <c r="E248">
        <v>0.83610073812154495</v>
      </c>
      <c r="F248">
        <v>4.2487729525339004</v>
      </c>
      <c r="G248">
        <v>1.0028658955213099</v>
      </c>
      <c r="H248">
        <v>0.13971965580949</v>
      </c>
      <c r="I248">
        <v>0.113812641083438</v>
      </c>
      <c r="J248">
        <v>0.85870848067526895</v>
      </c>
      <c r="K248">
        <v>1.0197642790149699</v>
      </c>
    </row>
    <row r="249" spans="1:11" x14ac:dyDescent="0.3">
      <c r="A249">
        <v>4.1333333333333302</v>
      </c>
      <c r="B249">
        <v>1.7273739899741399E-2</v>
      </c>
      <c r="C249">
        <v>4.6124784813510802E-2</v>
      </c>
      <c r="D249">
        <v>0.18063589642758501</v>
      </c>
      <c r="E249">
        <v>0.83614629973688404</v>
      </c>
      <c r="F249">
        <v>4.2490541434354601</v>
      </c>
      <c r="G249">
        <v>1.0028582022419601</v>
      </c>
      <c r="H249">
        <v>0.13972734908883699</v>
      </c>
      <c r="I249">
        <v>0.11380494780409101</v>
      </c>
      <c r="J249">
        <v>0.85870848067997396</v>
      </c>
      <c r="K249">
        <v>1.0197655992652199</v>
      </c>
    </row>
    <row r="250" spans="1:11" x14ac:dyDescent="0.3">
      <c r="A250">
        <v>4.1500000000000004</v>
      </c>
      <c r="B250">
        <v>1.72740065346783E-2</v>
      </c>
      <c r="C250">
        <v>4.6126225445098402E-2</v>
      </c>
      <c r="D250">
        <v>0.18064358977457601</v>
      </c>
      <c r="E250">
        <v>0.83619149204883403</v>
      </c>
      <c r="F250">
        <v>4.2493330570341401</v>
      </c>
      <c r="G250">
        <v>1.00285057131523</v>
      </c>
      <c r="H250">
        <v>0.139734980015566</v>
      </c>
      <c r="I250">
        <v>0.113797316877362</v>
      </c>
      <c r="J250">
        <v>0.85870848068439598</v>
      </c>
      <c r="K250">
        <v>1.01976690883343</v>
      </c>
    </row>
    <row r="251" spans="1:11" x14ac:dyDescent="0.3">
      <c r="A251">
        <v>4.1666666666666696</v>
      </c>
      <c r="B251">
        <v>1.7274270891439899E-2</v>
      </c>
      <c r="C251">
        <v>4.6127654280385302E-2</v>
      </c>
      <c r="D251">
        <v>0.18065122020021299</v>
      </c>
      <c r="E251">
        <v>0.83623631505739304</v>
      </c>
      <c r="F251">
        <v>4.2496096933299299</v>
      </c>
      <c r="G251">
        <v>1.0028430027411199</v>
      </c>
      <c r="H251">
        <v>0.139742548589677</v>
      </c>
      <c r="I251">
        <v>0.113789748303251</v>
      </c>
      <c r="J251">
        <v>0.858708480688536</v>
      </c>
      <c r="K251">
        <v>1.0197682077196</v>
      </c>
    </row>
    <row r="252" spans="1:11" x14ac:dyDescent="0.3">
      <c r="A252">
        <v>4.18333333333333</v>
      </c>
      <c r="B252">
        <v>1.72745329700261E-2</v>
      </c>
      <c r="C252">
        <v>4.6129071319371502E-2</v>
      </c>
      <c r="D252">
        <v>0.180658787704496</v>
      </c>
      <c r="E252">
        <v>0.83628076876256197</v>
      </c>
      <c r="F252">
        <v>4.2498840523228401</v>
      </c>
      <c r="G252">
        <v>1.00283549651963</v>
      </c>
      <c r="H252">
        <v>0.139750054811171</v>
      </c>
      <c r="I252">
        <v>0.11378224208175799</v>
      </c>
      <c r="J252">
        <v>0.85870848069239503</v>
      </c>
      <c r="K252">
        <v>1.01976949592373</v>
      </c>
    </row>
    <row r="253" spans="1:11" x14ac:dyDescent="0.3">
      <c r="A253">
        <v>4.2</v>
      </c>
      <c r="B253">
        <v>1.72747927704371E-2</v>
      </c>
      <c r="C253">
        <v>4.6130476562056898E-2</v>
      </c>
      <c r="D253">
        <v>0.18066629228742501</v>
      </c>
      <c r="E253">
        <v>0.83632485316434102</v>
      </c>
      <c r="F253">
        <v>4.2501561340128697</v>
      </c>
      <c r="G253">
        <v>1.00282805265075</v>
      </c>
      <c r="H253">
        <v>0.139757498680047</v>
      </c>
      <c r="I253">
        <v>0.113774798212882</v>
      </c>
      <c r="J253">
        <v>0.85870848069597205</v>
      </c>
      <c r="K253">
        <v>1.0197707734458299</v>
      </c>
    </row>
    <row r="254" spans="1:11" x14ac:dyDescent="0.3">
      <c r="A254">
        <v>4.2166666666666703</v>
      </c>
      <c r="B254">
        <v>1.7275050292672699E-2</v>
      </c>
      <c r="C254">
        <v>4.61318700084416E-2</v>
      </c>
      <c r="D254">
        <v>0.18067373394899999</v>
      </c>
      <c r="E254">
        <v>0.83636856826273098</v>
      </c>
      <c r="F254">
        <v>4.2504259384000198</v>
      </c>
      <c r="G254">
        <v>1.00282067113449</v>
      </c>
      <c r="H254">
        <v>0.13976488019630501</v>
      </c>
      <c r="I254">
        <v>0.113767416696624</v>
      </c>
      <c r="J254">
        <v>0.85870848069926697</v>
      </c>
      <c r="K254">
        <v>1.0197720402858801</v>
      </c>
    </row>
    <row r="255" spans="1:11" x14ac:dyDescent="0.3">
      <c r="A255">
        <v>4.2333333333333298</v>
      </c>
      <c r="B255">
        <v>1.72753055367331E-2</v>
      </c>
      <c r="C255">
        <v>4.6133251658525498E-2</v>
      </c>
      <c r="D255">
        <v>0.18068111268922199</v>
      </c>
      <c r="E255">
        <v>0.83641191405772997</v>
      </c>
      <c r="F255">
        <v>4.2506934654843</v>
      </c>
      <c r="G255">
        <v>1.00281335197085</v>
      </c>
      <c r="H255">
        <v>0.139772199359945</v>
      </c>
      <c r="I255">
        <v>0.113760097532983</v>
      </c>
      <c r="J255">
        <v>0.85870848070228101</v>
      </c>
      <c r="K255">
        <v>1.0197732964439099</v>
      </c>
    </row>
    <row r="256" spans="1:11" x14ac:dyDescent="0.3">
      <c r="A256">
        <v>4.25</v>
      </c>
      <c r="B256">
        <v>1.72755585026182E-2</v>
      </c>
      <c r="C256">
        <v>4.6134621512308703E-2</v>
      </c>
      <c r="D256">
        <v>0.18068842850809</v>
      </c>
      <c r="E256">
        <v>0.83645489054933897</v>
      </c>
      <c r="F256">
        <v>4.2509587152656803</v>
      </c>
      <c r="G256">
        <v>1.0028060951598301</v>
      </c>
      <c r="H256">
        <v>0.13977945617096799</v>
      </c>
      <c r="I256">
        <v>0.113752840721961</v>
      </c>
      <c r="J256">
        <v>0.85870848070501304</v>
      </c>
      <c r="K256">
        <v>1.01977454191989</v>
      </c>
    </row>
    <row r="257" spans="1:11" x14ac:dyDescent="0.3">
      <c r="A257">
        <v>4.2666666666666702</v>
      </c>
      <c r="B257">
        <v>1.7275809190327899E-2</v>
      </c>
      <c r="C257">
        <v>4.6135979569791201E-2</v>
      </c>
      <c r="D257">
        <v>0.18069568140560399</v>
      </c>
      <c r="E257">
        <v>0.83649749773755899</v>
      </c>
      <c r="F257">
        <v>4.2512216877441897</v>
      </c>
      <c r="G257">
        <v>1.00279890070143</v>
      </c>
      <c r="H257">
        <v>0.13978665062937201</v>
      </c>
      <c r="I257">
        <v>0.113745646263556</v>
      </c>
      <c r="J257">
        <v>0.85870848070746197</v>
      </c>
      <c r="K257">
        <v>1.01977577671383</v>
      </c>
    </row>
    <row r="258" spans="1:11" x14ac:dyDescent="0.3">
      <c r="A258">
        <v>4.2833333333333297</v>
      </c>
      <c r="B258">
        <v>1.72760575998624E-2</v>
      </c>
      <c r="C258">
        <v>4.6137325830972901E-2</v>
      </c>
      <c r="D258">
        <v>0.180702871381764</v>
      </c>
      <c r="E258">
        <v>0.83653973562238804</v>
      </c>
      <c r="F258">
        <v>4.2514823829198196</v>
      </c>
      <c r="G258">
        <v>1.00279176859564</v>
      </c>
      <c r="H258">
        <v>0.13979378273515899</v>
      </c>
      <c r="I258">
        <v>0.11373851415776901</v>
      </c>
      <c r="J258">
        <v>0.85870848070963002</v>
      </c>
      <c r="K258">
        <v>1.0197770008257401</v>
      </c>
    </row>
    <row r="259" spans="1:11" x14ac:dyDescent="0.3">
      <c r="A259">
        <v>4.3</v>
      </c>
      <c r="B259">
        <v>1.72763037312216E-2</v>
      </c>
      <c r="C259">
        <v>4.6138660295853902E-2</v>
      </c>
      <c r="D259">
        <v>0.18070999843657101</v>
      </c>
      <c r="E259">
        <v>0.83658160420382799</v>
      </c>
      <c r="F259">
        <v>4.2517408007925699</v>
      </c>
      <c r="G259">
        <v>1.00278469884247</v>
      </c>
      <c r="H259">
        <v>0.13980085248832899</v>
      </c>
      <c r="I259">
        <v>0.11373144440459999</v>
      </c>
      <c r="J259">
        <v>0.85870848071151695</v>
      </c>
      <c r="K259">
        <v>1.01977821425561</v>
      </c>
    </row>
    <row r="260" spans="1:11" x14ac:dyDescent="0.3">
      <c r="A260">
        <v>4.31666666666667</v>
      </c>
      <c r="B260">
        <v>1.7276547584405399E-2</v>
      </c>
      <c r="C260">
        <v>4.6139982964434202E-2</v>
      </c>
      <c r="D260">
        <v>0.18071706257002401</v>
      </c>
      <c r="E260">
        <v>0.83662310348187696</v>
      </c>
      <c r="F260">
        <v>4.2519969413624299</v>
      </c>
      <c r="G260">
        <v>1.00277769144192</v>
      </c>
      <c r="H260">
        <v>0.13980785988888</v>
      </c>
      <c r="I260">
        <v>0.113724437004048</v>
      </c>
      <c r="J260">
        <v>0.858708480713121</v>
      </c>
      <c r="K260">
        <v>1.01977941700345</v>
      </c>
    </row>
    <row r="261" spans="1:11" x14ac:dyDescent="0.3">
      <c r="A261">
        <v>4.3333333333333304</v>
      </c>
      <c r="B261">
        <v>1.7276789159414E-2</v>
      </c>
      <c r="C261">
        <v>4.6141293836713698E-2</v>
      </c>
      <c r="D261">
        <v>0.180724063782123</v>
      </c>
      <c r="E261">
        <v>0.83666423345653695</v>
      </c>
      <c r="F261">
        <v>4.2522508046294201</v>
      </c>
      <c r="G261">
        <v>1.0027707463939799</v>
      </c>
      <c r="H261">
        <v>0.139814804936814</v>
      </c>
      <c r="I261">
        <v>0.113717491956114</v>
      </c>
      <c r="J261">
        <v>0.85870848071444394</v>
      </c>
      <c r="K261">
        <v>1.0197806090692401</v>
      </c>
    </row>
    <row r="262" spans="1:11" x14ac:dyDescent="0.3">
      <c r="A262">
        <v>4.3499999999999996</v>
      </c>
      <c r="B262">
        <v>1.72770284562472E-2</v>
      </c>
      <c r="C262">
        <v>4.6142592912692397E-2</v>
      </c>
      <c r="D262">
        <v>0.18073100207286799</v>
      </c>
      <c r="E262">
        <v>0.83670499412780597</v>
      </c>
      <c r="F262">
        <v>4.25250239059352</v>
      </c>
      <c r="G262">
        <v>1.00276386369867</v>
      </c>
      <c r="H262">
        <v>0.13982168763212999</v>
      </c>
      <c r="I262">
        <v>0.113710609260798</v>
      </c>
      <c r="J262">
        <v>0.858708480715485</v>
      </c>
      <c r="K262">
        <v>1.019781790453</v>
      </c>
    </row>
    <row r="263" spans="1:11" x14ac:dyDescent="0.3">
      <c r="A263">
        <v>4.3666666666666698</v>
      </c>
      <c r="B263">
        <v>1.7277265474905198E-2</v>
      </c>
      <c r="C263">
        <v>4.61438801923705E-2</v>
      </c>
      <c r="D263">
        <v>0.180737877442259</v>
      </c>
      <c r="E263">
        <v>0.836745385495686</v>
      </c>
      <c r="F263">
        <v>4.2527516992547403</v>
      </c>
      <c r="G263">
        <v>1.00275704335597</v>
      </c>
      <c r="H263">
        <v>0.13982850797482901</v>
      </c>
      <c r="I263">
        <v>0.1137037889181</v>
      </c>
      <c r="J263">
        <v>0.85870848071624395</v>
      </c>
      <c r="K263">
        <v>1.01978296115472</v>
      </c>
    </row>
    <row r="264" spans="1:11" x14ac:dyDescent="0.3">
      <c r="A264">
        <v>4.3833333333333302</v>
      </c>
      <c r="B264">
        <v>1.72775002153879E-2</v>
      </c>
      <c r="C264">
        <v>4.6145155675747798E-2</v>
      </c>
      <c r="D264">
        <v>0.18074468989029699</v>
      </c>
      <c r="E264">
        <v>0.83678540756017605</v>
      </c>
      <c r="F264">
        <v>4.2529987306130899</v>
      </c>
      <c r="G264">
        <v>1.0027502853658901</v>
      </c>
      <c r="H264">
        <v>0.139835265964909</v>
      </c>
      <c r="I264">
        <v>0.113697030928019</v>
      </c>
      <c r="J264">
        <v>0.85870848071672101</v>
      </c>
      <c r="K264">
        <v>1.0197841211744001</v>
      </c>
    </row>
    <row r="265" spans="1:11" x14ac:dyDescent="0.3">
      <c r="A265">
        <v>4.4000000000000004</v>
      </c>
      <c r="B265">
        <v>1.7277732677695199E-2</v>
      </c>
      <c r="C265">
        <v>4.6146419362824299E-2</v>
      </c>
      <c r="D265">
        <v>0.18075143941698099</v>
      </c>
      <c r="E265">
        <v>0.83682506032127502</v>
      </c>
      <c r="F265">
        <v>4.2532434846685501</v>
      </c>
      <c r="G265">
        <v>1.00274358972843</v>
      </c>
      <c r="H265">
        <v>0.139841961602372</v>
      </c>
      <c r="I265">
        <v>0.113690335290557</v>
      </c>
      <c r="J265">
        <v>0.85870848071691597</v>
      </c>
      <c r="K265">
        <v>1.01978527051205</v>
      </c>
    </row>
    <row r="266" spans="1:11" x14ac:dyDescent="0.3">
      <c r="A266">
        <v>4.4166666666666696</v>
      </c>
      <c r="B266">
        <v>1.7277962861827301E-2</v>
      </c>
      <c r="C266">
        <v>4.6147671253600198E-2</v>
      </c>
      <c r="D266">
        <v>0.18075812602231101</v>
      </c>
      <c r="E266">
        <v>0.836864343778985</v>
      </c>
      <c r="F266">
        <v>4.2534859614211298</v>
      </c>
      <c r="G266">
        <v>1.00273695644358</v>
      </c>
      <c r="H266">
        <v>0.13984859488721699</v>
      </c>
      <c r="I266">
        <v>0.113683702005711</v>
      </c>
      <c r="J266">
        <v>0.85870848071683004</v>
      </c>
      <c r="K266">
        <v>1.0197864091676601</v>
      </c>
    </row>
    <row r="267" spans="1:11" x14ac:dyDescent="0.3">
      <c r="A267">
        <v>4.43333333333333</v>
      </c>
      <c r="B267">
        <v>1.7278190767783998E-2</v>
      </c>
      <c r="C267">
        <v>4.6148911348075201E-2</v>
      </c>
      <c r="D267">
        <v>0.180764749706288</v>
      </c>
      <c r="E267">
        <v>0.836903257933305</v>
      </c>
      <c r="F267">
        <v>4.2537261608708299</v>
      </c>
      <c r="G267">
        <v>1.0027303855113501</v>
      </c>
      <c r="H267">
        <v>0.13985516581944399</v>
      </c>
      <c r="I267">
        <v>0.113677131073484</v>
      </c>
      <c r="J267">
        <v>0.858708480716462</v>
      </c>
      <c r="K267">
        <v>1.0197875371412299</v>
      </c>
    </row>
    <row r="268" spans="1:11" x14ac:dyDescent="0.3">
      <c r="A268">
        <v>4.45</v>
      </c>
      <c r="B268">
        <v>1.7278416395565498E-2</v>
      </c>
      <c r="C268">
        <v>4.6150139646249602E-2</v>
      </c>
      <c r="D268">
        <v>0.18077131046891001</v>
      </c>
      <c r="E268">
        <v>0.83694180278423502</v>
      </c>
      <c r="F268">
        <v>4.2539640830176397</v>
      </c>
      <c r="G268">
        <v>1.0027238769317399</v>
      </c>
      <c r="H268">
        <v>0.139861674399054</v>
      </c>
      <c r="I268">
        <v>0.113670622493875</v>
      </c>
      <c r="J268">
        <v>0.85870848071581196</v>
      </c>
      <c r="K268">
        <v>1.0197886544327599</v>
      </c>
    </row>
    <row r="269" spans="1:11" x14ac:dyDescent="0.3">
      <c r="A269">
        <v>4.4666666666666703</v>
      </c>
      <c r="B269">
        <v>1.7278639745171701E-2</v>
      </c>
      <c r="C269">
        <v>4.6151356148123199E-2</v>
      </c>
      <c r="D269">
        <v>0.18077780831017901</v>
      </c>
      <c r="E269">
        <v>0.83697997833177395</v>
      </c>
      <c r="F269">
        <v>4.2541997278615797</v>
      </c>
      <c r="G269">
        <v>1.0027174307047499</v>
      </c>
      <c r="H269">
        <v>0.13986812062604601</v>
      </c>
      <c r="I269">
        <v>0.11366417626688299</v>
      </c>
      <c r="J269">
        <v>0.85870848071488104</v>
      </c>
      <c r="K269">
        <v>1.0197897610422499</v>
      </c>
    </row>
    <row r="270" spans="1:11" x14ac:dyDescent="0.3">
      <c r="A270">
        <v>4.4833333333333298</v>
      </c>
      <c r="B270">
        <v>1.7278860816602501E-2</v>
      </c>
      <c r="C270">
        <v>4.6152560853696102E-2</v>
      </c>
      <c r="D270">
        <v>0.18078424323009401</v>
      </c>
      <c r="E270">
        <v>0.83701778457592402</v>
      </c>
      <c r="F270">
        <v>4.2544330954026401</v>
      </c>
      <c r="G270">
        <v>1.0027110468303799</v>
      </c>
      <c r="H270">
        <v>0.13987450450041999</v>
      </c>
      <c r="I270">
        <v>0.11365779239250901</v>
      </c>
      <c r="J270">
        <v>0.85870848071366701</v>
      </c>
      <c r="K270">
        <v>1.0197908569697101</v>
      </c>
    </row>
    <row r="271" spans="1:11" x14ac:dyDescent="0.3">
      <c r="A271">
        <v>4.5</v>
      </c>
      <c r="B271">
        <v>1.7279079609858101E-2</v>
      </c>
      <c r="C271">
        <v>4.6153753762968201E-2</v>
      </c>
      <c r="D271">
        <v>0.180790615228655</v>
      </c>
      <c r="E271">
        <v>0.83705522151668399</v>
      </c>
      <c r="F271">
        <v>4.2546641856408103</v>
      </c>
      <c r="G271">
        <v>1.0027047253086201</v>
      </c>
      <c r="H271">
        <v>0.139880826022176</v>
      </c>
      <c r="I271">
        <v>0.113651470870752</v>
      </c>
      <c r="J271">
        <v>0.85870848071217198</v>
      </c>
      <c r="K271">
        <v>1.01979194221513</v>
      </c>
    </row>
    <row r="272" spans="1:11" x14ac:dyDescent="0.3">
      <c r="A272">
        <v>4.5166666666666702</v>
      </c>
      <c r="B272">
        <v>1.7279296124938399E-2</v>
      </c>
      <c r="C272">
        <v>4.61549348759396E-2</v>
      </c>
      <c r="D272">
        <v>0.180796924305863</v>
      </c>
      <c r="E272">
        <v>0.83709228915405398</v>
      </c>
      <c r="F272">
        <v>4.2548929985761097</v>
      </c>
      <c r="G272">
        <v>1.00269846613948</v>
      </c>
      <c r="H272">
        <v>0.13988708519131501</v>
      </c>
      <c r="I272">
        <v>0.113645211701614</v>
      </c>
      <c r="J272">
        <v>0.85870848071039496</v>
      </c>
      <c r="K272">
        <v>1.0197930167785201</v>
      </c>
    </row>
    <row r="273" spans="1:11" x14ac:dyDescent="0.3">
      <c r="A273">
        <v>4.5333333333333297</v>
      </c>
      <c r="B273">
        <v>1.72795103618433E-2</v>
      </c>
      <c r="C273">
        <v>4.6156104192610202E-2</v>
      </c>
      <c r="D273">
        <v>0.18080317046171601</v>
      </c>
      <c r="E273">
        <v>0.83712898748803399</v>
      </c>
      <c r="F273">
        <v>4.2551195342085197</v>
      </c>
      <c r="G273">
        <v>1.0026922693229601</v>
      </c>
      <c r="H273">
        <v>0.13989328200783599</v>
      </c>
      <c r="I273">
        <v>0.113639014885093</v>
      </c>
      <c r="J273">
        <v>0.85870848070833605</v>
      </c>
      <c r="K273">
        <v>1.01979408065986</v>
      </c>
    </row>
    <row r="274" spans="1:11" x14ac:dyDescent="0.3">
      <c r="A274">
        <v>4.55</v>
      </c>
      <c r="B274">
        <v>1.7279722320573E-2</v>
      </c>
      <c r="C274">
        <v>4.6157261712980097E-2</v>
      </c>
      <c r="D274">
        <v>0.18080935369621601</v>
      </c>
      <c r="E274">
        <v>0.83716531651862403</v>
      </c>
      <c r="F274">
        <v>4.2553437925380599</v>
      </c>
      <c r="G274">
        <v>1.0026861348590601</v>
      </c>
      <c r="H274">
        <v>0.13989941647173901</v>
      </c>
      <c r="I274">
        <v>0.11363288042119001</v>
      </c>
      <c r="J274">
        <v>0.85870848070599504</v>
      </c>
      <c r="K274">
        <v>1.01979513385917</v>
      </c>
    </row>
    <row r="275" spans="1:11" x14ac:dyDescent="0.3">
      <c r="A275">
        <v>4.56666666666667</v>
      </c>
      <c r="B275">
        <v>1.7279932001127301E-2</v>
      </c>
      <c r="C275">
        <v>4.6158407437049298E-2</v>
      </c>
      <c r="D275">
        <v>0.18081547400936299</v>
      </c>
      <c r="E275">
        <v>0.83720127624582397</v>
      </c>
      <c r="F275">
        <v>4.2555657735647099</v>
      </c>
      <c r="G275">
        <v>1.0026800627477701</v>
      </c>
      <c r="H275">
        <v>0.13990548858302401</v>
      </c>
      <c r="I275">
        <v>0.113626808309904</v>
      </c>
      <c r="J275">
        <v>0.85870848070337302</v>
      </c>
      <c r="K275">
        <v>1.01979617637644</v>
      </c>
    </row>
    <row r="276" spans="1:11" x14ac:dyDescent="0.3">
      <c r="A276">
        <v>4.5833333333333304</v>
      </c>
      <c r="B276">
        <v>1.7280139403506398E-2</v>
      </c>
      <c r="C276">
        <v>4.6159541364817702E-2</v>
      </c>
      <c r="D276">
        <v>0.18082153140115501</v>
      </c>
      <c r="E276">
        <v>0.83723686666963404</v>
      </c>
      <c r="F276">
        <v>4.2557854772884802</v>
      </c>
      <c r="G276">
        <v>1.0026740529891101</v>
      </c>
      <c r="H276">
        <v>0.139911498341692</v>
      </c>
      <c r="I276">
        <v>0.113620798551237</v>
      </c>
      <c r="J276">
        <v>0.85870848070046901</v>
      </c>
      <c r="K276">
        <v>1.01979720821167</v>
      </c>
    </row>
    <row r="277" spans="1:11" x14ac:dyDescent="0.3">
      <c r="A277">
        <v>4.5999999999999996</v>
      </c>
      <c r="B277">
        <v>1.7280344527710201E-2</v>
      </c>
      <c r="C277">
        <v>4.6160663496285399E-2</v>
      </c>
      <c r="D277">
        <v>0.18082752587159401</v>
      </c>
      <c r="E277">
        <v>0.83727208779005402</v>
      </c>
      <c r="F277">
        <v>4.2560029037093701</v>
      </c>
      <c r="G277">
        <v>1.00266810558306</v>
      </c>
      <c r="H277">
        <v>0.13991744574774201</v>
      </c>
      <c r="I277">
        <v>0.113614851145187</v>
      </c>
      <c r="J277">
        <v>0.85870848069728301</v>
      </c>
      <c r="K277">
        <v>1.01979822936487</v>
      </c>
    </row>
    <row r="278" spans="1:11" x14ac:dyDescent="0.3">
      <c r="A278">
        <v>4.6166666666666698</v>
      </c>
      <c r="B278">
        <v>1.7280547373738599E-2</v>
      </c>
      <c r="C278">
        <v>4.6161773831452403E-2</v>
      </c>
      <c r="D278">
        <v>0.180833457420678</v>
      </c>
      <c r="E278">
        <v>0.83730693960708402</v>
      </c>
      <c r="F278">
        <v>4.2562180528273803</v>
      </c>
      <c r="G278">
        <v>1.0026622205296201</v>
      </c>
      <c r="H278">
        <v>0.139923330801174</v>
      </c>
      <c r="I278">
        <v>0.113608966091755</v>
      </c>
      <c r="J278">
        <v>0.858708480693815</v>
      </c>
      <c r="K278">
        <v>1.01979923983603</v>
      </c>
    </row>
    <row r="279" spans="1:11" x14ac:dyDescent="0.3">
      <c r="A279">
        <v>4.6333333333333302</v>
      </c>
      <c r="B279">
        <v>1.72807479415918E-2</v>
      </c>
      <c r="C279">
        <v>4.6162872370318603E-2</v>
      </c>
      <c r="D279">
        <v>0.18083932604840899</v>
      </c>
      <c r="E279">
        <v>0.83734142212072504</v>
      </c>
      <c r="F279">
        <v>4.25643092464251</v>
      </c>
      <c r="G279">
        <v>1.0026563978288101</v>
      </c>
      <c r="H279">
        <v>0.13992915350198801</v>
      </c>
      <c r="I279">
        <v>0.11360314339094001</v>
      </c>
      <c r="J279">
        <v>0.858708480690066</v>
      </c>
      <c r="K279">
        <v>1.01980023962515</v>
      </c>
    </row>
    <row r="280" spans="1:11" x14ac:dyDescent="0.3">
      <c r="A280">
        <v>4.6500000000000004</v>
      </c>
      <c r="B280">
        <v>1.72809462312697E-2</v>
      </c>
      <c r="C280">
        <v>4.6163959112884102E-2</v>
      </c>
      <c r="D280">
        <v>0.180845131754787</v>
      </c>
      <c r="E280">
        <v>0.83737553533097497</v>
      </c>
      <c r="F280">
        <v>4.2566415191547504</v>
      </c>
      <c r="G280">
        <v>1.0026506374806099</v>
      </c>
      <c r="H280">
        <v>0.139934913850185</v>
      </c>
      <c r="I280">
        <v>0.113597383042744</v>
      </c>
      <c r="J280">
        <v>0.858708480686034</v>
      </c>
      <c r="K280">
        <v>1.01980122873223</v>
      </c>
    </row>
    <row r="281" spans="1:11" x14ac:dyDescent="0.3">
      <c r="A281">
        <v>4.6666666666666696</v>
      </c>
      <c r="B281">
        <v>1.7281142242772201E-2</v>
      </c>
      <c r="C281">
        <v>4.6165034059148798E-2</v>
      </c>
      <c r="D281">
        <v>0.18085087453981</v>
      </c>
      <c r="E281">
        <v>0.83740927923783504</v>
      </c>
      <c r="F281">
        <v>4.2568498363641201</v>
      </c>
      <c r="G281">
        <v>1.0026449394850301</v>
      </c>
      <c r="H281">
        <v>0.13994061184576301</v>
      </c>
      <c r="I281">
        <v>0.11359168504716501</v>
      </c>
      <c r="J281">
        <v>0.85870848068172101</v>
      </c>
      <c r="K281">
        <v>1.0198022071572701</v>
      </c>
    </row>
    <row r="282" spans="1:11" x14ac:dyDescent="0.3">
      <c r="A282">
        <v>4.68333333333333</v>
      </c>
      <c r="B282">
        <v>1.7281331636303701E-2</v>
      </c>
      <c r="C282">
        <v>4.6166076399326302E-2</v>
      </c>
      <c r="D282">
        <v>0.18085644385987501</v>
      </c>
      <c r="E282">
        <v>0.83744200697998505</v>
      </c>
      <c r="F282">
        <v>4.2570518995662097</v>
      </c>
      <c r="G282">
        <v>1.0026394130202201</v>
      </c>
      <c r="H282">
        <v>0.13994613831057401</v>
      </c>
      <c r="I282">
        <v>0.113586158582355</v>
      </c>
      <c r="J282">
        <v>0.85870848067806005</v>
      </c>
      <c r="K282">
        <v>1.0198031563107901</v>
      </c>
    </row>
    <row r="283" spans="1:11" x14ac:dyDescent="0.3">
      <c r="A283">
        <v>4.7</v>
      </c>
      <c r="B283">
        <v>1.7281517376252699E-2</v>
      </c>
      <c r="C283">
        <v>4.6167100607112398E-2</v>
      </c>
      <c r="D283">
        <v>0.18086191668649901</v>
      </c>
      <c r="E283">
        <v>0.83747416933590002</v>
      </c>
      <c r="F283">
        <v>4.2572504823140198</v>
      </c>
      <c r="G283">
        <v>1.00263398199618</v>
      </c>
      <c r="H283">
        <v>0.139951569334618</v>
      </c>
      <c r="I283">
        <v>0.113580727558311</v>
      </c>
      <c r="J283">
        <v>0.858708480674923</v>
      </c>
      <c r="K283">
        <v>1.0198040891700899</v>
      </c>
    </row>
    <row r="284" spans="1:11" x14ac:dyDescent="0.3">
      <c r="A284">
        <v>4.7166666666666703</v>
      </c>
      <c r="B284">
        <v>1.7281702024548901E-2</v>
      </c>
      <c r="C284">
        <v>4.6168119022510001E-2</v>
      </c>
      <c r="D284">
        <v>0.18086735858928299</v>
      </c>
      <c r="E284">
        <v>0.83750615007393203</v>
      </c>
      <c r="F284">
        <v>4.2574479443891002</v>
      </c>
      <c r="G284">
        <v>1.0026285816384599</v>
      </c>
      <c r="H284">
        <v>0.13995696969234001</v>
      </c>
      <c r="I284">
        <v>0.11357532720058899</v>
      </c>
      <c r="J284">
        <v>0.858708480671867</v>
      </c>
      <c r="K284">
        <v>1.01980501676876</v>
      </c>
    </row>
    <row r="285" spans="1:11" x14ac:dyDescent="0.3">
      <c r="A285">
        <v>4.7333333333333298</v>
      </c>
      <c r="B285">
        <v>1.7281885581192501E-2</v>
      </c>
      <c r="C285">
        <v>4.6169131645518897E-2</v>
      </c>
      <c r="D285">
        <v>0.18087276956822801</v>
      </c>
      <c r="E285">
        <v>0.83753794919407898</v>
      </c>
      <c r="F285">
        <v>4.2576442857914403</v>
      </c>
      <c r="G285">
        <v>1.0026232119470599</v>
      </c>
      <c r="H285">
        <v>0.13996233938374</v>
      </c>
      <c r="I285">
        <v>0.113569957509189</v>
      </c>
      <c r="J285">
        <v>0.85870848066889205</v>
      </c>
      <c r="K285">
        <v>1.0198059391068199</v>
      </c>
    </row>
    <row r="286" spans="1:11" x14ac:dyDescent="0.3">
      <c r="A286">
        <v>4.75</v>
      </c>
      <c r="B286">
        <v>1.7282068046183499E-2</v>
      </c>
      <c r="C286">
        <v>4.6170138476139197E-2</v>
      </c>
      <c r="D286">
        <v>0.18087814962333401</v>
      </c>
      <c r="E286">
        <v>0.83756956669634297</v>
      </c>
      <c r="F286">
        <v>4.2578395065210604</v>
      </c>
      <c r="G286">
        <v>1.0026178729219799</v>
      </c>
      <c r="H286">
        <v>0.13996767840881699</v>
      </c>
      <c r="I286">
        <v>0.11356461848411099</v>
      </c>
      <c r="J286">
        <v>0.85870848066599803</v>
      </c>
      <c r="K286">
        <v>1.0198068561842499</v>
      </c>
    </row>
    <row r="287" spans="1:11" x14ac:dyDescent="0.3">
      <c r="A287">
        <v>4.7666666666666702</v>
      </c>
      <c r="B287">
        <v>1.7282249419521702E-2</v>
      </c>
      <c r="C287">
        <v>4.61711395143709E-2</v>
      </c>
      <c r="D287">
        <v>0.1808834987546</v>
      </c>
      <c r="E287">
        <v>0.83760100258072301</v>
      </c>
      <c r="F287">
        <v>4.2580336065779401</v>
      </c>
      <c r="G287">
        <v>1.00261256456323</v>
      </c>
      <c r="H287">
        <v>0.139972986767573</v>
      </c>
      <c r="I287">
        <v>0.113559310125356</v>
      </c>
      <c r="J287">
        <v>0.85870848066318595</v>
      </c>
      <c r="K287">
        <v>1.01980776800106</v>
      </c>
    </row>
    <row r="288" spans="1:11" x14ac:dyDescent="0.3">
      <c r="A288">
        <v>4.7833333333333297</v>
      </c>
      <c r="B288">
        <v>1.7282429701207299E-2</v>
      </c>
      <c r="C288">
        <v>4.6172134760213902E-2</v>
      </c>
      <c r="D288">
        <v>0.18088881696202699</v>
      </c>
      <c r="E288">
        <v>0.83763225684721998</v>
      </c>
      <c r="F288">
        <v>4.25822658596209</v>
      </c>
      <c r="G288">
        <v>1.00260728687079</v>
      </c>
      <c r="H288">
        <v>0.139978264460007</v>
      </c>
      <c r="I288">
        <v>0.113554032432922</v>
      </c>
      <c r="J288">
        <v>0.85870848066045402</v>
      </c>
      <c r="K288">
        <v>1.0198086745572601</v>
      </c>
    </row>
    <row r="289" spans="1:11" x14ac:dyDescent="0.3">
      <c r="A289">
        <v>4.8</v>
      </c>
      <c r="B289">
        <v>1.7282608891240201E-2</v>
      </c>
      <c r="C289">
        <v>4.6173124213668398E-2</v>
      </c>
      <c r="D289">
        <v>0.180894104245614</v>
      </c>
      <c r="E289">
        <v>0.837663329495832</v>
      </c>
      <c r="F289">
        <v>4.2584184446735103</v>
      </c>
      <c r="G289">
        <v>1.00260203984468</v>
      </c>
      <c r="H289">
        <v>0.13998351148611801</v>
      </c>
      <c r="I289">
        <v>0.11354878540681</v>
      </c>
      <c r="J289">
        <v>0.85870848065780403</v>
      </c>
      <c r="K289">
        <v>1.0198095758528301</v>
      </c>
    </row>
    <row r="290" spans="1:11" x14ac:dyDescent="0.3">
      <c r="A290">
        <v>4.81666666666667</v>
      </c>
      <c r="B290">
        <v>1.7282786989620501E-2</v>
      </c>
      <c r="C290">
        <v>4.6174107874734201E-2</v>
      </c>
      <c r="D290">
        <v>0.18089936060536199</v>
      </c>
      <c r="E290">
        <v>0.83769422052656095</v>
      </c>
      <c r="F290">
        <v>4.2586091827121999</v>
      </c>
      <c r="G290">
        <v>1.0025968234848901</v>
      </c>
      <c r="H290">
        <v>0.13998872784590799</v>
      </c>
      <c r="I290">
        <v>0.113543569047021</v>
      </c>
      <c r="J290">
        <v>0.85870848065523497</v>
      </c>
      <c r="K290">
        <v>1.0198104718877801</v>
      </c>
    </row>
    <row r="291" spans="1:11" x14ac:dyDescent="0.3">
      <c r="A291">
        <v>4.8333333333333304</v>
      </c>
      <c r="B291">
        <v>1.72829639963481E-2</v>
      </c>
      <c r="C291">
        <v>4.61750857434114E-2</v>
      </c>
      <c r="D291">
        <v>0.18090458604127099</v>
      </c>
      <c r="E291">
        <v>0.83772492993940595</v>
      </c>
      <c r="F291">
        <v>4.2587988000781598</v>
      </c>
      <c r="G291">
        <v>1.0025916377914199</v>
      </c>
      <c r="H291">
        <v>0.13999391353937601</v>
      </c>
      <c r="I291">
        <v>0.113538383353553</v>
      </c>
      <c r="J291">
        <v>0.85870848065274696</v>
      </c>
      <c r="K291">
        <v>1.0198113626621099</v>
      </c>
    </row>
    <row r="292" spans="1:11" x14ac:dyDescent="0.3">
      <c r="A292">
        <v>4.8499999999999996</v>
      </c>
      <c r="B292">
        <v>1.7283139911422999E-2</v>
      </c>
      <c r="C292">
        <v>4.6176057819700002E-2</v>
      </c>
      <c r="D292">
        <v>0.18090978055334</v>
      </c>
      <c r="E292">
        <v>0.83775545773436699</v>
      </c>
      <c r="F292">
        <v>4.25898729677139</v>
      </c>
      <c r="G292">
        <v>1.0025864827642801</v>
      </c>
      <c r="H292">
        <v>0.139999068566521</v>
      </c>
      <c r="I292">
        <v>0.113533228326408</v>
      </c>
      <c r="J292">
        <v>0.858708480650341</v>
      </c>
      <c r="K292">
        <v>1.01981224817583</v>
      </c>
    </row>
    <row r="293" spans="1:11" x14ac:dyDescent="0.3">
      <c r="A293">
        <v>4.8666666666666698</v>
      </c>
      <c r="B293">
        <v>1.72833147348452E-2</v>
      </c>
      <c r="C293">
        <v>4.6177024103599897E-2</v>
      </c>
      <c r="D293">
        <v>0.18091494414157</v>
      </c>
      <c r="E293">
        <v>0.83778580391144497</v>
      </c>
      <c r="F293">
        <v>4.2591746727918904</v>
      </c>
      <c r="G293">
        <v>1.00258135840345</v>
      </c>
      <c r="H293">
        <v>0.14000419292734401</v>
      </c>
      <c r="I293">
        <v>0.11352810396558401</v>
      </c>
      <c r="J293">
        <v>0.85870848064801497</v>
      </c>
      <c r="K293">
        <v>1.01981312842892</v>
      </c>
    </row>
    <row r="294" spans="1:11" x14ac:dyDescent="0.3">
      <c r="A294">
        <v>4.8833333333333302</v>
      </c>
      <c r="B294">
        <v>1.7283488466614799E-2</v>
      </c>
      <c r="C294">
        <v>4.6177984595111299E-2</v>
      </c>
      <c r="D294">
        <v>0.18092007680596001</v>
      </c>
      <c r="E294">
        <v>0.837815968470638</v>
      </c>
      <c r="F294">
        <v>4.2593609281396496</v>
      </c>
      <c r="G294">
        <v>1.00257626470895</v>
      </c>
      <c r="H294">
        <v>0.140009286621846</v>
      </c>
      <c r="I294">
        <v>0.113523010271083</v>
      </c>
      <c r="J294">
        <v>0.85870848064577099</v>
      </c>
      <c r="K294">
        <v>1.0198140034213901</v>
      </c>
    </row>
    <row r="295" spans="1:11" x14ac:dyDescent="0.3">
      <c r="A295">
        <v>4.9000000000000004</v>
      </c>
      <c r="B295">
        <v>1.7283661106731601E-2</v>
      </c>
      <c r="C295">
        <v>4.6178939294234E-2</v>
      </c>
      <c r="D295">
        <v>0.180925178546511</v>
      </c>
      <c r="E295">
        <v>0.83784595141194895</v>
      </c>
      <c r="F295">
        <v>4.25954606281468</v>
      </c>
      <c r="G295">
        <v>1.00257120168077</v>
      </c>
      <c r="H295">
        <v>0.14001434965002499</v>
      </c>
      <c r="I295">
        <v>0.113517947242903</v>
      </c>
      <c r="J295">
        <v>0.85870848064360805</v>
      </c>
      <c r="K295">
        <v>1.0198148731532299</v>
      </c>
    </row>
    <row r="296" spans="1:11" x14ac:dyDescent="0.3">
      <c r="A296">
        <v>4.9166666666666696</v>
      </c>
      <c r="B296">
        <v>1.72838326551959E-2</v>
      </c>
      <c r="C296">
        <v>4.6179888200968099E-2</v>
      </c>
      <c r="D296">
        <v>0.18093024936322299</v>
      </c>
      <c r="E296">
        <v>0.83787575273537496</v>
      </c>
      <c r="F296">
        <v>4.2597300768169903</v>
      </c>
      <c r="G296">
        <v>1.0025661693189201</v>
      </c>
      <c r="H296">
        <v>0.14001938201188299</v>
      </c>
      <c r="I296">
        <v>0.11351291488104601</v>
      </c>
      <c r="J296">
        <v>0.85870848064152605</v>
      </c>
      <c r="K296">
        <v>1.0198157376244601</v>
      </c>
    </row>
    <row r="297" spans="1:11" x14ac:dyDescent="0.3">
      <c r="A297">
        <v>4.93333333333333</v>
      </c>
      <c r="B297">
        <v>1.7284003112007399E-2</v>
      </c>
      <c r="C297">
        <v>4.61808313153136E-2</v>
      </c>
      <c r="D297">
        <v>0.18093528925609501</v>
      </c>
      <c r="E297">
        <v>0.83790537244091701</v>
      </c>
      <c r="F297">
        <v>4.2599129701465603</v>
      </c>
      <c r="G297">
        <v>1.0025611676233801</v>
      </c>
      <c r="H297">
        <v>0.14002438370741799</v>
      </c>
      <c r="I297">
        <v>0.113507913185511</v>
      </c>
      <c r="J297">
        <v>0.85870848063952498</v>
      </c>
      <c r="K297">
        <v>1.0198165968350701</v>
      </c>
    </row>
    <row r="298" spans="1:11" x14ac:dyDescent="0.3">
      <c r="A298">
        <v>4.95</v>
      </c>
      <c r="B298">
        <v>1.72841724771663E-2</v>
      </c>
      <c r="C298">
        <v>4.6181768637270401E-2</v>
      </c>
      <c r="D298">
        <v>0.180940298225128</v>
      </c>
      <c r="E298">
        <v>0.83793481052857599</v>
      </c>
      <c r="F298">
        <v>4.2600947428033997</v>
      </c>
      <c r="G298">
        <v>1.0025561965941701</v>
      </c>
      <c r="H298">
        <v>0.140029354736631</v>
      </c>
      <c r="I298">
        <v>0.113502942156297</v>
      </c>
      <c r="J298">
        <v>0.85870848063760497</v>
      </c>
      <c r="K298">
        <v>1.0198174507850599</v>
      </c>
    </row>
    <row r="299" spans="1:11" x14ac:dyDescent="0.3">
      <c r="A299">
        <v>4.9666666666666703</v>
      </c>
      <c r="B299">
        <v>1.7284340750672499E-2</v>
      </c>
      <c r="C299">
        <v>4.6182700166838599E-2</v>
      </c>
      <c r="D299">
        <v>0.180945276270321</v>
      </c>
      <c r="E299">
        <v>0.83796406699835102</v>
      </c>
      <c r="F299">
        <v>4.2602753947875103</v>
      </c>
      <c r="G299">
        <v>1.0025512562312799</v>
      </c>
      <c r="H299">
        <v>0.140034295099523</v>
      </c>
      <c r="I299">
        <v>0.11349800179340599</v>
      </c>
      <c r="J299">
        <v>0.85870848063576699</v>
      </c>
      <c r="K299">
        <v>1.01981829947443</v>
      </c>
    </row>
    <row r="300" spans="1:11" x14ac:dyDescent="0.3">
      <c r="A300">
        <v>4.9833333333333298</v>
      </c>
      <c r="B300">
        <v>1.7284507932525998E-2</v>
      </c>
      <c r="C300">
        <v>4.6183625904018297E-2</v>
      </c>
      <c r="D300">
        <v>0.18095022339167499</v>
      </c>
      <c r="E300">
        <v>0.83799314185024198</v>
      </c>
      <c r="F300">
        <v>4.2604549260988902</v>
      </c>
      <c r="G300">
        <v>1.00254634653471</v>
      </c>
      <c r="H300">
        <v>0.140039204796092</v>
      </c>
      <c r="I300">
        <v>0.113493092096837</v>
      </c>
      <c r="J300">
        <v>0.85870848063400995</v>
      </c>
      <c r="K300">
        <v>1.01981914290317</v>
      </c>
    </row>
    <row r="301" spans="1:11" x14ac:dyDescent="0.3">
      <c r="A301">
        <v>5</v>
      </c>
      <c r="B301">
        <v>1.72846740227269E-2</v>
      </c>
      <c r="C301">
        <v>4.6184545848809197E-2</v>
      </c>
      <c r="D301">
        <v>0.18095513958918999</v>
      </c>
      <c r="E301">
        <v>0.83802203508424999</v>
      </c>
      <c r="F301">
        <v>4.2606333367375404</v>
      </c>
      <c r="G301">
        <v>1.0025414675044599</v>
      </c>
      <c r="H301">
        <v>0.14004408382633901</v>
      </c>
      <c r="I301">
        <v>0.11348821306659</v>
      </c>
      <c r="J301">
        <v>0.85870848063233296</v>
      </c>
      <c r="K301">
        <v>1.0198199810713</v>
      </c>
    </row>
    <row r="302" spans="1:11" x14ac:dyDescent="0.3">
      <c r="A302">
        <v>5.0166666666666702</v>
      </c>
      <c r="B302">
        <v>1.7284839021275099E-2</v>
      </c>
      <c r="C302">
        <v>4.6185460001211598E-2</v>
      </c>
      <c r="D302">
        <v>0.180960024862865</v>
      </c>
      <c r="E302">
        <v>0.83805074670037305</v>
      </c>
      <c r="F302">
        <v>4.2608106267034502</v>
      </c>
      <c r="G302">
        <v>1.00253661914053</v>
      </c>
      <c r="H302">
        <v>0.14004893219026401</v>
      </c>
      <c r="I302">
        <v>0.113483364702665</v>
      </c>
      <c r="J302">
        <v>0.85870848063073901</v>
      </c>
      <c r="K302">
        <v>1.0198208139788101</v>
      </c>
    </row>
    <row r="303" spans="1:11" x14ac:dyDescent="0.3">
      <c r="A303">
        <v>5.0333333333333297</v>
      </c>
      <c r="B303">
        <v>1.72850029281706E-2</v>
      </c>
      <c r="C303">
        <v>4.6186368361225402E-2</v>
      </c>
      <c r="D303">
        <v>0.18096487921269999</v>
      </c>
      <c r="E303">
        <v>0.83807927669861304</v>
      </c>
      <c r="F303">
        <v>4.2609867959966401</v>
      </c>
      <c r="G303">
        <v>1.0025318014429301</v>
      </c>
      <c r="H303">
        <v>0.14005374988786701</v>
      </c>
      <c r="I303">
        <v>0.11347854700506101</v>
      </c>
      <c r="J303">
        <v>0.858708480629225</v>
      </c>
      <c r="K303">
        <v>1.01982164162569</v>
      </c>
    </row>
    <row r="304" spans="1:11" x14ac:dyDescent="0.3">
      <c r="A304">
        <v>5.05</v>
      </c>
      <c r="B304">
        <v>1.7285165743413499E-2</v>
      </c>
      <c r="C304">
        <v>4.6187270928850499E-2</v>
      </c>
      <c r="D304">
        <v>0.18096970263869699</v>
      </c>
      <c r="E304">
        <v>0.83810762507896897</v>
      </c>
      <c r="F304">
        <v>4.2611618446170896</v>
      </c>
      <c r="G304">
        <v>1.00252701441165</v>
      </c>
      <c r="H304">
        <v>0.14005853691914799</v>
      </c>
      <c r="I304">
        <v>0.11347375997377999</v>
      </c>
      <c r="J304">
        <v>0.85870848062779204</v>
      </c>
      <c r="K304">
        <v>1.01982246401195</v>
      </c>
    </row>
    <row r="305" spans="1:11" x14ac:dyDescent="0.3">
      <c r="A305">
        <v>5.06666666666667</v>
      </c>
      <c r="B305">
        <v>1.7285327467003699E-2</v>
      </c>
      <c r="C305">
        <v>4.6188167704086999E-2</v>
      </c>
      <c r="D305">
        <v>0.18097449514085401</v>
      </c>
      <c r="E305">
        <v>0.83813579184144205</v>
      </c>
      <c r="F305">
        <v>4.2613357725648102</v>
      </c>
      <c r="G305">
        <v>1.0025222580466899</v>
      </c>
      <c r="H305">
        <v>0.14006329328410699</v>
      </c>
      <c r="I305">
        <v>0.11346900360882101</v>
      </c>
      <c r="J305">
        <v>0.85870848062644101</v>
      </c>
      <c r="K305">
        <v>1.0198232811376</v>
      </c>
    </row>
    <row r="306" spans="1:11" x14ac:dyDescent="0.3">
      <c r="A306">
        <v>5.0833333333333304</v>
      </c>
      <c r="B306">
        <v>1.7285488098941201E-2</v>
      </c>
      <c r="C306">
        <v>4.6189058686934903E-2</v>
      </c>
      <c r="D306">
        <v>0.18097925671917101</v>
      </c>
      <c r="E306">
        <v>0.83816377698603095</v>
      </c>
      <c r="F306">
        <v>4.2615085798398002</v>
      </c>
      <c r="G306">
        <v>1.00251753234805</v>
      </c>
      <c r="H306">
        <v>0.14006801898274401</v>
      </c>
      <c r="I306">
        <v>0.113464277910184</v>
      </c>
      <c r="J306">
        <v>0.85870848062517002</v>
      </c>
      <c r="K306">
        <v>1.0198240930026199</v>
      </c>
    </row>
    <row r="307" spans="1:11" x14ac:dyDescent="0.3">
      <c r="A307">
        <v>5.0999999999999996</v>
      </c>
      <c r="B307">
        <v>1.7285647639226E-2</v>
      </c>
      <c r="C307">
        <v>4.6189943877394099E-2</v>
      </c>
      <c r="D307">
        <v>0.18098398737364901</v>
      </c>
      <c r="E307">
        <v>0.83819158051273501</v>
      </c>
      <c r="F307">
        <v>4.2616802664420597</v>
      </c>
      <c r="G307">
        <v>1.0025128373157399</v>
      </c>
      <c r="H307">
        <v>0.140072714015059</v>
      </c>
      <c r="I307">
        <v>0.11345958287787</v>
      </c>
      <c r="J307">
        <v>0.85870848062398097</v>
      </c>
      <c r="K307">
        <v>1.0198248996070201</v>
      </c>
    </row>
    <row r="308" spans="1:11" x14ac:dyDescent="0.3">
      <c r="A308">
        <v>5.1166666666666698</v>
      </c>
      <c r="B308">
        <v>1.7285806087858201E-2</v>
      </c>
      <c r="C308">
        <v>4.6190823275464803E-2</v>
      </c>
      <c r="D308">
        <v>0.180988687104288</v>
      </c>
      <c r="E308">
        <v>0.83821920242155701</v>
      </c>
      <c r="F308">
        <v>4.2618508323715902</v>
      </c>
      <c r="G308">
        <v>1.00250817294975</v>
      </c>
      <c r="H308">
        <v>0.140077378381052</v>
      </c>
      <c r="I308">
        <v>0.113454918511877</v>
      </c>
      <c r="J308">
        <v>0.85870848062287297</v>
      </c>
      <c r="K308">
        <v>1.01982570095081</v>
      </c>
    </row>
    <row r="309" spans="1:11" x14ac:dyDescent="0.3">
      <c r="A309">
        <v>5.1333333333333302</v>
      </c>
      <c r="B309">
        <v>1.7285963444837699E-2</v>
      </c>
      <c r="C309">
        <v>4.6191696881146799E-2</v>
      </c>
      <c r="D309">
        <v>0.18099335591108701</v>
      </c>
      <c r="E309">
        <v>0.83824664271249405</v>
      </c>
      <c r="F309">
        <v>4.2620202776283902</v>
      </c>
      <c r="G309">
        <v>1.0025035392500801</v>
      </c>
      <c r="H309">
        <v>0.14008201208072299</v>
      </c>
      <c r="I309">
        <v>0.113450284812206</v>
      </c>
      <c r="J309">
        <v>0.85870848062184701</v>
      </c>
      <c r="K309">
        <v>1.0198264970339701</v>
      </c>
    </row>
    <row r="310" spans="1:11" x14ac:dyDescent="0.3">
      <c r="A310">
        <v>5.15</v>
      </c>
      <c r="B310">
        <v>1.7286119710164499E-2</v>
      </c>
      <c r="C310">
        <v>4.6192564694440198E-2</v>
      </c>
      <c r="D310">
        <v>0.18099799379404699</v>
      </c>
      <c r="E310">
        <v>0.83827390138554803</v>
      </c>
      <c r="F310">
        <v>4.2621886022124604</v>
      </c>
      <c r="G310">
        <v>1.00249893621673</v>
      </c>
      <c r="H310">
        <v>0.140086615114072</v>
      </c>
      <c r="I310">
        <v>0.113445681778857</v>
      </c>
      <c r="J310">
        <v>0.85870848062090099</v>
      </c>
      <c r="K310">
        <v>1.01982728785651</v>
      </c>
    </row>
    <row r="311" spans="1:11" x14ac:dyDescent="0.3">
      <c r="A311">
        <v>5.1666666666666696</v>
      </c>
      <c r="B311">
        <v>1.72862748838386E-2</v>
      </c>
      <c r="C311">
        <v>4.6193426715345001E-2</v>
      </c>
      <c r="D311">
        <v>0.18100260075316699</v>
      </c>
      <c r="E311">
        <v>0.83830097844071705</v>
      </c>
      <c r="F311">
        <v>4.2623558061237903</v>
      </c>
      <c r="G311">
        <v>1.0024943638496999</v>
      </c>
      <c r="H311">
        <v>0.140091187481098</v>
      </c>
      <c r="I311">
        <v>0.11344110941183</v>
      </c>
      <c r="J311">
        <v>0.85870848062003702</v>
      </c>
      <c r="K311">
        <v>1.01982807341843</v>
      </c>
    </row>
    <row r="312" spans="1:11" x14ac:dyDescent="0.3">
      <c r="A312">
        <v>5.18333333333333</v>
      </c>
      <c r="B312">
        <v>1.72864289658601E-2</v>
      </c>
      <c r="C312">
        <v>4.6194282943861097E-2</v>
      </c>
      <c r="D312">
        <v>0.18100717678844899</v>
      </c>
      <c r="E312">
        <v>0.838327873878003</v>
      </c>
      <c r="F312">
        <v>4.2625218893624002</v>
      </c>
      <c r="G312">
        <v>1.002489822149</v>
      </c>
      <c r="H312">
        <v>0.14009572918180299</v>
      </c>
      <c r="I312">
        <v>0.11343656771112599</v>
      </c>
      <c r="J312">
        <v>0.85870848061925398</v>
      </c>
      <c r="K312">
        <v>1.01982885371973</v>
      </c>
    </row>
    <row r="313" spans="1:11" x14ac:dyDescent="0.3">
      <c r="A313">
        <v>5.2</v>
      </c>
      <c r="B313">
        <v>1.72865819562289E-2</v>
      </c>
      <c r="C313">
        <v>4.61951333799887E-2</v>
      </c>
      <c r="D313">
        <v>0.18101172189989001</v>
      </c>
      <c r="E313">
        <v>0.83835458769740601</v>
      </c>
      <c r="F313">
        <v>4.2626868519282697</v>
      </c>
      <c r="G313">
        <v>1.0024853111146099</v>
      </c>
      <c r="H313">
        <v>0.140100240216186</v>
      </c>
      <c r="I313">
        <v>0.113432056676743</v>
      </c>
      <c r="J313">
        <v>0.85870848061855198</v>
      </c>
      <c r="K313">
        <v>1.0198296287604101</v>
      </c>
    </row>
    <row r="314" spans="1:11" x14ac:dyDescent="0.3">
      <c r="A314">
        <v>5.2166666666666703</v>
      </c>
      <c r="B314">
        <v>1.7286733854945099E-2</v>
      </c>
      <c r="C314">
        <v>4.6195978023727602E-2</v>
      </c>
      <c r="D314">
        <v>0.18101623608749201</v>
      </c>
      <c r="E314">
        <v>0.83838111989892405</v>
      </c>
      <c r="F314">
        <v>4.2628506938214104</v>
      </c>
      <c r="G314">
        <v>1.00248083074655</v>
      </c>
      <c r="H314">
        <v>0.140104720584246</v>
      </c>
      <c r="I314">
        <v>0.113427576308682</v>
      </c>
      <c r="J314">
        <v>0.85870848061793104</v>
      </c>
      <c r="K314">
        <v>1.01983039854047</v>
      </c>
    </row>
    <row r="315" spans="1:11" x14ac:dyDescent="0.3">
      <c r="A315">
        <v>5.2333333333333298</v>
      </c>
      <c r="B315">
        <v>1.72868846620086E-2</v>
      </c>
      <c r="C315">
        <v>4.6196816875077901E-2</v>
      </c>
      <c r="D315">
        <v>0.18102071935125499</v>
      </c>
      <c r="E315">
        <v>0.83840747048255904</v>
      </c>
      <c r="F315">
        <v>4.2630134150418204</v>
      </c>
      <c r="G315">
        <v>1.0024763810448101</v>
      </c>
      <c r="H315">
        <v>0.14010917028598499</v>
      </c>
      <c r="I315">
        <v>0.11342312660694399</v>
      </c>
      <c r="J315">
        <v>0.85870848061739102</v>
      </c>
      <c r="K315">
        <v>1.01983116305991</v>
      </c>
    </row>
    <row r="316" spans="1:11" x14ac:dyDescent="0.3">
      <c r="A316">
        <v>5.25</v>
      </c>
      <c r="B316">
        <v>1.7287034377419401E-2</v>
      </c>
      <c r="C316">
        <v>4.6197649934039499E-2</v>
      </c>
      <c r="D316">
        <v>0.18102517169117899</v>
      </c>
      <c r="E316">
        <v>0.83843363944830995</v>
      </c>
      <c r="F316">
        <v>4.2631750155894998</v>
      </c>
      <c r="G316">
        <v>1.0024719620094</v>
      </c>
      <c r="H316">
        <v>0.140113589321401</v>
      </c>
      <c r="I316">
        <v>0.113418707571527</v>
      </c>
      <c r="J316">
        <v>0.85870848061693195</v>
      </c>
      <c r="K316">
        <v>1.01983192231873</v>
      </c>
    </row>
    <row r="317" spans="1:11" x14ac:dyDescent="0.3">
      <c r="A317">
        <v>5.2666666666666702</v>
      </c>
      <c r="B317">
        <v>1.72871830011775E-2</v>
      </c>
      <c r="C317">
        <v>4.6198477200612598E-2</v>
      </c>
      <c r="D317">
        <v>0.18102959310726299</v>
      </c>
      <c r="E317">
        <v>0.83845962679617803</v>
      </c>
      <c r="F317">
        <v>4.2633354954644496</v>
      </c>
      <c r="G317">
        <v>1.0024675736402999</v>
      </c>
      <c r="H317">
        <v>0.140117977690496</v>
      </c>
      <c r="I317">
        <v>0.113414319202433</v>
      </c>
      <c r="J317">
        <v>0.85870848061655503</v>
      </c>
      <c r="K317">
        <v>1.0198326763169201</v>
      </c>
    </row>
    <row r="318" spans="1:11" x14ac:dyDescent="0.3">
      <c r="A318">
        <v>5.2833333333333297</v>
      </c>
      <c r="B318">
        <v>1.7287330533282901E-2</v>
      </c>
      <c r="C318">
        <v>4.6199298674797003E-2</v>
      </c>
      <c r="D318">
        <v>0.18103398359950701</v>
      </c>
      <c r="E318">
        <v>0.83848543252616103</v>
      </c>
      <c r="F318">
        <v>4.2634948546666704</v>
      </c>
      <c r="G318">
        <v>1.00246321593753</v>
      </c>
      <c r="H318">
        <v>0.14012233539326799</v>
      </c>
      <c r="I318">
        <v>0.11340996149966</v>
      </c>
      <c r="J318">
        <v>0.85870848061625904</v>
      </c>
      <c r="K318">
        <v>1.0198334250545</v>
      </c>
    </row>
    <row r="319" spans="1:11" x14ac:dyDescent="0.3">
      <c r="A319">
        <v>5.3</v>
      </c>
      <c r="B319">
        <v>1.7287476973735699E-2</v>
      </c>
      <c r="C319">
        <v>4.6200114356592797E-2</v>
      </c>
      <c r="D319">
        <v>0.18103834316791301</v>
      </c>
      <c r="E319">
        <v>0.83851105663826098</v>
      </c>
      <c r="F319">
        <v>4.2636530931961598</v>
      </c>
      <c r="G319">
        <v>1.0024588889010799</v>
      </c>
      <c r="H319">
        <v>0.140126662429719</v>
      </c>
      <c r="I319">
        <v>0.11340563446321</v>
      </c>
      <c r="J319">
        <v>0.85870848061604399</v>
      </c>
      <c r="K319">
        <v>1.01983416853146</v>
      </c>
    </row>
    <row r="320" spans="1:11" x14ac:dyDescent="0.3">
      <c r="A320">
        <v>5.31666666666667</v>
      </c>
      <c r="B320">
        <v>1.7287622322535799E-2</v>
      </c>
      <c r="C320">
        <v>4.6200924246000002E-2</v>
      </c>
      <c r="D320">
        <v>0.18104267181247799</v>
      </c>
      <c r="E320">
        <v>0.83853649913247696</v>
      </c>
      <c r="F320">
        <v>4.2638102110529097</v>
      </c>
      <c r="G320">
        <v>1.00245459253095</v>
      </c>
      <c r="H320">
        <v>0.14013095879984699</v>
      </c>
      <c r="I320">
        <v>0.11340133809308101</v>
      </c>
      <c r="J320">
        <v>0.85870848061590999</v>
      </c>
      <c r="K320">
        <v>1.0198349067477901</v>
      </c>
    </row>
    <row r="321" spans="1:11" x14ac:dyDescent="0.3">
      <c r="A321">
        <v>5.3333333333333304</v>
      </c>
      <c r="B321">
        <v>1.7287766579683301E-2</v>
      </c>
      <c r="C321">
        <v>4.6201728343018597E-2</v>
      </c>
      <c r="D321">
        <v>0.18104696953320501</v>
      </c>
      <c r="E321">
        <v>0.838561760008809</v>
      </c>
      <c r="F321">
        <v>4.2639662082369298</v>
      </c>
      <c r="G321">
        <v>1.0024503268271401</v>
      </c>
      <c r="H321">
        <v>0.14013522450365401</v>
      </c>
      <c r="I321">
        <v>0.113397072389275</v>
      </c>
      <c r="J321">
        <v>0.85870848061585703</v>
      </c>
      <c r="K321">
        <v>1.01983563970351</v>
      </c>
    </row>
    <row r="322" spans="1:11" x14ac:dyDescent="0.3">
      <c r="A322">
        <v>5.35</v>
      </c>
      <c r="B322">
        <v>1.72879097451781E-2</v>
      </c>
      <c r="C322">
        <v>4.6202526647648498E-2</v>
      </c>
      <c r="D322">
        <v>0.18105123633009201</v>
      </c>
      <c r="E322">
        <v>0.83858683926725797</v>
      </c>
      <c r="F322">
        <v>4.26412108474823</v>
      </c>
      <c r="G322">
        <v>1.00244609178966</v>
      </c>
      <c r="H322">
        <v>0.14013945954113799</v>
      </c>
      <c r="I322">
        <v>0.113392837351791</v>
      </c>
      <c r="J322">
        <v>0.85870848061588601</v>
      </c>
      <c r="K322">
        <v>1.0198363673986</v>
      </c>
    </row>
    <row r="323" spans="1:11" x14ac:dyDescent="0.3">
      <c r="A323">
        <v>5.3666666666666698</v>
      </c>
      <c r="B323">
        <v>1.7288051819020201E-2</v>
      </c>
      <c r="C323">
        <v>4.62033191598899E-2</v>
      </c>
      <c r="D323">
        <v>0.181055472203139</v>
      </c>
      <c r="E323">
        <v>0.83861173690782298</v>
      </c>
      <c r="F323">
        <v>4.2642748405867898</v>
      </c>
      <c r="G323">
        <v>1.0024418874184999</v>
      </c>
      <c r="H323">
        <v>0.14014366391229999</v>
      </c>
      <c r="I323">
        <v>0.113388632980628</v>
      </c>
      <c r="J323">
        <v>0.85870848061599603</v>
      </c>
      <c r="K323">
        <v>1.01983708983308</v>
      </c>
    </row>
    <row r="324" spans="1:11" x14ac:dyDescent="0.3">
      <c r="A324">
        <v>5.3833333333333302</v>
      </c>
      <c r="B324">
        <v>1.72881928012096E-2</v>
      </c>
      <c r="C324">
        <v>4.62041058797426E-2</v>
      </c>
      <c r="D324">
        <v>0.181059677152347</v>
      </c>
      <c r="E324">
        <v>0.83863645293050404</v>
      </c>
      <c r="F324">
        <v>4.2644274757526199</v>
      </c>
      <c r="G324">
        <v>1.00243771371366</v>
      </c>
      <c r="H324">
        <v>0.14014783761714</v>
      </c>
      <c r="I324">
        <v>0.113384459275788</v>
      </c>
      <c r="J324">
        <v>0.85870848061618599</v>
      </c>
      <c r="K324">
        <v>1.0198378070069301</v>
      </c>
    </row>
    <row r="325" spans="1:11" x14ac:dyDescent="0.3">
      <c r="A325">
        <v>5.4</v>
      </c>
      <c r="B325">
        <v>1.7288332691746299E-2</v>
      </c>
      <c r="C325">
        <v>4.6204886807206698E-2</v>
      </c>
      <c r="D325">
        <v>0.18106385117771601</v>
      </c>
      <c r="E325">
        <v>0.83866098733530103</v>
      </c>
      <c r="F325">
        <v>4.2645789902457203</v>
      </c>
      <c r="G325">
        <v>1.0024335706751399</v>
      </c>
      <c r="H325">
        <v>0.14015198065565901</v>
      </c>
      <c r="I325">
        <v>0.11338031623727</v>
      </c>
      <c r="J325">
        <v>0.85870848061645799</v>
      </c>
      <c r="K325">
        <v>1.01983851892016</v>
      </c>
    </row>
    <row r="326" spans="1:11" x14ac:dyDescent="0.3">
      <c r="A326">
        <v>5.4166666666666696</v>
      </c>
      <c r="B326">
        <v>1.7288471490630401E-2</v>
      </c>
      <c r="C326">
        <v>4.6205661942282102E-2</v>
      </c>
      <c r="D326">
        <v>0.181067994279246</v>
      </c>
      <c r="E326">
        <v>0.83868534012221396</v>
      </c>
      <c r="F326">
        <v>4.26472938406609</v>
      </c>
      <c r="G326">
        <v>1.0024294583029401</v>
      </c>
      <c r="H326">
        <v>0.14015609302785501</v>
      </c>
      <c r="I326">
        <v>0.11337620386507399</v>
      </c>
      <c r="J326">
        <v>0.85870848061681204</v>
      </c>
      <c r="K326">
        <v>1.01983922557278</v>
      </c>
    </row>
    <row r="327" spans="1:11" x14ac:dyDescent="0.3">
      <c r="A327">
        <v>5.43333333333333</v>
      </c>
      <c r="B327">
        <v>1.72886091978619E-2</v>
      </c>
      <c r="C327">
        <v>4.6206431284968999E-2</v>
      </c>
      <c r="D327">
        <v>0.181072106456936</v>
      </c>
      <c r="E327">
        <v>0.83870951129124405</v>
      </c>
      <c r="F327">
        <v>4.2648786572137203</v>
      </c>
      <c r="G327">
        <v>1.0024253765970701</v>
      </c>
      <c r="H327">
        <v>0.14016017473372899</v>
      </c>
      <c r="I327">
        <v>0.11337212215920001</v>
      </c>
      <c r="J327">
        <v>0.85870848061724603</v>
      </c>
      <c r="K327">
        <v>1.01983992696477</v>
      </c>
    </row>
    <row r="328" spans="1:11" x14ac:dyDescent="0.3">
      <c r="A328">
        <v>5.45</v>
      </c>
      <c r="B328">
        <v>1.7288745813440601E-2</v>
      </c>
      <c r="C328">
        <v>4.6207194835267203E-2</v>
      </c>
      <c r="D328">
        <v>0.18107618771078601</v>
      </c>
      <c r="E328">
        <v>0.83873350084238996</v>
      </c>
      <c r="F328">
        <v>4.2650268096886297</v>
      </c>
      <c r="G328">
        <v>1.0024213255575201</v>
      </c>
      <c r="H328">
        <v>0.140164225773281</v>
      </c>
      <c r="I328">
        <v>0.113368071119648</v>
      </c>
      <c r="J328">
        <v>0.85870848061776195</v>
      </c>
      <c r="K328">
        <v>1.0198406230961401</v>
      </c>
    </row>
    <row r="329" spans="1:11" x14ac:dyDescent="0.3">
      <c r="A329">
        <v>5.4666666666666703</v>
      </c>
      <c r="B329">
        <v>1.72888813373667E-2</v>
      </c>
      <c r="C329">
        <v>4.6207952593176803E-2</v>
      </c>
      <c r="D329">
        <v>0.18108023804079701</v>
      </c>
      <c r="E329">
        <v>0.83875730877565202</v>
      </c>
      <c r="F329">
        <v>4.2651738414907996</v>
      </c>
      <c r="G329">
        <v>1.00241730518429</v>
      </c>
      <c r="H329">
        <v>0.14016824614651099</v>
      </c>
      <c r="I329">
        <v>0.113364050746418</v>
      </c>
      <c r="J329">
        <v>0.85870848061835803</v>
      </c>
      <c r="K329">
        <v>1.01984131396689</v>
      </c>
    </row>
    <row r="330" spans="1:11" x14ac:dyDescent="0.3">
      <c r="A330">
        <v>5.4833333333333298</v>
      </c>
      <c r="B330">
        <v>1.72890157696401E-2</v>
      </c>
      <c r="C330">
        <v>4.62087045586978E-2</v>
      </c>
      <c r="D330">
        <v>0.18108425744696899</v>
      </c>
      <c r="E330">
        <v>0.83878093509103102</v>
      </c>
      <c r="F330">
        <v>4.2653197526202504</v>
      </c>
      <c r="G330">
        <v>1.00241331547738</v>
      </c>
      <c r="H330">
        <v>0.14017223585341901</v>
      </c>
      <c r="I330">
        <v>0.11336006103951</v>
      </c>
      <c r="J330">
        <v>0.85870848061903604</v>
      </c>
      <c r="K330">
        <v>1.01984199957702</v>
      </c>
    </row>
    <row r="331" spans="1:11" x14ac:dyDescent="0.3">
      <c r="A331">
        <v>5.5</v>
      </c>
      <c r="B331">
        <v>1.7289149110260801E-2</v>
      </c>
      <c r="C331">
        <v>4.6209450731830103E-2</v>
      </c>
      <c r="D331">
        <v>0.18108824592930101</v>
      </c>
      <c r="E331">
        <v>0.83880437978852496</v>
      </c>
      <c r="F331">
        <v>4.26546454307696</v>
      </c>
      <c r="G331">
        <v>1.00240935643679</v>
      </c>
      <c r="H331">
        <v>0.14017619489400501</v>
      </c>
      <c r="I331">
        <v>0.113356101998924</v>
      </c>
      <c r="J331">
        <v>0.85870848061979499</v>
      </c>
      <c r="K331">
        <v>1.0198426799265301</v>
      </c>
    </row>
    <row r="332" spans="1:11" x14ac:dyDescent="0.3">
      <c r="A332">
        <v>5.5166666666666702</v>
      </c>
      <c r="B332">
        <v>1.72892813592289E-2</v>
      </c>
      <c r="C332">
        <v>4.6210191112573899E-2</v>
      </c>
      <c r="D332">
        <v>0.18109220348779401</v>
      </c>
      <c r="E332">
        <v>0.83882764286813605</v>
      </c>
      <c r="F332">
        <v>4.2656082128609398</v>
      </c>
      <c r="G332">
        <v>1.0024054280625301</v>
      </c>
      <c r="H332">
        <v>0.14018012326826901</v>
      </c>
      <c r="I332">
        <v>0.11335217362466</v>
      </c>
      <c r="J332">
        <v>0.85870848062063598</v>
      </c>
      <c r="K332">
        <v>1.01984335501542</v>
      </c>
    </row>
    <row r="333" spans="1:11" x14ac:dyDescent="0.3">
      <c r="A333">
        <v>5.5333333333333297</v>
      </c>
      <c r="B333">
        <v>1.7289412516544301E-2</v>
      </c>
      <c r="C333">
        <v>4.6210925700929002E-2</v>
      </c>
      <c r="D333">
        <v>0.18109613012244799</v>
      </c>
      <c r="E333">
        <v>0.83885072432986396</v>
      </c>
      <c r="F333">
        <v>4.2657507619721899</v>
      </c>
      <c r="G333">
        <v>1.0024015303545899</v>
      </c>
      <c r="H333">
        <v>0.14018402097621099</v>
      </c>
      <c r="I333">
        <v>0.11334827591671801</v>
      </c>
      <c r="J333">
        <v>0.85870848062155702</v>
      </c>
      <c r="K333">
        <v>1.01984402484369</v>
      </c>
    </row>
    <row r="334" spans="1:11" x14ac:dyDescent="0.3">
      <c r="A334">
        <v>5.55</v>
      </c>
      <c r="B334">
        <v>1.7289542582206999E-2</v>
      </c>
      <c r="C334">
        <v>4.6211654496895502E-2</v>
      </c>
      <c r="D334">
        <v>0.18110002583326201</v>
      </c>
      <c r="E334">
        <v>0.83887362417370703</v>
      </c>
      <c r="F334">
        <v>4.2658921904107103</v>
      </c>
      <c r="G334">
        <v>1.0023976633129701</v>
      </c>
      <c r="H334">
        <v>0.140187888017831</v>
      </c>
      <c r="I334">
        <v>0.113344408875098</v>
      </c>
      <c r="J334">
        <v>0.85870848062256</v>
      </c>
      <c r="K334">
        <v>1.01984468941134</v>
      </c>
    </row>
    <row r="335" spans="1:11" x14ac:dyDescent="0.3">
      <c r="A335">
        <v>5.56666666666667</v>
      </c>
      <c r="B335">
        <v>1.7289671556216999E-2</v>
      </c>
      <c r="C335">
        <v>4.6212377500473398E-2</v>
      </c>
      <c r="D335">
        <v>0.18110389062023699</v>
      </c>
      <c r="E335">
        <v>0.83889634239966704</v>
      </c>
      <c r="F335">
        <v>4.2660324981765001</v>
      </c>
      <c r="G335">
        <v>1.00239382693767</v>
      </c>
      <c r="H335">
        <v>0.14019172439312799</v>
      </c>
      <c r="I335">
        <v>0.11334057249979999</v>
      </c>
      <c r="J335">
        <v>0.85870848062364302</v>
      </c>
      <c r="K335">
        <v>1.0198453487183701</v>
      </c>
    </row>
    <row r="336" spans="1:11" x14ac:dyDescent="0.3">
      <c r="A336">
        <v>5.5833333333333304</v>
      </c>
      <c r="B336">
        <v>1.7289799438574401E-2</v>
      </c>
      <c r="C336">
        <v>4.62130947116626E-2</v>
      </c>
      <c r="D336">
        <v>0.18110772448337201</v>
      </c>
      <c r="E336">
        <v>0.83891887900774198</v>
      </c>
      <c r="F336">
        <v>4.2661716852695504</v>
      </c>
      <c r="G336">
        <v>1.00239002122869</v>
      </c>
      <c r="H336">
        <v>0.140195530102104</v>
      </c>
      <c r="I336">
        <v>0.113336766790824</v>
      </c>
      <c r="J336">
        <v>0.85870848062480798</v>
      </c>
      <c r="K336">
        <v>1.01984600276477</v>
      </c>
    </row>
    <row r="337" spans="1:11" x14ac:dyDescent="0.3">
      <c r="A337">
        <v>5.6</v>
      </c>
      <c r="B337">
        <v>1.72899262292791E-2</v>
      </c>
      <c r="C337">
        <v>4.6213806130463199E-2</v>
      </c>
      <c r="D337">
        <v>0.18111152742266801</v>
      </c>
      <c r="E337">
        <v>0.83894123399793497</v>
      </c>
      <c r="F337">
        <v>4.2663097516898798</v>
      </c>
      <c r="G337">
        <v>1.00238624618604</v>
      </c>
      <c r="H337">
        <v>0.14019930514475801</v>
      </c>
      <c r="I337">
        <v>0.11333299174817101</v>
      </c>
      <c r="J337">
        <v>0.85870848062605398</v>
      </c>
      <c r="K337">
        <v>1.01984665155056</v>
      </c>
    </row>
    <row r="338" spans="1:11" x14ac:dyDescent="0.3">
      <c r="A338">
        <v>5.6166666666666698</v>
      </c>
      <c r="B338">
        <v>1.7290051928331201E-2</v>
      </c>
      <c r="C338">
        <v>4.6214511756875298E-2</v>
      </c>
      <c r="D338">
        <v>0.18111529943812399</v>
      </c>
      <c r="E338">
        <v>0.838963407370243</v>
      </c>
      <c r="F338">
        <v>4.2664466974374697</v>
      </c>
      <c r="G338">
        <v>1.0023825018097099</v>
      </c>
      <c r="H338">
        <v>0.140203049521089</v>
      </c>
      <c r="I338">
        <v>0.113329247371839</v>
      </c>
      <c r="J338">
        <v>0.85870848062738203</v>
      </c>
      <c r="K338">
        <v>1.01984729507573</v>
      </c>
    </row>
    <row r="339" spans="1:11" x14ac:dyDescent="0.3">
      <c r="A339">
        <v>5.6333333333333302</v>
      </c>
      <c r="B339">
        <v>1.7290176535730499E-2</v>
      </c>
      <c r="C339">
        <v>4.62152115908986E-2</v>
      </c>
      <c r="D339">
        <v>0.18111904052974101</v>
      </c>
      <c r="E339">
        <v>0.83898539912466796</v>
      </c>
      <c r="F339">
        <v>4.2665825225123397</v>
      </c>
      <c r="G339">
        <v>1.0023787880996999</v>
      </c>
      <c r="H339">
        <v>0.14020676323109901</v>
      </c>
      <c r="I339">
        <v>0.113325533661829</v>
      </c>
      <c r="J339">
        <v>0.85870848062879002</v>
      </c>
      <c r="K339">
        <v>1.0198479333402699</v>
      </c>
    </row>
    <row r="340" spans="1:11" x14ac:dyDescent="0.3">
      <c r="A340">
        <v>5.65</v>
      </c>
      <c r="B340">
        <v>1.7290300051477199E-2</v>
      </c>
      <c r="C340">
        <v>4.6215905632533402E-2</v>
      </c>
      <c r="D340">
        <v>0.18112275069751901</v>
      </c>
      <c r="E340">
        <v>0.83900720926120798</v>
      </c>
      <c r="F340">
        <v>4.2667172269144702</v>
      </c>
      <c r="G340">
        <v>1.0023751050560099</v>
      </c>
      <c r="H340">
        <v>0.14021044627478699</v>
      </c>
      <c r="I340">
        <v>0.113321850618142</v>
      </c>
      <c r="J340">
        <v>0.85870848063028005</v>
      </c>
      <c r="K340">
        <v>1.0198485663442001</v>
      </c>
    </row>
    <row r="341" spans="1:11" x14ac:dyDescent="0.3">
      <c r="A341">
        <v>5.6666666666666696</v>
      </c>
      <c r="B341">
        <v>1.72904224755712E-2</v>
      </c>
      <c r="C341">
        <v>4.6216593881779601E-2</v>
      </c>
      <c r="D341">
        <v>0.181126429941457</v>
      </c>
      <c r="E341">
        <v>0.83902883777986603</v>
      </c>
      <c r="F341">
        <v>4.2668508106438701</v>
      </c>
      <c r="G341">
        <v>1.00237145267865</v>
      </c>
      <c r="H341">
        <v>0.14021409865215201</v>
      </c>
      <c r="I341">
        <v>0.11331819824077601</v>
      </c>
      <c r="J341">
        <v>0.85870848063185101</v>
      </c>
      <c r="K341">
        <v>1.0198491940875001</v>
      </c>
    </row>
    <row r="342" spans="1:11" x14ac:dyDescent="0.3">
      <c r="A342">
        <v>5.68333333333333</v>
      </c>
      <c r="B342">
        <v>1.7290542124970099E-2</v>
      </c>
      <c r="C342">
        <v>4.6217267955436098E-2</v>
      </c>
      <c r="D342">
        <v>0.18113003362044799</v>
      </c>
      <c r="E342">
        <v>0.83905002297782105</v>
      </c>
      <c r="F342">
        <v>4.2669816618391003</v>
      </c>
      <c r="G342">
        <v>1.00236787514723</v>
      </c>
      <c r="H342">
        <v>0.14021767618356501</v>
      </c>
      <c r="I342">
        <v>0.113314620709364</v>
      </c>
      <c r="J342">
        <v>0.85870848063237604</v>
      </c>
      <c r="K342">
        <v>1.0198498090197099</v>
      </c>
    </row>
    <row r="343" spans="1:11" x14ac:dyDescent="0.3">
      <c r="A343">
        <v>5.7</v>
      </c>
      <c r="B343">
        <v>1.7290660174745499E-2</v>
      </c>
      <c r="C343">
        <v>4.6217933784256503E-2</v>
      </c>
      <c r="D343">
        <v>0.181133593335848</v>
      </c>
      <c r="E343">
        <v>0.83907095019632005</v>
      </c>
      <c r="F343">
        <v>4.2671109225545996</v>
      </c>
      <c r="G343">
        <v>1.0023643411716301</v>
      </c>
      <c r="H343">
        <v>0.140221210159165</v>
      </c>
      <c r="I343">
        <v>0.113311086733763</v>
      </c>
      <c r="J343">
        <v>0.85870848063230998</v>
      </c>
      <c r="K343">
        <v>1.01985041649329</v>
      </c>
    </row>
    <row r="344" spans="1:11" x14ac:dyDescent="0.3">
      <c r="A344">
        <v>5.7166666666666703</v>
      </c>
      <c r="B344">
        <v>1.7290777623880298E-2</v>
      </c>
      <c r="C344">
        <v>4.6218596360737003E-2</v>
      </c>
      <c r="D344">
        <v>0.181137135677234</v>
      </c>
      <c r="E344">
        <v>0.83909177533093604</v>
      </c>
      <c r="F344">
        <v>4.2672395530809002</v>
      </c>
      <c r="G344">
        <v>1.00236082443384</v>
      </c>
      <c r="H344">
        <v>0.140224726896958</v>
      </c>
      <c r="I344">
        <v>0.11330756999597</v>
      </c>
      <c r="J344">
        <v>0.85870848063225302</v>
      </c>
      <c r="K344">
        <v>1.0198510210071501</v>
      </c>
    </row>
    <row r="345" spans="1:11" x14ac:dyDescent="0.3">
      <c r="A345">
        <v>5.7333333333333298</v>
      </c>
      <c r="B345">
        <v>1.7290894472374401E-2</v>
      </c>
      <c r="C345">
        <v>4.6219255684877301E-2</v>
      </c>
      <c r="D345">
        <v>0.18114066064460599</v>
      </c>
      <c r="E345">
        <v>0.83911249838166702</v>
      </c>
      <c r="F345">
        <v>4.26736755341802</v>
      </c>
      <c r="G345">
        <v>1.00235732493385</v>
      </c>
      <c r="H345">
        <v>0.14022822639694499</v>
      </c>
      <c r="I345">
        <v>0.113304070495984</v>
      </c>
      <c r="J345">
        <v>0.85870848063220395</v>
      </c>
      <c r="K345">
        <v>1.0198516225612699</v>
      </c>
    </row>
    <row r="346" spans="1:11" x14ac:dyDescent="0.3">
      <c r="A346">
        <v>5.75</v>
      </c>
      <c r="B346">
        <v>1.72910107202278E-2</v>
      </c>
      <c r="C346">
        <v>4.6219911756677702E-2</v>
      </c>
      <c r="D346">
        <v>0.181144168237964</v>
      </c>
      <c r="E346">
        <v>0.83913311934851398</v>
      </c>
      <c r="F346">
        <v>4.2674949235659403</v>
      </c>
      <c r="G346">
        <v>1.00235384267167</v>
      </c>
      <c r="H346">
        <v>0.14023170865912399</v>
      </c>
      <c r="I346">
        <v>0.113300588233804</v>
      </c>
      <c r="J346">
        <v>0.85870848063216298</v>
      </c>
      <c r="K346">
        <v>1.01985222115567</v>
      </c>
    </row>
    <row r="347" spans="1:11" x14ac:dyDescent="0.3">
      <c r="A347">
        <v>5.7666666666666702</v>
      </c>
      <c r="B347">
        <v>1.7291126367440599E-2</v>
      </c>
      <c r="C347">
        <v>4.6220564576137997E-2</v>
      </c>
      <c r="D347">
        <v>0.18114765845730799</v>
      </c>
      <c r="E347">
        <v>0.83915363823147704</v>
      </c>
      <c r="F347">
        <v>4.2676216635246798</v>
      </c>
      <c r="G347">
        <v>1.0023503776473</v>
      </c>
      <c r="H347">
        <v>0.140235173683497</v>
      </c>
      <c r="I347">
        <v>0.113297123209432</v>
      </c>
      <c r="J347">
        <v>0.85870848063212901</v>
      </c>
      <c r="K347">
        <v>1.01985281679034</v>
      </c>
    </row>
    <row r="348" spans="1:11" x14ac:dyDescent="0.3">
      <c r="A348">
        <v>5.7833333333333297</v>
      </c>
      <c r="B348">
        <v>1.7291241414012701E-2</v>
      </c>
      <c r="C348">
        <v>4.62212141432582E-2</v>
      </c>
      <c r="D348">
        <v>0.18115113130263899</v>
      </c>
      <c r="E348">
        <v>0.83917405503055598</v>
      </c>
      <c r="F348">
        <v>4.2677477732942304</v>
      </c>
      <c r="G348">
        <v>1.0023469298607399</v>
      </c>
      <c r="H348">
        <v>0.140238621470062</v>
      </c>
      <c r="I348">
        <v>0.113293675422866</v>
      </c>
      <c r="J348">
        <v>0.85870848063210403</v>
      </c>
      <c r="K348">
        <v>1.01985340946527</v>
      </c>
    </row>
    <row r="349" spans="1:11" x14ac:dyDescent="0.3">
      <c r="A349">
        <v>5.8</v>
      </c>
      <c r="B349">
        <v>1.72913558599442E-2</v>
      </c>
      <c r="C349">
        <v>4.62218604580385E-2</v>
      </c>
      <c r="D349">
        <v>0.18115458677395499</v>
      </c>
      <c r="E349">
        <v>0.83919436974575101</v>
      </c>
      <c r="F349">
        <v>4.2678732528745797</v>
      </c>
      <c r="G349">
        <v>1.00234349931198</v>
      </c>
      <c r="H349">
        <v>0.14024205201882101</v>
      </c>
      <c r="I349">
        <v>0.11329024487410699</v>
      </c>
      <c r="J349">
        <v>0.85870848063208605</v>
      </c>
      <c r="K349">
        <v>1.01985399918048</v>
      </c>
    </row>
    <row r="350" spans="1:11" x14ac:dyDescent="0.3">
      <c r="A350">
        <v>5.81666666666667</v>
      </c>
      <c r="B350">
        <v>1.7291469705234999E-2</v>
      </c>
      <c r="C350">
        <v>4.62225035204787E-2</v>
      </c>
      <c r="D350">
        <v>0.18115802487125701</v>
      </c>
      <c r="E350">
        <v>0.83921458237706104</v>
      </c>
      <c r="F350">
        <v>4.26799810226575</v>
      </c>
      <c r="G350">
        <v>1.0023400860010301</v>
      </c>
      <c r="H350">
        <v>0.140245465329773</v>
      </c>
      <c r="I350">
        <v>0.113286831563156</v>
      </c>
      <c r="J350">
        <v>0.85870848063207705</v>
      </c>
      <c r="K350">
        <v>1.01985458593596</v>
      </c>
    </row>
    <row r="351" spans="1:11" x14ac:dyDescent="0.3">
      <c r="A351">
        <v>5.8333333333333304</v>
      </c>
      <c r="B351">
        <v>1.7291582949885101E-2</v>
      </c>
      <c r="C351">
        <v>4.6223143330578802E-2</v>
      </c>
      <c r="D351">
        <v>0.181161445594545</v>
      </c>
      <c r="E351">
        <v>0.83923469292448805</v>
      </c>
      <c r="F351">
        <v>4.26812232146772</v>
      </c>
      <c r="G351">
        <v>1.0023366899278801</v>
      </c>
      <c r="H351">
        <v>0.14024886140291801</v>
      </c>
      <c r="I351">
        <v>0.11328343549001101</v>
      </c>
      <c r="J351">
        <v>0.85870848063207605</v>
      </c>
      <c r="K351">
        <v>1.0198551697317</v>
      </c>
    </row>
    <row r="352" spans="1:11" x14ac:dyDescent="0.3">
      <c r="A352">
        <v>5.85</v>
      </c>
      <c r="B352">
        <v>1.7291695593894599E-2</v>
      </c>
      <c r="C352">
        <v>4.6223779888338902E-2</v>
      </c>
      <c r="D352">
        <v>0.18116484894381901</v>
      </c>
      <c r="E352">
        <v>0.83925470138803104</v>
      </c>
      <c r="F352">
        <v>4.2682459104805099</v>
      </c>
      <c r="G352">
        <v>1.0023333110925401</v>
      </c>
      <c r="H352">
        <v>0.140252240238256</v>
      </c>
      <c r="I352">
        <v>0.113280056654672</v>
      </c>
      <c r="J352">
        <v>0.85870848063208205</v>
      </c>
      <c r="K352">
        <v>1.0198557505677199</v>
      </c>
    </row>
    <row r="353" spans="1:11" x14ac:dyDescent="0.3">
      <c r="A353">
        <v>5.8666666666666698</v>
      </c>
      <c r="B353">
        <v>1.7291807637263401E-2</v>
      </c>
      <c r="C353">
        <v>4.6224413193759001E-2</v>
      </c>
      <c r="D353">
        <v>0.18116823491907999</v>
      </c>
      <c r="E353">
        <v>0.83927460776768903</v>
      </c>
      <c r="F353">
        <v>4.2683688693041102</v>
      </c>
      <c r="G353">
        <v>1.00232994949501</v>
      </c>
      <c r="H353">
        <v>0.140255601835787</v>
      </c>
      <c r="I353">
        <v>0.113276695057141</v>
      </c>
      <c r="J353">
        <v>0.85870848063209704</v>
      </c>
      <c r="K353">
        <v>1.0198563284440101</v>
      </c>
    </row>
    <row r="354" spans="1:11" x14ac:dyDescent="0.3">
      <c r="A354">
        <v>5.8833333333333302</v>
      </c>
      <c r="B354">
        <v>1.7291919079991499E-2</v>
      </c>
      <c r="C354">
        <v>4.6225043246839001E-2</v>
      </c>
      <c r="D354">
        <v>0.18117160352032599</v>
      </c>
      <c r="E354">
        <v>0.839294412063463</v>
      </c>
      <c r="F354">
        <v>4.2684911979385101</v>
      </c>
      <c r="G354">
        <v>1.0023266051352899</v>
      </c>
      <c r="H354">
        <v>0.14025894619551199</v>
      </c>
      <c r="I354">
        <v>0.11327335069741699</v>
      </c>
      <c r="J354">
        <v>0.85870848063211902</v>
      </c>
      <c r="K354">
        <v>1.01985690336057</v>
      </c>
    </row>
    <row r="355" spans="1:11" x14ac:dyDescent="0.3">
      <c r="A355">
        <v>5.9</v>
      </c>
      <c r="B355">
        <v>1.7292029922079E-2</v>
      </c>
      <c r="C355">
        <v>4.6225670047579E-2</v>
      </c>
      <c r="D355">
        <v>0.18117495474755799</v>
      </c>
      <c r="E355">
        <v>0.83931411427535396</v>
      </c>
      <c r="F355">
        <v>4.26861289638373</v>
      </c>
      <c r="G355">
        <v>1.00232327801337</v>
      </c>
      <c r="H355">
        <v>0.14026227331742899</v>
      </c>
      <c r="I355">
        <v>0.11327002357549899</v>
      </c>
      <c r="J355">
        <v>0.858708480632149</v>
      </c>
      <c r="K355">
        <v>1.0198574753173999</v>
      </c>
    </row>
    <row r="356" spans="1:11" x14ac:dyDescent="0.3">
      <c r="A356">
        <v>5.9166666666666696</v>
      </c>
      <c r="B356">
        <v>1.7292140163525802E-2</v>
      </c>
      <c r="C356">
        <v>4.62262935959789E-2</v>
      </c>
      <c r="D356">
        <v>0.181178288600777</v>
      </c>
      <c r="E356">
        <v>0.83933371440336002</v>
      </c>
      <c r="F356">
        <v>4.2687339646397504</v>
      </c>
      <c r="G356">
        <v>1.0023199681292601</v>
      </c>
      <c r="H356">
        <v>0.14026558320154001</v>
      </c>
      <c r="I356">
        <v>0.11326671369138901</v>
      </c>
      <c r="J356">
        <v>0.85870848063218796</v>
      </c>
      <c r="K356">
        <v>1.0198580443145</v>
      </c>
    </row>
    <row r="357" spans="1:11" x14ac:dyDescent="0.3">
      <c r="A357">
        <v>5.93333333333333</v>
      </c>
      <c r="B357">
        <v>1.7292249804331999E-2</v>
      </c>
      <c r="C357">
        <v>4.6226913892038798E-2</v>
      </c>
      <c r="D357">
        <v>0.18118160507998099</v>
      </c>
      <c r="E357">
        <v>0.83935321244748196</v>
      </c>
      <c r="F357">
        <v>4.26885440270659</v>
      </c>
      <c r="G357">
        <v>1.00231667548296</v>
      </c>
      <c r="H357">
        <v>0.14026887584784301</v>
      </c>
      <c r="I357">
        <v>0.11326342104508499</v>
      </c>
      <c r="J357">
        <v>0.85870848063223404</v>
      </c>
      <c r="K357">
        <v>1.0198586103518701</v>
      </c>
    </row>
    <row r="358" spans="1:11" x14ac:dyDescent="0.3">
      <c r="A358">
        <v>5.95</v>
      </c>
      <c r="B358">
        <v>1.72923588444975E-2</v>
      </c>
      <c r="C358">
        <v>4.6227530935758702E-2</v>
      </c>
      <c r="D358">
        <v>0.181184904185172</v>
      </c>
      <c r="E358">
        <v>0.83937260840771999</v>
      </c>
      <c r="F358">
        <v>4.2689742105842301</v>
      </c>
      <c r="G358">
        <v>1.00231340007446</v>
      </c>
      <c r="H358">
        <v>0.14027215125633999</v>
      </c>
      <c r="I358">
        <v>0.113260145636588</v>
      </c>
      <c r="J358">
        <v>0.858708480632288</v>
      </c>
      <c r="K358">
        <v>1.0198591734294999</v>
      </c>
    </row>
    <row r="359" spans="1:11" x14ac:dyDescent="0.3">
      <c r="A359">
        <v>5.9666666666666703</v>
      </c>
      <c r="B359">
        <v>1.7292467284022301E-2</v>
      </c>
      <c r="C359">
        <v>4.6228144727138501E-2</v>
      </c>
      <c r="D359">
        <v>0.181188185916348</v>
      </c>
      <c r="E359">
        <v>0.83939190228407501</v>
      </c>
      <c r="F359">
        <v>4.2690933882726902</v>
      </c>
      <c r="G359">
        <v>1.0023101419037701</v>
      </c>
      <c r="H359">
        <v>0.14027540942703001</v>
      </c>
      <c r="I359">
        <v>0.113256887465899</v>
      </c>
      <c r="J359">
        <v>0.85870848063235095</v>
      </c>
      <c r="K359">
        <v>1.01985973354741</v>
      </c>
    </row>
    <row r="360" spans="1:11" x14ac:dyDescent="0.3">
      <c r="A360">
        <v>5.9833333333333298</v>
      </c>
      <c r="B360">
        <v>1.7292575122906498E-2</v>
      </c>
      <c r="C360">
        <v>4.6228755266178298E-2</v>
      </c>
      <c r="D360">
        <v>0.18119145027351</v>
      </c>
      <c r="E360">
        <v>0.83941109407654502</v>
      </c>
      <c r="F360">
        <v>4.2692119357719598</v>
      </c>
      <c r="G360">
        <v>1.00230690097089</v>
      </c>
      <c r="H360">
        <v>0.14027865035991299</v>
      </c>
      <c r="I360">
        <v>0.11325364653301601</v>
      </c>
      <c r="J360">
        <v>0.858708480632421</v>
      </c>
      <c r="K360">
        <v>1.01986029070559</v>
      </c>
    </row>
    <row r="361" spans="1:11" x14ac:dyDescent="0.3">
      <c r="A361">
        <v>6</v>
      </c>
      <c r="B361">
        <v>1.7292682361149999E-2</v>
      </c>
      <c r="C361">
        <v>4.62293625528781E-2</v>
      </c>
      <c r="D361">
        <v>0.18119469725665899</v>
      </c>
      <c r="E361">
        <v>0.83943018378513001</v>
      </c>
      <c r="F361">
        <v>4.2693298530820298</v>
      </c>
      <c r="G361">
        <v>1.00230367727581</v>
      </c>
      <c r="H361">
        <v>0.14028187405498899</v>
      </c>
      <c r="I361">
        <v>0.113250422837939</v>
      </c>
      <c r="J361">
        <v>0.85870848063249905</v>
      </c>
      <c r="K361">
        <v>1.0198608449040401</v>
      </c>
    </row>
    <row r="362" spans="1:11" x14ac:dyDescent="0.3">
      <c r="A362">
        <v>6.0166666666666702</v>
      </c>
      <c r="B362">
        <v>1.7292788998752799E-2</v>
      </c>
      <c r="C362">
        <v>4.6229966587237797E-2</v>
      </c>
      <c r="D362">
        <v>0.181197926865794</v>
      </c>
      <c r="E362">
        <v>0.839449171409832</v>
      </c>
      <c r="F362">
        <v>4.2694471402029199</v>
      </c>
      <c r="G362">
        <v>1.0023004708185399</v>
      </c>
      <c r="H362">
        <v>0.14028508051225799</v>
      </c>
      <c r="I362">
        <v>0.11324721638066999</v>
      </c>
      <c r="J362">
        <v>0.85870848063258498</v>
      </c>
      <c r="K362">
        <v>1.0198613961427601</v>
      </c>
    </row>
    <row r="363" spans="1:11" x14ac:dyDescent="0.3">
      <c r="A363">
        <v>6.0333333333333297</v>
      </c>
      <c r="B363">
        <v>1.7292895035715E-2</v>
      </c>
      <c r="C363">
        <v>4.6230567369257403E-2</v>
      </c>
      <c r="D363">
        <v>0.18120113910091401</v>
      </c>
      <c r="E363">
        <v>0.83946805695064997</v>
      </c>
      <c r="F363">
        <v>4.2695637971346097</v>
      </c>
      <c r="G363">
        <v>1.00229728159908</v>
      </c>
      <c r="H363">
        <v>0.14028826973172101</v>
      </c>
      <c r="I363">
        <v>0.113244027161208</v>
      </c>
      <c r="J363">
        <v>0.85870848063267902</v>
      </c>
      <c r="K363">
        <v>1.01986194442176</v>
      </c>
    </row>
    <row r="364" spans="1:11" x14ac:dyDescent="0.3">
      <c r="A364">
        <v>6.05</v>
      </c>
      <c r="B364">
        <v>1.72930004720365E-2</v>
      </c>
      <c r="C364">
        <v>4.6231164898937097E-2</v>
      </c>
      <c r="D364">
        <v>0.18120433396202101</v>
      </c>
      <c r="E364">
        <v>0.83948684040758403</v>
      </c>
      <c r="F364">
        <v>4.2696798238771203</v>
      </c>
      <c r="G364">
        <v>1.00229410961742</v>
      </c>
      <c r="H364">
        <v>0.14029144171337599</v>
      </c>
      <c r="I364">
        <v>0.113240855179552</v>
      </c>
      <c r="J364">
        <v>0.85870848063278105</v>
      </c>
      <c r="K364">
        <v>1.01986248974102</v>
      </c>
    </row>
    <row r="365" spans="1:11" x14ac:dyDescent="0.3">
      <c r="A365">
        <v>6.06666666666667</v>
      </c>
      <c r="B365">
        <v>1.7293105307717299E-2</v>
      </c>
      <c r="C365">
        <v>4.6231759176276699E-2</v>
      </c>
      <c r="D365">
        <v>0.18120751144911301</v>
      </c>
      <c r="E365">
        <v>0.83950552178063298</v>
      </c>
      <c r="F365">
        <v>4.2697952204304297</v>
      </c>
      <c r="G365">
        <v>1.0022909548735699</v>
      </c>
      <c r="H365">
        <v>0.140294596457225</v>
      </c>
      <c r="I365">
        <v>0.113237700435704</v>
      </c>
      <c r="J365">
        <v>0.85870848063289096</v>
      </c>
      <c r="K365">
        <v>1.01986303210055</v>
      </c>
    </row>
    <row r="366" spans="1:11" x14ac:dyDescent="0.3">
      <c r="A366">
        <v>6.0833333333333304</v>
      </c>
      <c r="B366">
        <v>1.7293209542757499E-2</v>
      </c>
      <c r="C366">
        <v>4.6232350201276202E-2</v>
      </c>
      <c r="D366">
        <v>0.18121067156219201</v>
      </c>
      <c r="E366">
        <v>0.83952410106979902</v>
      </c>
      <c r="F366">
        <v>4.26990998679456</v>
      </c>
      <c r="G366">
        <v>1.00228781736753</v>
      </c>
      <c r="H366">
        <v>0.140297733963266</v>
      </c>
      <c r="I366">
        <v>0.113234562929662</v>
      </c>
      <c r="J366">
        <v>0.85870848063300897</v>
      </c>
      <c r="K366">
        <v>1.0198635715003499</v>
      </c>
    </row>
    <row r="367" spans="1:11" x14ac:dyDescent="0.3">
      <c r="A367">
        <v>6.1</v>
      </c>
      <c r="B367">
        <v>1.7293313177157099E-2</v>
      </c>
      <c r="C367">
        <v>4.6232937973935698E-2</v>
      </c>
      <c r="D367">
        <v>0.18121381430125699</v>
      </c>
      <c r="E367">
        <v>0.83954257827508005</v>
      </c>
      <c r="F367">
        <v>4.27002412296949</v>
      </c>
      <c r="G367">
        <v>1.0022846970993</v>
      </c>
      <c r="H367">
        <v>0.14030085423150099</v>
      </c>
      <c r="I367">
        <v>0.113231442661427</v>
      </c>
      <c r="J367">
        <v>0.85870848063313499</v>
      </c>
      <c r="K367">
        <v>1.01986410794042</v>
      </c>
    </row>
    <row r="368" spans="1:11" x14ac:dyDescent="0.3">
      <c r="A368">
        <v>6.1166666666666698</v>
      </c>
      <c r="B368">
        <v>1.7293416210915898E-2</v>
      </c>
      <c r="C368">
        <v>4.6233522494255198E-2</v>
      </c>
      <c r="D368">
        <v>0.181216939666307</v>
      </c>
      <c r="E368">
        <v>0.83956095339647696</v>
      </c>
      <c r="F368">
        <v>4.27013762895524</v>
      </c>
      <c r="G368">
        <v>1.0022815940688701</v>
      </c>
      <c r="H368">
        <v>0.14030395726192901</v>
      </c>
      <c r="I368">
        <v>0.113228339631</v>
      </c>
      <c r="J368">
        <v>0.85870848063326899</v>
      </c>
      <c r="K368">
        <v>1.0198646414207599</v>
      </c>
    </row>
    <row r="369" spans="1:11" x14ac:dyDescent="0.3">
      <c r="A369">
        <v>6.1333333333333302</v>
      </c>
      <c r="B369">
        <v>1.7293518644034101E-2</v>
      </c>
      <c r="C369">
        <v>4.62341037622346E-2</v>
      </c>
      <c r="D369">
        <v>0.18122004765734401</v>
      </c>
      <c r="E369">
        <v>0.83957922643399097</v>
      </c>
      <c r="F369">
        <v>4.2702505047517896</v>
      </c>
      <c r="G369">
        <v>1.00227850827625</v>
      </c>
      <c r="H369">
        <v>0.14030704305455</v>
      </c>
      <c r="I369">
        <v>0.113225253838379</v>
      </c>
      <c r="J369">
        <v>0.85870848063341099</v>
      </c>
      <c r="K369">
        <v>1.01986517194138</v>
      </c>
    </row>
    <row r="370" spans="1:11" x14ac:dyDescent="0.3">
      <c r="A370">
        <v>6.15</v>
      </c>
      <c r="B370">
        <v>1.72936204765116E-2</v>
      </c>
      <c r="C370">
        <v>4.6234681777874001E-2</v>
      </c>
      <c r="D370">
        <v>0.18122313827436701</v>
      </c>
      <c r="E370">
        <v>0.83959739738761996</v>
      </c>
      <c r="F370">
        <v>4.2703627503591601</v>
      </c>
      <c r="G370">
        <v>1.00227543972143</v>
      </c>
      <c r="H370">
        <v>0.14031011160936399</v>
      </c>
      <c r="I370">
        <v>0.11322218528356399</v>
      </c>
      <c r="J370">
        <v>0.85870848063356098</v>
      </c>
      <c r="K370">
        <v>1.0198656995022599</v>
      </c>
    </row>
    <row r="371" spans="1:11" x14ac:dyDescent="0.3">
      <c r="A371">
        <v>6.1666666666666696</v>
      </c>
      <c r="B371">
        <v>1.7293721708348499E-2</v>
      </c>
      <c r="C371">
        <v>4.62352565411734E-2</v>
      </c>
      <c r="D371">
        <v>0.181226211517376</v>
      </c>
      <c r="E371">
        <v>0.83961546625736505</v>
      </c>
      <c r="F371">
        <v>4.2704743657773303</v>
      </c>
      <c r="G371">
        <v>1.00227238840443</v>
      </c>
      <c r="H371">
        <v>0.140313162926371</v>
      </c>
      <c r="I371">
        <v>0.113219133966557</v>
      </c>
      <c r="J371">
        <v>0.85870848063371896</v>
      </c>
      <c r="K371">
        <v>1.01986622410341</v>
      </c>
    </row>
    <row r="372" spans="1:11" x14ac:dyDescent="0.3">
      <c r="A372">
        <v>6.18333333333333</v>
      </c>
      <c r="B372">
        <v>1.7293822339544698E-2</v>
      </c>
      <c r="C372">
        <v>4.6235828052132701E-2</v>
      </c>
      <c r="D372">
        <v>0.18122926738637099</v>
      </c>
      <c r="E372">
        <v>0.83963343304322602</v>
      </c>
      <c r="F372">
        <v>4.2705853510063196</v>
      </c>
      <c r="G372">
        <v>1.0022693543252299</v>
      </c>
      <c r="H372">
        <v>0.14031619700557199</v>
      </c>
      <c r="I372">
        <v>0.11321609988735699</v>
      </c>
      <c r="J372">
        <v>0.85870848063388405</v>
      </c>
      <c r="K372">
        <v>1.01986674574483</v>
      </c>
    </row>
    <row r="373" spans="1:11" x14ac:dyDescent="0.3">
      <c r="A373">
        <v>6.2</v>
      </c>
      <c r="B373">
        <v>1.7293922370100301E-2</v>
      </c>
      <c r="C373">
        <v>4.6236396310751902E-2</v>
      </c>
      <c r="D373">
        <v>0.181232305881351</v>
      </c>
      <c r="E373">
        <v>0.83965129774520297</v>
      </c>
      <c r="F373">
        <v>4.2706957060461201</v>
      </c>
      <c r="G373">
        <v>1.0022663374838301</v>
      </c>
      <c r="H373">
        <v>0.140319213846965</v>
      </c>
      <c r="I373">
        <v>0.113213083045963</v>
      </c>
      <c r="J373">
        <v>0.85870848063405802</v>
      </c>
      <c r="K373">
        <v>1.0198672644265301</v>
      </c>
    </row>
    <row r="374" spans="1:11" x14ac:dyDescent="0.3">
      <c r="A374">
        <v>6.2166666666666703</v>
      </c>
      <c r="B374">
        <v>1.72940218000152E-2</v>
      </c>
      <c r="C374">
        <v>4.62369613170312E-2</v>
      </c>
      <c r="D374">
        <v>0.18123532700231801</v>
      </c>
      <c r="E374">
        <v>0.83966906036329603</v>
      </c>
      <c r="F374">
        <v>4.2708054308967203</v>
      </c>
      <c r="G374">
        <v>1.0022633378802499</v>
      </c>
      <c r="H374">
        <v>0.14032221345055201</v>
      </c>
      <c r="I374">
        <v>0.113210083442377</v>
      </c>
      <c r="J374">
        <v>0.85870848063423999</v>
      </c>
      <c r="K374">
        <v>1.0198677801484901</v>
      </c>
    </row>
    <row r="375" spans="1:11" x14ac:dyDescent="0.3">
      <c r="A375">
        <v>6.2333333333333298</v>
      </c>
      <c r="B375">
        <v>1.7294120629289401E-2</v>
      </c>
      <c r="C375">
        <v>4.6237523070970399E-2</v>
      </c>
      <c r="D375">
        <v>0.18123833074927101</v>
      </c>
      <c r="E375">
        <v>0.83968672089750396</v>
      </c>
      <c r="F375">
        <v>4.2709145255581298</v>
      </c>
      <c r="G375">
        <v>1.00226035551447</v>
      </c>
      <c r="H375">
        <v>0.14032519581633099</v>
      </c>
      <c r="I375">
        <v>0.113207101076597</v>
      </c>
      <c r="J375">
        <v>0.85870848063442995</v>
      </c>
      <c r="K375">
        <v>1.0198682929107299</v>
      </c>
    </row>
    <row r="376" spans="1:11" x14ac:dyDescent="0.3">
      <c r="A376">
        <v>6.25</v>
      </c>
      <c r="B376">
        <v>1.7294218857922899E-2</v>
      </c>
      <c r="C376">
        <v>4.6238081572569499E-2</v>
      </c>
      <c r="D376">
        <v>0.18124131712221001</v>
      </c>
      <c r="E376">
        <v>0.83970427934782899</v>
      </c>
      <c r="F376">
        <v>4.2710229900303602</v>
      </c>
      <c r="G376">
        <v>1.00225739038649</v>
      </c>
      <c r="H376">
        <v>0.140328160944304</v>
      </c>
      <c r="I376">
        <v>0.113204135948624</v>
      </c>
      <c r="J376">
        <v>0.85870848063462701</v>
      </c>
      <c r="K376">
        <v>1.0198688027132301</v>
      </c>
    </row>
    <row r="377" spans="1:11" x14ac:dyDescent="0.3">
      <c r="A377">
        <v>6.2666666666666702</v>
      </c>
      <c r="B377">
        <v>1.7294316485915801E-2</v>
      </c>
      <c r="C377">
        <v>4.6238636821828598E-2</v>
      </c>
      <c r="D377">
        <v>0.181244286121135</v>
      </c>
      <c r="E377">
        <v>0.83972173571427</v>
      </c>
      <c r="F377">
        <v>4.2711308243134001</v>
      </c>
      <c r="G377">
        <v>1.00225444249633</v>
      </c>
      <c r="H377">
        <v>0.14033110883447</v>
      </c>
      <c r="I377">
        <v>0.113201188058458</v>
      </c>
      <c r="J377">
        <v>0.85870848063483296</v>
      </c>
      <c r="K377">
        <v>1.0198693095560001</v>
      </c>
    </row>
    <row r="378" spans="1:11" x14ac:dyDescent="0.3">
      <c r="A378">
        <v>6.2833333333333297</v>
      </c>
      <c r="B378">
        <v>1.72944135132681E-2</v>
      </c>
      <c r="C378">
        <v>4.6239188818747702E-2</v>
      </c>
      <c r="D378">
        <v>0.18124723774604601</v>
      </c>
      <c r="E378">
        <v>0.839739089996826</v>
      </c>
      <c r="F378">
        <v>4.2712380284072404</v>
      </c>
      <c r="G378">
        <v>1.0022515118439701</v>
      </c>
      <c r="H378">
        <v>0.14033403948682899</v>
      </c>
      <c r="I378">
        <v>0.113198257406099</v>
      </c>
      <c r="J378">
        <v>0.85870848063504601</v>
      </c>
      <c r="K378">
        <v>1.01986981343905</v>
      </c>
    </row>
    <row r="379" spans="1:11" x14ac:dyDescent="0.3">
      <c r="A379">
        <v>6.3</v>
      </c>
      <c r="B379">
        <v>1.7294509939979601E-2</v>
      </c>
      <c r="C379">
        <v>4.6239737563326701E-2</v>
      </c>
      <c r="D379">
        <v>0.18125017199694299</v>
      </c>
      <c r="E379">
        <v>0.83975634219549899</v>
      </c>
      <c r="F379">
        <v>4.2713446023118999</v>
      </c>
      <c r="G379">
        <v>1.00224859842942</v>
      </c>
      <c r="H379">
        <v>0.14033695290138101</v>
      </c>
      <c r="I379">
        <v>0.113195343991547</v>
      </c>
      <c r="J379">
        <v>0.85870848063526795</v>
      </c>
      <c r="K379">
        <v>1.01987031436236</v>
      </c>
    </row>
    <row r="380" spans="1:11" x14ac:dyDescent="0.3">
      <c r="A380">
        <v>6.31666666666667</v>
      </c>
      <c r="B380">
        <v>1.7294605766050498E-2</v>
      </c>
      <c r="C380">
        <v>4.6240283055565698E-2</v>
      </c>
      <c r="D380">
        <v>0.18125308887382599</v>
      </c>
      <c r="E380">
        <v>0.83977349231028697</v>
      </c>
      <c r="F380">
        <v>4.27145054602736</v>
      </c>
      <c r="G380">
        <v>1.0022457022526701</v>
      </c>
      <c r="H380">
        <v>0.14033984907812599</v>
      </c>
      <c r="I380">
        <v>0.11319244781480201</v>
      </c>
      <c r="J380">
        <v>0.85870848063549698</v>
      </c>
      <c r="K380">
        <v>1.0198708123259499</v>
      </c>
    </row>
    <row r="381" spans="1:11" x14ac:dyDescent="0.3">
      <c r="A381">
        <v>6.3333333333333304</v>
      </c>
      <c r="B381">
        <v>1.72947009914808E-2</v>
      </c>
      <c r="C381">
        <v>4.6240825295464701E-2</v>
      </c>
      <c r="D381">
        <v>0.18125598837669499</v>
      </c>
      <c r="E381">
        <v>0.83979054034119105</v>
      </c>
      <c r="F381">
        <v>4.27155585955364</v>
      </c>
      <c r="G381">
        <v>1.0022428233137299</v>
      </c>
      <c r="H381">
        <v>0.14034272801706499</v>
      </c>
      <c r="I381">
        <v>0.113189568875864</v>
      </c>
      <c r="J381">
        <v>0.85870848063573502</v>
      </c>
      <c r="K381">
        <v>1.01987130732981</v>
      </c>
    </row>
    <row r="382" spans="1:11" x14ac:dyDescent="0.3">
      <c r="A382">
        <v>6.35</v>
      </c>
      <c r="B382">
        <v>1.72947956162703E-2</v>
      </c>
      <c r="C382">
        <v>4.6241364283023598E-2</v>
      </c>
      <c r="D382">
        <v>0.18125887050555101</v>
      </c>
      <c r="E382">
        <v>0.839807486288212</v>
      </c>
      <c r="F382">
        <v>4.2716605428907197</v>
      </c>
      <c r="G382">
        <v>1.0022399616126001</v>
      </c>
      <c r="H382">
        <v>0.140345589718196</v>
      </c>
      <c r="I382">
        <v>0.113186707174732</v>
      </c>
      <c r="J382">
        <v>0.85870848063598004</v>
      </c>
      <c r="K382">
        <v>1.0198717993739299</v>
      </c>
    </row>
    <row r="383" spans="1:11" x14ac:dyDescent="0.3">
      <c r="A383">
        <v>6.3666666666666698</v>
      </c>
      <c r="B383">
        <v>1.7294889640419302E-2</v>
      </c>
      <c r="C383">
        <v>4.62419000182425E-2</v>
      </c>
      <c r="D383">
        <v>0.18126173526039199</v>
      </c>
      <c r="E383">
        <v>0.83982433015134805</v>
      </c>
      <c r="F383">
        <v>4.2717645960386097</v>
      </c>
      <c r="G383">
        <v>1.0022371171492801</v>
      </c>
      <c r="H383">
        <v>0.14034843418152099</v>
      </c>
      <c r="I383">
        <v>0.113183862711408</v>
      </c>
      <c r="J383">
        <v>0.85870848063623395</v>
      </c>
      <c r="K383">
        <v>1.01987228845833</v>
      </c>
    </row>
    <row r="384" spans="1:11" x14ac:dyDescent="0.3">
      <c r="A384">
        <v>6.3833333333333302</v>
      </c>
      <c r="B384">
        <v>1.7294983063927499E-2</v>
      </c>
      <c r="C384">
        <v>4.6242432501121297E-2</v>
      </c>
      <c r="D384">
        <v>0.181264582641219</v>
      </c>
      <c r="E384">
        <v>0.83984107193059998</v>
      </c>
      <c r="F384">
        <v>4.2718680189973197</v>
      </c>
      <c r="G384">
        <v>1.00223428992376</v>
      </c>
      <c r="H384">
        <v>0.14035126140703799</v>
      </c>
      <c r="I384">
        <v>0.11318103548588999</v>
      </c>
      <c r="J384">
        <v>0.85870848063649496</v>
      </c>
      <c r="K384">
        <v>1.0198727745829901</v>
      </c>
    </row>
    <row r="385" spans="1:11" x14ac:dyDescent="0.3">
      <c r="A385">
        <v>6.4</v>
      </c>
      <c r="B385">
        <v>1.7295075886795099E-2</v>
      </c>
      <c r="C385">
        <v>4.62429617316601E-2</v>
      </c>
      <c r="D385">
        <v>0.18126741264803201</v>
      </c>
      <c r="E385">
        <v>0.83985771162596801</v>
      </c>
      <c r="F385">
        <v>4.2719708117668302</v>
      </c>
      <c r="G385">
        <v>1.0022314799360501</v>
      </c>
      <c r="H385">
        <v>0.14035407139474901</v>
      </c>
      <c r="I385">
        <v>0.11317822549817901</v>
      </c>
      <c r="J385">
        <v>0.85870848063676397</v>
      </c>
      <c r="K385">
        <v>1.0198732577479299</v>
      </c>
    </row>
    <row r="386" spans="1:11" x14ac:dyDescent="0.3">
      <c r="A386">
        <v>6.4166666666666696</v>
      </c>
      <c r="B386">
        <v>1.7295168109021999E-2</v>
      </c>
      <c r="C386">
        <v>4.6243487709858797E-2</v>
      </c>
      <c r="D386">
        <v>0.181270225280831</v>
      </c>
      <c r="E386">
        <v>0.83987424923745202</v>
      </c>
      <c r="F386">
        <v>4.2720729743471599</v>
      </c>
      <c r="G386">
        <v>1.0022286871861501</v>
      </c>
      <c r="H386">
        <v>0.14035686414465301</v>
      </c>
      <c r="I386">
        <v>0.113175432748275</v>
      </c>
      <c r="J386">
        <v>0.85870848063704197</v>
      </c>
      <c r="K386">
        <v>1.01987373795314</v>
      </c>
    </row>
    <row r="387" spans="1:11" x14ac:dyDescent="0.3">
      <c r="A387">
        <v>6.43333333333333</v>
      </c>
      <c r="B387">
        <v>1.72952597306083E-2</v>
      </c>
      <c r="C387">
        <v>4.6244010435717603E-2</v>
      </c>
      <c r="D387">
        <v>0.181273020539617</v>
      </c>
      <c r="E387">
        <v>0.83989068476505202</v>
      </c>
      <c r="F387">
        <v>4.2721745067382901</v>
      </c>
      <c r="G387">
        <v>1.00222591167405</v>
      </c>
      <c r="H387">
        <v>0.14035963965675</v>
      </c>
      <c r="I387">
        <v>0.113172657236178</v>
      </c>
      <c r="J387">
        <v>0.85870848063732697</v>
      </c>
      <c r="K387">
        <v>1.01987421519861</v>
      </c>
    </row>
    <row r="388" spans="1:11" x14ac:dyDescent="0.3">
      <c r="A388">
        <v>6.45</v>
      </c>
      <c r="B388">
        <v>1.72953507515539E-2</v>
      </c>
      <c r="C388">
        <v>4.62445299092362E-2</v>
      </c>
      <c r="D388">
        <v>0.18127579842438801</v>
      </c>
      <c r="E388">
        <v>0.83990701820876701</v>
      </c>
      <c r="F388">
        <v>4.2722754089402404</v>
      </c>
      <c r="G388">
        <v>1.0022231533997601</v>
      </c>
      <c r="H388">
        <v>0.14036239793103999</v>
      </c>
      <c r="I388">
        <v>0.113169898961888</v>
      </c>
      <c r="J388">
        <v>0.85870848063761995</v>
      </c>
      <c r="K388">
        <v>1.01987468948436</v>
      </c>
    </row>
    <row r="389" spans="1:11" x14ac:dyDescent="0.3">
      <c r="A389">
        <v>6.4666666666666703</v>
      </c>
      <c r="B389">
        <v>1.72954411718588E-2</v>
      </c>
      <c r="C389">
        <v>4.6245046130414899E-2</v>
      </c>
      <c r="D389">
        <v>0.181278558935145</v>
      </c>
      <c r="E389">
        <v>0.83992324956859898</v>
      </c>
      <c r="F389">
        <v>4.2723756809529903</v>
      </c>
      <c r="G389">
        <v>1.0022204123632801</v>
      </c>
      <c r="H389">
        <v>0.14036513896752301</v>
      </c>
      <c r="I389">
        <v>0.11316715792540499</v>
      </c>
      <c r="J389">
        <v>0.85870848063792105</v>
      </c>
      <c r="K389">
        <v>1.01987516081038</v>
      </c>
    </row>
    <row r="390" spans="1:11" x14ac:dyDescent="0.3">
      <c r="A390">
        <v>6.4833333333333298</v>
      </c>
      <c r="B390">
        <v>1.72955309915231E-2</v>
      </c>
      <c r="C390">
        <v>4.62455590992535E-2</v>
      </c>
      <c r="D390">
        <v>0.181281302071889</v>
      </c>
      <c r="E390">
        <v>0.83993937884454695</v>
      </c>
      <c r="F390">
        <v>4.2724753227765602</v>
      </c>
      <c r="G390">
        <v>1.0022176885645999</v>
      </c>
      <c r="H390">
        <v>0.1403678627662</v>
      </c>
      <c r="I390">
        <v>0.113164434126729</v>
      </c>
      <c r="J390">
        <v>0.85870848063823102</v>
      </c>
      <c r="K390">
        <v>1.01987562917667</v>
      </c>
    </row>
    <row r="391" spans="1:11" x14ac:dyDescent="0.3">
      <c r="A391">
        <v>6.5</v>
      </c>
      <c r="B391">
        <v>1.7295620210546699E-2</v>
      </c>
      <c r="C391">
        <v>4.6246068815752002E-2</v>
      </c>
      <c r="D391">
        <v>0.181284027834618</v>
      </c>
      <c r="E391">
        <v>0.83995540603661001</v>
      </c>
      <c r="F391">
        <v>4.2725743344109297</v>
      </c>
      <c r="G391">
        <v>1.00221498200373</v>
      </c>
      <c r="H391">
        <v>0.14037056932706901</v>
      </c>
      <c r="I391">
        <v>0.113161727565859</v>
      </c>
      <c r="J391">
        <v>0.85870848063854799</v>
      </c>
      <c r="K391">
        <v>1.0198760945832299</v>
      </c>
    </row>
    <row r="392" spans="1:11" x14ac:dyDescent="0.3">
      <c r="A392">
        <v>6.5166666666666702</v>
      </c>
      <c r="B392">
        <v>1.7295708828929699E-2</v>
      </c>
      <c r="C392">
        <v>4.6246575279910503E-2</v>
      </c>
      <c r="D392">
        <v>0.18128673622333299</v>
      </c>
      <c r="E392">
        <v>0.83997133114478995</v>
      </c>
      <c r="F392">
        <v>4.2726727158561202</v>
      </c>
      <c r="G392">
        <v>1.00221229268067</v>
      </c>
      <c r="H392">
        <v>0.140373258650132</v>
      </c>
      <c r="I392">
        <v>0.11315903824279699</v>
      </c>
      <c r="J392">
        <v>0.85870848063887295</v>
      </c>
      <c r="K392">
        <v>1.0198765570300501</v>
      </c>
    </row>
    <row r="393" spans="1:11" x14ac:dyDescent="0.3">
      <c r="A393">
        <v>6.5333333333333297</v>
      </c>
      <c r="B393">
        <v>1.7295796846671999E-2</v>
      </c>
      <c r="C393">
        <v>4.6247078491729002E-2</v>
      </c>
      <c r="D393">
        <v>0.18128942723803501</v>
      </c>
      <c r="E393">
        <v>0.83998715416908498</v>
      </c>
      <c r="F393">
        <v>4.2727704671121103</v>
      </c>
      <c r="G393">
        <v>1.0022096205954101</v>
      </c>
      <c r="H393">
        <v>0.14037593073538701</v>
      </c>
      <c r="I393">
        <v>0.113156366157541</v>
      </c>
      <c r="J393">
        <v>0.85870848063920602</v>
      </c>
      <c r="K393">
        <v>1.01987701651715</v>
      </c>
    </row>
    <row r="394" spans="1:11" x14ac:dyDescent="0.3">
      <c r="A394">
        <v>6.55</v>
      </c>
      <c r="B394">
        <v>1.7295884263773601E-2</v>
      </c>
      <c r="C394">
        <v>4.6247578451207402E-2</v>
      </c>
      <c r="D394">
        <v>0.181292100878722</v>
      </c>
      <c r="E394">
        <v>0.84000287510949601</v>
      </c>
      <c r="F394">
        <v>4.2728675881789098</v>
      </c>
      <c r="G394">
        <v>1.00220696574796</v>
      </c>
      <c r="H394">
        <v>0.140378585582836</v>
      </c>
      <c r="I394">
        <v>0.113153711310092</v>
      </c>
      <c r="J394">
        <v>0.85870848063954697</v>
      </c>
      <c r="K394">
        <v>1.0198774730445199</v>
      </c>
    </row>
    <row r="395" spans="1:11" x14ac:dyDescent="0.3">
      <c r="A395">
        <v>6.56666666666667</v>
      </c>
      <c r="B395">
        <v>1.72959710802345E-2</v>
      </c>
      <c r="C395">
        <v>4.6248075158345801E-2</v>
      </c>
      <c r="D395">
        <v>0.181294757145396</v>
      </c>
      <c r="E395">
        <v>0.84001849396602302</v>
      </c>
      <c r="F395">
        <v>4.2729640790565302</v>
      </c>
      <c r="G395">
        <v>1.0022043281383199</v>
      </c>
      <c r="H395">
        <v>0.14038122319247801</v>
      </c>
      <c r="I395">
        <v>0.11315107370044999</v>
      </c>
      <c r="J395">
        <v>0.85870848063989602</v>
      </c>
      <c r="K395">
        <v>1.01987792661216</v>
      </c>
    </row>
    <row r="396" spans="1:11" x14ac:dyDescent="0.3">
      <c r="A396">
        <v>6.5833333333333304</v>
      </c>
      <c r="B396">
        <v>1.7296057296054799E-2</v>
      </c>
      <c r="C396">
        <v>4.6248568613144199E-2</v>
      </c>
      <c r="D396">
        <v>0.181297396038055</v>
      </c>
      <c r="E396">
        <v>0.84003401073866701</v>
      </c>
      <c r="F396">
        <v>4.2730599397449502</v>
      </c>
      <c r="G396">
        <v>1.00220170776649</v>
      </c>
      <c r="H396">
        <v>0.14038384356431299</v>
      </c>
      <c r="I396">
        <v>0.11314845332861501</v>
      </c>
      <c r="J396">
        <v>0.85870848064025196</v>
      </c>
      <c r="K396">
        <v>1.0198783772200699</v>
      </c>
    </row>
    <row r="397" spans="1:11" x14ac:dyDescent="0.3">
      <c r="A397">
        <v>6.6</v>
      </c>
      <c r="B397">
        <v>1.7296142911234502E-2</v>
      </c>
      <c r="C397">
        <v>4.6249058815602498E-2</v>
      </c>
      <c r="D397">
        <v>0.181300017556701</v>
      </c>
      <c r="E397">
        <v>0.840049425427425</v>
      </c>
      <c r="F397">
        <v>4.2731551702441903</v>
      </c>
      <c r="G397">
        <v>1.0021991046324601</v>
      </c>
      <c r="H397">
        <v>0.14038644669834099</v>
      </c>
      <c r="I397">
        <v>0.11314585019458701</v>
      </c>
      <c r="J397">
        <v>0.858708480640617</v>
      </c>
      <c r="K397">
        <v>1.01987882486825</v>
      </c>
    </row>
    <row r="398" spans="1:11" x14ac:dyDescent="0.3">
      <c r="A398">
        <v>6.6166666666666698</v>
      </c>
      <c r="B398">
        <v>1.72962279257734E-2</v>
      </c>
      <c r="C398">
        <v>4.6249545765720802E-2</v>
      </c>
      <c r="D398">
        <v>0.18130262170133199</v>
      </c>
      <c r="E398">
        <v>0.84006473803229997</v>
      </c>
      <c r="F398">
        <v>4.2732497705542301</v>
      </c>
      <c r="G398">
        <v>1.00219651873624</v>
      </c>
      <c r="H398">
        <v>0.14038903259456301</v>
      </c>
      <c r="I398">
        <v>0.11314326429836601</v>
      </c>
      <c r="J398">
        <v>0.85870848064099004</v>
      </c>
      <c r="K398">
        <v>1.0198792695567001</v>
      </c>
    </row>
    <row r="399" spans="1:11" x14ac:dyDescent="0.3">
      <c r="A399">
        <v>6.6333333333333302</v>
      </c>
      <c r="B399">
        <v>1.7296312339671702E-2</v>
      </c>
      <c r="C399">
        <v>4.6250029463499001E-2</v>
      </c>
      <c r="D399">
        <v>0.18130520847195</v>
      </c>
      <c r="E399">
        <v>0.84007994855329104</v>
      </c>
      <c r="F399">
        <v>4.2733437406750898</v>
      </c>
      <c r="G399">
        <v>1.0021939500778201</v>
      </c>
      <c r="H399">
        <v>0.14039160125297701</v>
      </c>
      <c r="I399">
        <v>0.11314069563995199</v>
      </c>
      <c r="J399">
        <v>0.85870848064137095</v>
      </c>
      <c r="K399">
        <v>1.0198797112854201</v>
      </c>
    </row>
    <row r="400" spans="1:11" x14ac:dyDescent="0.3">
      <c r="A400">
        <v>6.65</v>
      </c>
      <c r="B400">
        <v>1.72963961529294E-2</v>
      </c>
      <c r="C400">
        <v>4.6250509908937198E-2</v>
      </c>
      <c r="D400">
        <v>0.18130777786855401</v>
      </c>
      <c r="E400">
        <v>0.84009505699039799</v>
      </c>
      <c r="F400">
        <v>4.2734370806067501</v>
      </c>
      <c r="G400">
        <v>1.00219139865721</v>
      </c>
      <c r="H400">
        <v>0.14039415267358399</v>
      </c>
      <c r="I400">
        <v>0.113138144219344</v>
      </c>
      <c r="J400">
        <v>0.85870848064175997</v>
      </c>
      <c r="K400">
        <v>1.0198801500544099</v>
      </c>
    </row>
    <row r="401" spans="1:11" x14ac:dyDescent="0.3">
      <c r="A401">
        <v>6.6666666666666696</v>
      </c>
      <c r="B401">
        <v>1.7296479365546399E-2</v>
      </c>
      <c r="C401">
        <v>4.6250987102035401E-2</v>
      </c>
      <c r="D401">
        <v>0.18131032989114301</v>
      </c>
      <c r="E401">
        <v>0.84011006334362104</v>
      </c>
      <c r="F401">
        <v>4.2735297903492198</v>
      </c>
      <c r="G401">
        <v>1.0021888644744099</v>
      </c>
      <c r="H401">
        <v>0.14039668685638501</v>
      </c>
      <c r="I401">
        <v>0.113135610036544</v>
      </c>
      <c r="J401">
        <v>0.85870848064215699</v>
      </c>
      <c r="K401">
        <v>1.0198805858636699</v>
      </c>
    </row>
    <row r="402" spans="1:11" x14ac:dyDescent="0.3">
      <c r="A402">
        <v>6.68333333333333</v>
      </c>
      <c r="B402">
        <v>1.72965611869936E-2</v>
      </c>
      <c r="C402">
        <v>4.62514569950295E-2</v>
      </c>
      <c r="D402">
        <v>0.18131284295571501</v>
      </c>
      <c r="E402">
        <v>0.84012484095314999</v>
      </c>
      <c r="F402">
        <v>4.2736210890002502</v>
      </c>
      <c r="G402">
        <v>1.00218636891403</v>
      </c>
      <c r="H402">
        <v>0.14039918241676899</v>
      </c>
      <c r="I402">
        <v>0.11313311447615999</v>
      </c>
      <c r="J402">
        <v>0.85870848064181604</v>
      </c>
      <c r="K402">
        <v>1.01988101505102</v>
      </c>
    </row>
    <row r="403" spans="1:11" x14ac:dyDescent="0.3">
      <c r="A403">
        <v>6.7</v>
      </c>
      <c r="B403">
        <v>1.7296642174964901E-2</v>
      </c>
      <c r="C403">
        <v>4.6251922472966202E-2</v>
      </c>
      <c r="D403">
        <v>0.181315332452299</v>
      </c>
      <c r="E403">
        <v>0.840139480155774</v>
      </c>
      <c r="F403">
        <v>4.27371153367136</v>
      </c>
      <c r="G403">
        <v>1.0021838967235801</v>
      </c>
      <c r="H403">
        <v>0.14040165460721801</v>
      </c>
      <c r="I403">
        <v>0.11313064228571</v>
      </c>
      <c r="J403">
        <v>0.85870848064109295</v>
      </c>
      <c r="K403">
        <v>1.0198814402299501</v>
      </c>
    </row>
    <row r="404" spans="1:11" x14ac:dyDescent="0.3">
      <c r="A404">
        <v>6.7166666666666703</v>
      </c>
      <c r="B404">
        <v>1.72967227999134E-2</v>
      </c>
      <c r="C404">
        <v>4.6252385951004303E-2</v>
      </c>
      <c r="D404">
        <v>0.18131781126059901</v>
      </c>
      <c r="E404">
        <v>0.840154056537737</v>
      </c>
      <c r="F404">
        <v>4.2738015904110798</v>
      </c>
      <c r="G404">
        <v>1.00218143514136</v>
      </c>
      <c r="H404">
        <v>0.14040411618943799</v>
      </c>
      <c r="I404">
        <v>0.113128180703491</v>
      </c>
      <c r="J404">
        <v>0.85870848064039396</v>
      </c>
      <c r="K404">
        <v>1.0198818635862601</v>
      </c>
    </row>
    <row r="405" spans="1:11" x14ac:dyDescent="0.3">
      <c r="A405">
        <v>6.7333333333333298</v>
      </c>
      <c r="B405">
        <v>1.7296803061838999E-2</v>
      </c>
      <c r="C405">
        <v>4.6252847429143699E-2</v>
      </c>
      <c r="D405">
        <v>0.18132027938061501</v>
      </c>
      <c r="E405">
        <v>0.840168570099041</v>
      </c>
      <c r="F405">
        <v>4.27389125921942</v>
      </c>
      <c r="G405">
        <v>1.0021789841673701</v>
      </c>
      <c r="H405">
        <v>0.140406567163427</v>
      </c>
      <c r="I405">
        <v>0.113125729729501</v>
      </c>
      <c r="J405">
        <v>0.85870848063971805</v>
      </c>
      <c r="K405">
        <v>1.01988228511995</v>
      </c>
    </row>
    <row r="406" spans="1:11" x14ac:dyDescent="0.3">
      <c r="A406">
        <v>6.75</v>
      </c>
      <c r="B406">
        <v>1.7296882960741899E-2</v>
      </c>
      <c r="C406">
        <v>4.6253306907384502E-2</v>
      </c>
      <c r="D406">
        <v>0.18132273681234701</v>
      </c>
      <c r="E406">
        <v>0.84018302083968499</v>
      </c>
      <c r="F406">
        <v>4.2739805400963604</v>
      </c>
      <c r="G406">
        <v>1.0021765438016099</v>
      </c>
      <c r="H406">
        <v>0.140409007529187</v>
      </c>
      <c r="I406">
        <v>0.113123289363742</v>
      </c>
      <c r="J406">
        <v>0.85870848063906702</v>
      </c>
      <c r="K406">
        <v>1.0198827048310199</v>
      </c>
    </row>
    <row r="407" spans="1:11" x14ac:dyDescent="0.3">
      <c r="A407">
        <v>6.7666666666666702</v>
      </c>
      <c r="B407">
        <v>1.7296962496621899E-2</v>
      </c>
      <c r="C407">
        <v>4.6253764385726599E-2</v>
      </c>
      <c r="D407">
        <v>0.181325183555794</v>
      </c>
      <c r="E407">
        <v>0.84019740875966897</v>
      </c>
      <c r="F407">
        <v>4.2740694330419098</v>
      </c>
      <c r="G407">
        <v>1.0021741140440801</v>
      </c>
      <c r="H407">
        <v>0.14041143728671601</v>
      </c>
      <c r="I407">
        <v>0.113120859606212</v>
      </c>
      <c r="J407">
        <v>0.85870848063843996</v>
      </c>
      <c r="K407">
        <v>1.01988312271947</v>
      </c>
    </row>
    <row r="408" spans="1:11" x14ac:dyDescent="0.3">
      <c r="A408">
        <v>6.7833333333333297</v>
      </c>
      <c r="B408">
        <v>1.72970416694792E-2</v>
      </c>
      <c r="C408">
        <v>4.6254219864170103E-2</v>
      </c>
      <c r="D408">
        <v>0.181327619610957</v>
      </c>
      <c r="E408">
        <v>0.84021173385899395</v>
      </c>
      <c r="F408">
        <v>4.2741579380560699</v>
      </c>
      <c r="G408">
        <v>1.0021716948947801</v>
      </c>
      <c r="H408">
        <v>0.140413856436016</v>
      </c>
      <c r="I408">
        <v>0.11311844045691299</v>
      </c>
      <c r="J408">
        <v>0.858708480637837</v>
      </c>
      <c r="K408">
        <v>1.01988353878529</v>
      </c>
    </row>
    <row r="409" spans="1:11" x14ac:dyDescent="0.3">
      <c r="A409">
        <v>6.8</v>
      </c>
      <c r="B409">
        <v>1.7297120479313598E-2</v>
      </c>
      <c r="C409">
        <v>4.6254673342714901E-2</v>
      </c>
      <c r="D409">
        <v>0.181330044977836</v>
      </c>
      <c r="E409">
        <v>0.84022599613765903</v>
      </c>
      <c r="F409">
        <v>4.2742460551388399</v>
      </c>
      <c r="G409">
        <v>1.0021692863537099</v>
      </c>
      <c r="H409">
        <v>0.14041626497708501</v>
      </c>
      <c r="I409">
        <v>0.113116031915843</v>
      </c>
      <c r="J409">
        <v>0.85870848063725702</v>
      </c>
      <c r="K409">
        <v>1.0198839530285</v>
      </c>
    </row>
    <row r="410" spans="1:11" x14ac:dyDescent="0.3">
      <c r="A410">
        <v>6.81666666666667</v>
      </c>
      <c r="B410">
        <v>1.7297198926125201E-2</v>
      </c>
      <c r="C410">
        <v>4.6255124821361099E-2</v>
      </c>
      <c r="D410">
        <v>0.18133245965643</v>
      </c>
      <c r="E410">
        <v>0.84024019559566399</v>
      </c>
      <c r="F410">
        <v>4.2743337842902198</v>
      </c>
      <c r="G410">
        <v>1.0021668884208701</v>
      </c>
      <c r="H410">
        <v>0.140418662909925</v>
      </c>
      <c r="I410">
        <v>0.113113633983004</v>
      </c>
      <c r="J410">
        <v>0.85870848063670202</v>
      </c>
      <c r="K410">
        <v>1.0198843654490899</v>
      </c>
    </row>
    <row r="411" spans="1:11" x14ac:dyDescent="0.3">
      <c r="A411">
        <v>6.8333333333333304</v>
      </c>
      <c r="B411">
        <v>1.7297277009914E-2</v>
      </c>
      <c r="C411">
        <v>4.6255574300108598E-2</v>
      </c>
      <c r="D411">
        <v>0.18133486364674001</v>
      </c>
      <c r="E411">
        <v>0.84025433223300905</v>
      </c>
      <c r="F411">
        <v>4.2744211255102096</v>
      </c>
      <c r="G411">
        <v>1.0021645010962601</v>
      </c>
      <c r="H411">
        <v>0.14042105023453499</v>
      </c>
      <c r="I411">
        <v>0.113111246658394</v>
      </c>
      <c r="J411">
        <v>0.858708480636171</v>
      </c>
      <c r="K411">
        <v>1.01988477604706</v>
      </c>
    </row>
    <row r="412" spans="1:11" x14ac:dyDescent="0.3">
      <c r="A412">
        <v>6.85</v>
      </c>
      <c r="B412">
        <v>1.729735473068E-2</v>
      </c>
      <c r="C412">
        <v>4.6256021778957497E-2</v>
      </c>
      <c r="D412">
        <v>0.18133725694876601</v>
      </c>
      <c r="E412">
        <v>0.84026840604969499</v>
      </c>
      <c r="F412">
        <v>4.2745080787988101</v>
      </c>
      <c r="G412">
        <v>1.0021621243798799</v>
      </c>
      <c r="H412">
        <v>0.140423426950914</v>
      </c>
      <c r="I412">
        <v>0.113108869942014</v>
      </c>
      <c r="J412">
        <v>0.85870848063566296</v>
      </c>
      <c r="K412">
        <v>1.01988518482241</v>
      </c>
    </row>
    <row r="413" spans="1:11" x14ac:dyDescent="0.3">
      <c r="A413">
        <v>6.8666666666666698</v>
      </c>
      <c r="B413">
        <v>1.7297432088423201E-2</v>
      </c>
      <c r="C413">
        <v>4.6256467257907698E-2</v>
      </c>
      <c r="D413">
        <v>0.18133963956250701</v>
      </c>
      <c r="E413">
        <v>0.84028241704572104</v>
      </c>
      <c r="F413">
        <v>4.2745946441560196</v>
      </c>
      <c r="G413">
        <v>1.0021597582717301</v>
      </c>
      <c r="H413">
        <v>0.140425793059064</v>
      </c>
      <c r="I413">
        <v>0.113106503833865</v>
      </c>
      <c r="J413">
        <v>0.85870848063518002</v>
      </c>
      <c r="K413">
        <v>1.0198855917751399</v>
      </c>
    </row>
    <row r="414" spans="1:11" x14ac:dyDescent="0.3">
      <c r="A414">
        <v>6.8833333333333302</v>
      </c>
      <c r="B414">
        <v>1.7297509083143599E-2</v>
      </c>
      <c r="C414">
        <v>4.6256910736959297E-2</v>
      </c>
      <c r="D414">
        <v>0.181342011487964</v>
      </c>
      <c r="E414">
        <v>0.84029636522108697</v>
      </c>
      <c r="F414">
        <v>4.2746808215818399</v>
      </c>
      <c r="G414">
        <v>1.0021574027718101</v>
      </c>
      <c r="H414">
        <v>0.140428148558984</v>
      </c>
      <c r="I414">
        <v>0.113104148333945</v>
      </c>
      <c r="J414">
        <v>0.85870848063472105</v>
      </c>
      <c r="K414">
        <v>1.0198859969052501</v>
      </c>
    </row>
    <row r="415" spans="1:11" x14ac:dyDescent="0.3">
      <c r="A415">
        <v>6.9</v>
      </c>
      <c r="B415">
        <v>1.72975857148411E-2</v>
      </c>
      <c r="C415">
        <v>4.6257352216112199E-2</v>
      </c>
      <c r="D415">
        <v>0.18134437272513701</v>
      </c>
      <c r="E415">
        <v>0.84031025057579301</v>
      </c>
      <c r="F415">
        <v>4.2747666110762799</v>
      </c>
      <c r="G415">
        <v>1.0021550578801199</v>
      </c>
      <c r="H415">
        <v>0.14043049345067399</v>
      </c>
      <c r="I415">
        <v>0.113101803442255</v>
      </c>
      <c r="J415">
        <v>0.85870848063428495</v>
      </c>
      <c r="K415">
        <v>1.0198864002127299</v>
      </c>
    </row>
    <row r="416" spans="1:11" x14ac:dyDescent="0.3">
      <c r="A416">
        <v>6.9166666666666696</v>
      </c>
      <c r="B416">
        <v>1.72976619835159E-2</v>
      </c>
      <c r="C416">
        <v>4.62577916953665E-2</v>
      </c>
      <c r="D416">
        <v>0.18134672327402501</v>
      </c>
      <c r="E416">
        <v>0.84032407310984003</v>
      </c>
      <c r="F416">
        <v>4.2748520126393199</v>
      </c>
      <c r="G416">
        <v>1.0021527235966701</v>
      </c>
      <c r="H416">
        <v>0.14043282773413299</v>
      </c>
      <c r="I416">
        <v>0.113099469158795</v>
      </c>
      <c r="J416">
        <v>0.85870848063387395</v>
      </c>
      <c r="K416">
        <v>1.0198868016975999</v>
      </c>
    </row>
    <row r="417" spans="1:11" x14ac:dyDescent="0.3">
      <c r="A417">
        <v>6.93333333333333</v>
      </c>
      <c r="B417">
        <v>1.7297737889167799E-2</v>
      </c>
      <c r="C417">
        <v>4.62582291747222E-2</v>
      </c>
      <c r="D417">
        <v>0.18134906313463001</v>
      </c>
      <c r="E417">
        <v>0.84033783282322705</v>
      </c>
      <c r="F417">
        <v>4.2749370262709698</v>
      </c>
      <c r="G417">
        <v>1.0021503999214401</v>
      </c>
      <c r="H417">
        <v>0.140435151409363</v>
      </c>
      <c r="I417">
        <v>0.113097145483565</v>
      </c>
      <c r="J417">
        <v>0.85870848063348704</v>
      </c>
      <c r="K417">
        <v>1.0198872013598499</v>
      </c>
    </row>
    <row r="418" spans="1:11" x14ac:dyDescent="0.3">
      <c r="A418">
        <v>6.95</v>
      </c>
      <c r="B418">
        <v>1.7297813431796899E-2</v>
      </c>
      <c r="C418">
        <v>4.6258664654179202E-2</v>
      </c>
      <c r="D418">
        <v>0.18135139230694899</v>
      </c>
      <c r="E418">
        <v>0.84035152971595395</v>
      </c>
      <c r="F418">
        <v>4.2750216519712296</v>
      </c>
      <c r="G418">
        <v>1.0021480868544399</v>
      </c>
      <c r="H418">
        <v>0.14043746447636299</v>
      </c>
      <c r="I418">
        <v>0.113094832416565</v>
      </c>
      <c r="J418">
        <v>0.85870848063312299</v>
      </c>
      <c r="K418">
        <v>1.01988759919948</v>
      </c>
    </row>
    <row r="419" spans="1:11" x14ac:dyDescent="0.3">
      <c r="A419">
        <v>6.9666666666666703</v>
      </c>
      <c r="B419">
        <v>1.72978886114033E-2</v>
      </c>
      <c r="C419">
        <v>4.6259098133737499E-2</v>
      </c>
      <c r="D419">
        <v>0.181353710790985</v>
      </c>
      <c r="E419">
        <v>0.84036516378802195</v>
      </c>
      <c r="F419">
        <v>4.2751058897401002</v>
      </c>
      <c r="G419">
        <v>1.00214578439567</v>
      </c>
      <c r="H419">
        <v>0.14043976693513299</v>
      </c>
      <c r="I419">
        <v>0.11309252995779499</v>
      </c>
      <c r="J419">
        <v>0.85870848063278404</v>
      </c>
      <c r="K419">
        <v>1.0198879952164901</v>
      </c>
    </row>
    <row r="420" spans="1:11" x14ac:dyDescent="0.3">
      <c r="A420">
        <v>6.9833333333333298</v>
      </c>
      <c r="B420">
        <v>1.7297963427986798E-2</v>
      </c>
      <c r="C420">
        <v>4.6259529613397202E-2</v>
      </c>
      <c r="D420">
        <v>0.181356018586736</v>
      </c>
      <c r="E420">
        <v>0.84037873503942895</v>
      </c>
      <c r="F420">
        <v>4.2751897395775798</v>
      </c>
      <c r="G420">
        <v>1.00214349254513</v>
      </c>
      <c r="H420">
        <v>0.14044205878567301</v>
      </c>
      <c r="I420">
        <v>0.11309023810725501</v>
      </c>
      <c r="J420">
        <v>0.85870848063246796</v>
      </c>
      <c r="K420">
        <v>1.0198883894108699</v>
      </c>
    </row>
    <row r="421" spans="1:11" x14ac:dyDescent="0.3">
      <c r="A421">
        <v>7</v>
      </c>
      <c r="B421">
        <v>1.72980378815475E-2</v>
      </c>
      <c r="C421">
        <v>4.6259959093158297E-2</v>
      </c>
      <c r="D421">
        <v>0.18135831569420199</v>
      </c>
      <c r="E421">
        <v>0.84039224347017805</v>
      </c>
      <c r="F421">
        <v>4.2752732014836701</v>
      </c>
      <c r="G421">
        <v>1.0021412113028201</v>
      </c>
      <c r="H421">
        <v>0.14044434002798301</v>
      </c>
      <c r="I421">
        <v>0.11308795686494499</v>
      </c>
      <c r="J421">
        <v>0.85870848063217697</v>
      </c>
      <c r="K421">
        <v>1.0198887817826401</v>
      </c>
    </row>
    <row r="422" spans="1:11" x14ac:dyDescent="0.3">
      <c r="A422">
        <v>7.0166666666666702</v>
      </c>
      <c r="B422">
        <v>1.7298111972085299E-2</v>
      </c>
      <c r="C422">
        <v>4.6260386573020701E-2</v>
      </c>
      <c r="D422">
        <v>0.18136060211338501</v>
      </c>
      <c r="E422">
        <v>0.84040568908026603</v>
      </c>
      <c r="F422">
        <v>4.2753562754583703</v>
      </c>
      <c r="G422">
        <v>1.00213894066874</v>
      </c>
      <c r="H422">
        <v>0.14044661066206299</v>
      </c>
      <c r="I422">
        <v>0.113085686230865</v>
      </c>
      <c r="J422">
        <v>0.85870848063190997</v>
      </c>
      <c r="K422">
        <v>1.01988917233179</v>
      </c>
    </row>
    <row r="423" spans="1:11" x14ac:dyDescent="0.3">
      <c r="A423">
        <v>7.0333333333333297</v>
      </c>
      <c r="B423">
        <v>1.7298185699600399E-2</v>
      </c>
      <c r="C423">
        <v>4.6260812052984497E-2</v>
      </c>
      <c r="D423">
        <v>0.18136287784428301</v>
      </c>
      <c r="E423">
        <v>0.840419071869694</v>
      </c>
      <c r="F423">
        <v>4.2754389615016803</v>
      </c>
      <c r="G423">
        <v>1.00213668064289</v>
      </c>
      <c r="H423">
        <v>0.14044887068791301</v>
      </c>
      <c r="I423">
        <v>0.11308342620501501</v>
      </c>
      <c r="J423">
        <v>0.85870848063166605</v>
      </c>
      <c r="K423">
        <v>1.0198895610583201</v>
      </c>
    </row>
    <row r="424" spans="1:11" x14ac:dyDescent="0.3">
      <c r="A424">
        <v>7.05</v>
      </c>
      <c r="B424">
        <v>1.72982590640927E-2</v>
      </c>
      <c r="C424">
        <v>4.6261235533049602E-2</v>
      </c>
      <c r="D424">
        <v>0.18136514288689701</v>
      </c>
      <c r="E424">
        <v>0.84043239183846297</v>
      </c>
      <c r="F424">
        <v>4.2755212596136003</v>
      </c>
      <c r="G424">
        <v>1.00213443122527</v>
      </c>
      <c r="H424">
        <v>0.14045112010553301</v>
      </c>
      <c r="I424">
        <v>0.113081176787395</v>
      </c>
      <c r="J424">
        <v>0.858708480631447</v>
      </c>
      <c r="K424">
        <v>1.0198899479622301</v>
      </c>
    </row>
    <row r="425" spans="1:11" x14ac:dyDescent="0.3">
      <c r="A425">
        <v>7.06666666666667</v>
      </c>
      <c r="B425">
        <v>1.72983320655621E-2</v>
      </c>
      <c r="C425">
        <v>4.62616570132161E-2</v>
      </c>
      <c r="D425">
        <v>0.181367397241226</v>
      </c>
      <c r="E425">
        <v>0.84044564898657204</v>
      </c>
      <c r="F425">
        <v>4.2756031697941301</v>
      </c>
      <c r="G425">
        <v>1.0021321924158799</v>
      </c>
      <c r="H425">
        <v>0.140453358914924</v>
      </c>
      <c r="I425">
        <v>0.113078937978005</v>
      </c>
      <c r="J425">
        <v>0.85870848063125105</v>
      </c>
      <c r="K425">
        <v>1.0198903330435101</v>
      </c>
    </row>
    <row r="426" spans="1:11" x14ac:dyDescent="0.3">
      <c r="A426">
        <v>7.0833333333333304</v>
      </c>
      <c r="B426">
        <v>1.7298404704008799E-2</v>
      </c>
      <c r="C426">
        <v>4.6262076493483899E-2</v>
      </c>
      <c r="D426">
        <v>0.18136964090727101</v>
      </c>
      <c r="E426">
        <v>0.84045884331402199</v>
      </c>
      <c r="F426">
        <v>4.2756846920432698</v>
      </c>
      <c r="G426">
        <v>1.0021299642147099</v>
      </c>
      <c r="H426">
        <v>0.140455587116084</v>
      </c>
      <c r="I426">
        <v>0.113076709776845</v>
      </c>
      <c r="J426">
        <v>0.85870848063107996</v>
      </c>
      <c r="K426">
        <v>1.01989071630218</v>
      </c>
    </row>
    <row r="427" spans="1:11" x14ac:dyDescent="0.3">
      <c r="A427">
        <v>7.1</v>
      </c>
      <c r="B427">
        <v>1.7298476979432601E-2</v>
      </c>
      <c r="C427">
        <v>4.6262493973853097E-2</v>
      </c>
      <c r="D427">
        <v>0.18137187388503201</v>
      </c>
      <c r="E427">
        <v>0.84047197482081204</v>
      </c>
      <c r="F427">
        <v>4.2757658263610301</v>
      </c>
      <c r="G427">
        <v>1.0021277466217799</v>
      </c>
      <c r="H427">
        <v>0.14045780470901401</v>
      </c>
      <c r="I427">
        <v>0.11307449218391501</v>
      </c>
      <c r="J427">
        <v>0.85870848063093197</v>
      </c>
      <c r="K427">
        <v>1.0198910977382301</v>
      </c>
    </row>
    <row r="428" spans="1:11" x14ac:dyDescent="0.3">
      <c r="A428">
        <v>7.1166666666666698</v>
      </c>
      <c r="B428">
        <v>1.72985488918336E-2</v>
      </c>
      <c r="C428">
        <v>4.6262909454323597E-2</v>
      </c>
      <c r="D428">
        <v>0.181374096174509</v>
      </c>
      <c r="E428">
        <v>0.84048504350694198</v>
      </c>
      <c r="F428">
        <v>4.2758465727473904</v>
      </c>
      <c r="G428">
        <v>1.0021255396370801</v>
      </c>
      <c r="H428">
        <v>0.140460011693714</v>
      </c>
      <c r="I428">
        <v>0.113072285199214</v>
      </c>
      <c r="J428">
        <v>0.85870848063080896</v>
      </c>
      <c r="K428">
        <v>1.0198914773516601</v>
      </c>
    </row>
    <row r="429" spans="1:11" x14ac:dyDescent="0.3">
      <c r="A429">
        <v>7.1333333333333302</v>
      </c>
      <c r="B429">
        <v>1.72986204412118E-2</v>
      </c>
      <c r="C429">
        <v>4.6263322934895497E-2</v>
      </c>
      <c r="D429">
        <v>0.18137630777570099</v>
      </c>
      <c r="E429">
        <v>0.84049804937241201</v>
      </c>
      <c r="F429">
        <v>4.2759269312023598</v>
      </c>
      <c r="G429">
        <v>1.00212334326061</v>
      </c>
      <c r="H429">
        <v>0.140462208070185</v>
      </c>
      <c r="I429">
        <v>0.113070088822744</v>
      </c>
      <c r="J429">
        <v>0.85870848063070904</v>
      </c>
      <c r="K429">
        <v>1.0198918551424601</v>
      </c>
    </row>
    <row r="430" spans="1:11" x14ac:dyDescent="0.3">
      <c r="A430">
        <v>7.15</v>
      </c>
      <c r="B430">
        <v>1.7298691627567201E-2</v>
      </c>
      <c r="C430">
        <v>4.6263734415568698E-2</v>
      </c>
      <c r="D430">
        <v>0.181378508688609</v>
      </c>
      <c r="E430">
        <v>0.84051099241722205</v>
      </c>
      <c r="F430">
        <v>4.2760069017259399</v>
      </c>
      <c r="G430">
        <v>1.0021211574923701</v>
      </c>
      <c r="H430">
        <v>0.14046439383842499</v>
      </c>
      <c r="I430">
        <v>0.113067903054504</v>
      </c>
      <c r="J430">
        <v>0.85870848063063399</v>
      </c>
      <c r="K430">
        <v>1.01989223111065</v>
      </c>
    </row>
    <row r="431" spans="1:11" x14ac:dyDescent="0.3">
      <c r="A431">
        <v>7.1666666666666696</v>
      </c>
      <c r="B431">
        <v>1.7298762450899799E-2</v>
      </c>
      <c r="C431">
        <v>4.6264143896343299E-2</v>
      </c>
      <c r="D431">
        <v>0.181380698913232</v>
      </c>
      <c r="E431">
        <v>0.84052387264137296</v>
      </c>
      <c r="F431">
        <v>4.2760864843181299</v>
      </c>
      <c r="G431">
        <v>1.00211898233236</v>
      </c>
      <c r="H431">
        <v>0.14046656899843499</v>
      </c>
      <c r="I431">
        <v>0.113065727894493</v>
      </c>
      <c r="J431">
        <v>0.85870848063058203</v>
      </c>
      <c r="K431">
        <v>1.0198926052562201</v>
      </c>
    </row>
    <row r="432" spans="1:11" x14ac:dyDescent="0.3">
      <c r="A432">
        <v>7.18333333333333</v>
      </c>
      <c r="B432">
        <v>1.7298832911209601E-2</v>
      </c>
      <c r="C432">
        <v>4.6264551377219201E-2</v>
      </c>
      <c r="D432">
        <v>0.18138287844957099</v>
      </c>
      <c r="E432">
        <v>0.84053669004486398</v>
      </c>
      <c r="F432">
        <v>4.2761656789789297</v>
      </c>
      <c r="G432">
        <v>1.0021168177805799</v>
      </c>
      <c r="H432">
        <v>0.140468733550216</v>
      </c>
      <c r="I432">
        <v>0.113063563342713</v>
      </c>
      <c r="J432">
        <v>0.85870848063055505</v>
      </c>
      <c r="K432">
        <v>1.0198929775791601</v>
      </c>
    </row>
    <row r="433" spans="1:11" x14ac:dyDescent="0.3">
      <c r="A433">
        <v>7.2</v>
      </c>
      <c r="B433">
        <v>1.72989030084966E-2</v>
      </c>
      <c r="C433">
        <v>4.6264956858196503E-2</v>
      </c>
      <c r="D433">
        <v>0.181385047297626</v>
      </c>
      <c r="E433">
        <v>0.84054944462769499</v>
      </c>
      <c r="F433">
        <v>4.2762444857083404</v>
      </c>
      <c r="G433">
        <v>1.00211466383703</v>
      </c>
      <c r="H433">
        <v>0.14047088749376599</v>
      </c>
      <c r="I433">
        <v>0.113061409399162</v>
      </c>
      <c r="J433">
        <v>0.85870848063055105</v>
      </c>
      <c r="K433">
        <v>1.0198933480794901</v>
      </c>
    </row>
    <row r="434" spans="1:11" x14ac:dyDescent="0.3">
      <c r="A434">
        <v>7.2166666666666703</v>
      </c>
      <c r="B434">
        <v>1.7298972742760699E-2</v>
      </c>
      <c r="C434">
        <v>4.6265360339275197E-2</v>
      </c>
      <c r="D434">
        <v>0.18138720545739601</v>
      </c>
      <c r="E434">
        <v>0.84056213638986699</v>
      </c>
      <c r="F434">
        <v>4.27632290450636</v>
      </c>
      <c r="G434">
        <v>1.0021125205017101</v>
      </c>
      <c r="H434">
        <v>0.14047303082908699</v>
      </c>
      <c r="I434">
        <v>0.11305926606384201</v>
      </c>
      <c r="J434">
        <v>0.85870848063057204</v>
      </c>
      <c r="K434">
        <v>1.0198937167572</v>
      </c>
    </row>
    <row r="435" spans="1:11" x14ac:dyDescent="0.3">
      <c r="A435">
        <v>7.2333333333333298</v>
      </c>
      <c r="B435">
        <v>1.72990421140021E-2</v>
      </c>
      <c r="C435">
        <v>4.6265761820455199E-2</v>
      </c>
      <c r="D435">
        <v>0.181389352928883</v>
      </c>
      <c r="E435">
        <v>0.84057476533137898</v>
      </c>
      <c r="F435">
        <v>4.2764009353729904</v>
      </c>
      <c r="G435">
        <v>1.00211038777462</v>
      </c>
      <c r="H435">
        <v>0.14047516355617701</v>
      </c>
      <c r="I435">
        <v>0.11305713333675101</v>
      </c>
      <c r="J435">
        <v>0.858708480630616</v>
      </c>
      <c r="K435">
        <v>1.0198940836122901</v>
      </c>
    </row>
    <row r="436" spans="1:11" x14ac:dyDescent="0.3">
      <c r="A436">
        <v>7.25</v>
      </c>
      <c r="B436">
        <v>1.7299111122220601E-2</v>
      </c>
      <c r="C436">
        <v>4.6266161301736497E-2</v>
      </c>
      <c r="D436">
        <v>0.18139148971208499</v>
      </c>
      <c r="E436">
        <v>0.84058733145223097</v>
      </c>
      <c r="F436">
        <v>4.2764785783082297</v>
      </c>
      <c r="G436">
        <v>1.0021082656557601</v>
      </c>
      <c r="H436">
        <v>0.14047728567503801</v>
      </c>
      <c r="I436">
        <v>0.11305501121789099</v>
      </c>
      <c r="J436">
        <v>0.85870848063068395</v>
      </c>
      <c r="K436">
        <v>1.0198944486447501</v>
      </c>
    </row>
    <row r="437" spans="1:11" x14ac:dyDescent="0.3">
      <c r="A437">
        <v>7.2666666666666702</v>
      </c>
      <c r="B437">
        <v>1.7299179767416299E-2</v>
      </c>
      <c r="C437">
        <v>4.6266558783119201E-2</v>
      </c>
      <c r="D437">
        <v>0.181393615807002</v>
      </c>
      <c r="E437">
        <v>0.84059983475242295</v>
      </c>
      <c r="F437">
        <v>4.2765558333120799</v>
      </c>
      <c r="G437">
        <v>1.0021061541451299</v>
      </c>
      <c r="H437">
        <v>0.14047939718566799</v>
      </c>
      <c r="I437">
        <v>0.11305289970726</v>
      </c>
      <c r="J437">
        <v>0.85870848063077698</v>
      </c>
      <c r="K437">
        <v>1.0198948118546001</v>
      </c>
    </row>
    <row r="438" spans="1:11" x14ac:dyDescent="0.3">
      <c r="A438">
        <v>7.2833333333333297</v>
      </c>
      <c r="B438">
        <v>1.7299248049589201E-2</v>
      </c>
      <c r="C438">
        <v>4.6266954264603297E-2</v>
      </c>
      <c r="D438">
        <v>0.181395731213635</v>
      </c>
      <c r="E438">
        <v>0.84061227523195603</v>
      </c>
      <c r="F438">
        <v>4.2766327003845399</v>
      </c>
      <c r="G438">
        <v>1.0021040532427301</v>
      </c>
      <c r="H438">
        <v>0.14048149808806901</v>
      </c>
      <c r="I438">
        <v>0.11305079880485901</v>
      </c>
      <c r="J438">
        <v>0.858708480630893</v>
      </c>
      <c r="K438">
        <v>1.01989517324183</v>
      </c>
    </row>
    <row r="439" spans="1:11" x14ac:dyDescent="0.3">
      <c r="A439">
        <v>7.3</v>
      </c>
      <c r="B439">
        <v>1.72993159687393E-2</v>
      </c>
      <c r="C439">
        <v>4.6267347746188701E-2</v>
      </c>
      <c r="D439">
        <v>0.181397835931984</v>
      </c>
      <c r="E439">
        <v>0.84062465289082899</v>
      </c>
      <c r="F439">
        <v>4.2767091795256098</v>
      </c>
      <c r="G439">
        <v>1.0021019629485599</v>
      </c>
      <c r="H439">
        <v>0.14048358838224001</v>
      </c>
      <c r="I439">
        <v>0.113048708510689</v>
      </c>
      <c r="J439">
        <v>0.858708480631034</v>
      </c>
      <c r="K439">
        <v>1.0198955328064301</v>
      </c>
    </row>
    <row r="440" spans="1:11" x14ac:dyDescent="0.3">
      <c r="A440">
        <v>7.31666666666667</v>
      </c>
      <c r="B440">
        <v>1.72993835248666E-2</v>
      </c>
      <c r="C440">
        <v>4.6267739227875401E-2</v>
      </c>
      <c r="D440">
        <v>0.18139992996204901</v>
      </c>
      <c r="E440">
        <v>0.84063696772904195</v>
      </c>
      <c r="F440">
        <v>4.2767852707352896</v>
      </c>
      <c r="G440">
        <v>1.00209988326262</v>
      </c>
      <c r="H440">
        <v>0.14048566806818</v>
      </c>
      <c r="I440">
        <v>0.113046628824748</v>
      </c>
      <c r="J440">
        <v>0.85870848063119798</v>
      </c>
      <c r="K440">
        <v>1.0198958905484199</v>
      </c>
    </row>
    <row r="441" spans="1:11" x14ac:dyDescent="0.3">
      <c r="A441">
        <v>7.3333333333333304</v>
      </c>
      <c r="B441">
        <v>1.72994507179711E-2</v>
      </c>
      <c r="C441">
        <v>4.6268128709663597E-2</v>
      </c>
      <c r="D441">
        <v>0.18140201330382899</v>
      </c>
      <c r="E441">
        <v>0.84064921974659601</v>
      </c>
      <c r="F441">
        <v>4.2768609740135801</v>
      </c>
      <c r="G441">
        <v>1.00209781418491</v>
      </c>
      <c r="H441">
        <v>0.140487737145891</v>
      </c>
      <c r="I441">
        <v>0.113044559747037</v>
      </c>
      <c r="J441">
        <v>0.85870848063138605</v>
      </c>
      <c r="K441">
        <v>1.0198962464677901</v>
      </c>
    </row>
    <row r="442" spans="1:11" x14ac:dyDescent="0.3">
      <c r="A442">
        <v>7.35</v>
      </c>
      <c r="B442">
        <v>1.7299517548052801E-2</v>
      </c>
      <c r="C442">
        <v>4.6268516191552998E-2</v>
      </c>
      <c r="D442">
        <v>0.18140408595732499</v>
      </c>
      <c r="E442">
        <v>0.84066140894348895</v>
      </c>
      <c r="F442">
        <v>4.2769362893604796</v>
      </c>
      <c r="G442">
        <v>1.00209575571543</v>
      </c>
      <c r="H442">
        <v>0.140489795615372</v>
      </c>
      <c r="I442">
        <v>0.11304250127755699</v>
      </c>
      <c r="J442">
        <v>0.85870848063159899</v>
      </c>
      <c r="K442">
        <v>1.01989660056453</v>
      </c>
    </row>
    <row r="443" spans="1:11" x14ac:dyDescent="0.3">
      <c r="A443">
        <v>7.3666666666666698</v>
      </c>
      <c r="B443">
        <v>1.7299584015111599E-2</v>
      </c>
      <c r="C443">
        <v>4.6268901673543798E-2</v>
      </c>
      <c r="D443">
        <v>0.18140614792253601</v>
      </c>
      <c r="E443">
        <v>0.840673535319723</v>
      </c>
      <c r="F443">
        <v>4.2770112167759899</v>
      </c>
      <c r="G443">
        <v>1.0020937078541801</v>
      </c>
      <c r="H443">
        <v>0.140491843476623</v>
      </c>
      <c r="I443">
        <v>0.113040453416306</v>
      </c>
      <c r="J443">
        <v>0.85870848063183502</v>
      </c>
      <c r="K443">
        <v>1.0198969528386601</v>
      </c>
    </row>
    <row r="444" spans="1:11" x14ac:dyDescent="0.3">
      <c r="A444">
        <v>7.3833333333333302</v>
      </c>
      <c r="B444">
        <v>1.7299650119147698E-2</v>
      </c>
      <c r="C444">
        <v>4.6269285155635997E-2</v>
      </c>
      <c r="D444">
        <v>0.18140819919946399</v>
      </c>
      <c r="E444">
        <v>0.84068559887529803</v>
      </c>
      <c r="F444">
        <v>4.2770857562601101</v>
      </c>
      <c r="G444">
        <v>1.00209167060116</v>
      </c>
      <c r="H444">
        <v>0.140493880729644</v>
      </c>
      <c r="I444">
        <v>0.113038416163285</v>
      </c>
      <c r="J444">
        <v>0.85870848063209504</v>
      </c>
      <c r="K444">
        <v>1.0198973032901599</v>
      </c>
    </row>
    <row r="445" spans="1:11" x14ac:dyDescent="0.3">
      <c r="A445">
        <v>7.4</v>
      </c>
      <c r="B445">
        <v>1.7299715860160901E-2</v>
      </c>
      <c r="C445">
        <v>4.6269666637829499E-2</v>
      </c>
      <c r="D445">
        <v>0.181410239788107</v>
      </c>
      <c r="E445">
        <v>0.84069759961021195</v>
      </c>
      <c r="F445">
        <v>4.2771599078128402</v>
      </c>
      <c r="G445">
        <v>1.00208964395636</v>
      </c>
      <c r="H445">
        <v>0.14049590737443499</v>
      </c>
      <c r="I445">
        <v>0.113036389518494</v>
      </c>
      <c r="J445">
        <v>0.85870848063238003</v>
      </c>
      <c r="K445">
        <v>1.0198976519190499</v>
      </c>
    </row>
    <row r="446" spans="1:11" x14ac:dyDescent="0.3">
      <c r="A446">
        <v>7.4166666666666696</v>
      </c>
      <c r="B446">
        <v>1.7299781238151301E-2</v>
      </c>
      <c r="C446">
        <v>4.6270046120124399E-2</v>
      </c>
      <c r="D446">
        <v>0.18141226968846499</v>
      </c>
      <c r="E446">
        <v>0.84070953752446698</v>
      </c>
      <c r="F446">
        <v>4.2772336714341801</v>
      </c>
      <c r="G446">
        <v>1.0020876279198001</v>
      </c>
      <c r="H446">
        <v>0.14049792341099501</v>
      </c>
      <c r="I446">
        <v>0.113034373481933</v>
      </c>
      <c r="J446">
        <v>0.85870848063268801</v>
      </c>
      <c r="K446">
        <v>1.0198979987253201</v>
      </c>
    </row>
    <row r="447" spans="1:11" x14ac:dyDescent="0.3">
      <c r="A447">
        <v>7.43333333333333</v>
      </c>
      <c r="B447">
        <v>1.7299846253118999E-2</v>
      </c>
      <c r="C447">
        <v>4.6270423602520601E-2</v>
      </c>
      <c r="D447">
        <v>0.18141428890053901</v>
      </c>
      <c r="E447">
        <v>0.84072141261806199</v>
      </c>
      <c r="F447">
        <v>4.2773070471241299</v>
      </c>
      <c r="G447">
        <v>1.00208562249147</v>
      </c>
      <c r="H447">
        <v>0.14049992883932599</v>
      </c>
      <c r="I447">
        <v>0.11303236805360201</v>
      </c>
      <c r="J447">
        <v>0.85870848063301997</v>
      </c>
      <c r="K447">
        <v>1.0198983437089599</v>
      </c>
    </row>
    <row r="448" spans="1:11" x14ac:dyDescent="0.3">
      <c r="A448">
        <v>7.45</v>
      </c>
      <c r="B448">
        <v>1.72999109050638E-2</v>
      </c>
      <c r="C448">
        <v>4.6270799085018202E-2</v>
      </c>
      <c r="D448">
        <v>0.18141629742432899</v>
      </c>
      <c r="E448">
        <v>0.840733224890997</v>
      </c>
      <c r="F448">
        <v>4.2773800348826896</v>
      </c>
      <c r="G448">
        <v>1.00208362767137</v>
      </c>
      <c r="H448">
        <v>0.14050192365942701</v>
      </c>
      <c r="I448">
        <v>0.113030373233501</v>
      </c>
      <c r="J448">
        <v>0.85870848063337701</v>
      </c>
      <c r="K448">
        <v>1.01989868686999</v>
      </c>
    </row>
    <row r="449" spans="1:11" x14ac:dyDescent="0.3">
      <c r="A449">
        <v>7.4666666666666703</v>
      </c>
      <c r="B449">
        <v>1.7299975193985798E-2</v>
      </c>
      <c r="C449">
        <v>4.6271172567617203E-2</v>
      </c>
      <c r="D449">
        <v>0.18141829525983499</v>
      </c>
      <c r="E449">
        <v>0.840744974343273</v>
      </c>
      <c r="F449">
        <v>4.27745263470986</v>
      </c>
      <c r="G449">
        <v>1.0020816434594999</v>
      </c>
      <c r="H449">
        <v>0.14050390787129799</v>
      </c>
      <c r="I449">
        <v>0.11302838902163</v>
      </c>
      <c r="J449">
        <v>0.85870848063375704</v>
      </c>
      <c r="K449">
        <v>1.01989902820839</v>
      </c>
    </row>
    <row r="450" spans="1:11" x14ac:dyDescent="0.3">
      <c r="A450">
        <v>7.4833333333333298</v>
      </c>
      <c r="B450">
        <v>1.73000391198849E-2</v>
      </c>
      <c r="C450">
        <v>4.6271544050317401E-2</v>
      </c>
      <c r="D450">
        <v>0.18142028240705599</v>
      </c>
      <c r="E450">
        <v>0.84075666097488899</v>
      </c>
      <c r="F450">
        <v>4.2775248466056404</v>
      </c>
      <c r="G450">
        <v>1.0020796698558601</v>
      </c>
      <c r="H450">
        <v>0.14050588147494</v>
      </c>
      <c r="I450">
        <v>0.113026415417989</v>
      </c>
      <c r="J450">
        <v>0.85870848063416105</v>
      </c>
      <c r="K450">
        <v>1.0198993677241801</v>
      </c>
    </row>
    <row r="451" spans="1:11" x14ac:dyDescent="0.3">
      <c r="A451">
        <v>7.5</v>
      </c>
      <c r="B451">
        <v>1.73001026827613E-2</v>
      </c>
      <c r="C451">
        <v>4.6271913533119102E-2</v>
      </c>
      <c r="D451">
        <v>0.181422258865993</v>
      </c>
      <c r="E451">
        <v>0.84076828478584498</v>
      </c>
      <c r="F451">
        <v>4.2775966705700297</v>
      </c>
      <c r="G451">
        <v>1.0020777068604501</v>
      </c>
      <c r="H451">
        <v>0.140507844470351</v>
      </c>
      <c r="I451">
        <v>0.113024452422578</v>
      </c>
      <c r="J451">
        <v>0.85870848063458904</v>
      </c>
      <c r="K451">
        <v>1.01989970541735</v>
      </c>
    </row>
    <row r="452" spans="1:11" x14ac:dyDescent="0.3">
      <c r="A452">
        <v>7.5166666666666702</v>
      </c>
      <c r="B452">
        <v>1.7300165882614901E-2</v>
      </c>
      <c r="C452">
        <v>4.6272281016022099E-2</v>
      </c>
      <c r="D452">
        <v>0.18142422463664601</v>
      </c>
      <c r="E452">
        <v>0.84077984577614195</v>
      </c>
      <c r="F452">
        <v>4.2776681066030298</v>
      </c>
      <c r="G452">
        <v>1.0020757544732699</v>
      </c>
      <c r="H452">
        <v>0.14050979685753201</v>
      </c>
      <c r="I452">
        <v>0.113022500035397</v>
      </c>
      <c r="J452">
        <v>0.85870848063504202</v>
      </c>
      <c r="K452">
        <v>1.01990004128789</v>
      </c>
    </row>
    <row r="453" spans="1:11" x14ac:dyDescent="0.3">
      <c r="A453">
        <v>7.5333333333333297</v>
      </c>
      <c r="B453">
        <v>1.7300228719445601E-2</v>
      </c>
      <c r="C453">
        <v>4.6272646499026397E-2</v>
      </c>
      <c r="D453">
        <v>0.18142617971901401</v>
      </c>
      <c r="E453">
        <v>0.84079134394577804</v>
      </c>
      <c r="F453">
        <v>4.2777391547046397</v>
      </c>
      <c r="G453">
        <v>1.0020738126943201</v>
      </c>
      <c r="H453">
        <v>0.140511738636483</v>
      </c>
      <c r="I453">
        <v>0.113020558256446</v>
      </c>
      <c r="J453">
        <v>0.85870848063551797</v>
      </c>
      <c r="K453">
        <v>1.01990037533582</v>
      </c>
    </row>
    <row r="454" spans="1:11" x14ac:dyDescent="0.3">
      <c r="A454">
        <v>7.55</v>
      </c>
      <c r="B454">
        <v>1.73002911932536E-2</v>
      </c>
      <c r="C454">
        <v>4.6273009982132102E-2</v>
      </c>
      <c r="D454">
        <v>0.181428124113098</v>
      </c>
      <c r="E454">
        <v>0.840802779294755</v>
      </c>
      <c r="F454">
        <v>4.2778098148748596</v>
      </c>
      <c r="G454">
        <v>1.0020718815235901</v>
      </c>
      <c r="H454">
        <v>0.14051366980720401</v>
      </c>
      <c r="I454">
        <v>0.11301862708572399</v>
      </c>
      <c r="J454">
        <v>0.85870848063601801</v>
      </c>
      <c r="K454">
        <v>1.0199007075611199</v>
      </c>
    </row>
    <row r="455" spans="1:11" x14ac:dyDescent="0.3">
      <c r="A455">
        <v>7.56666666666667</v>
      </c>
      <c r="B455">
        <v>1.7300353304038701E-2</v>
      </c>
      <c r="C455">
        <v>4.6273371465339198E-2</v>
      </c>
      <c r="D455">
        <v>0.18143005781889801</v>
      </c>
      <c r="E455">
        <v>0.84081415182307295</v>
      </c>
      <c r="F455">
        <v>4.2778800871136902</v>
      </c>
      <c r="G455">
        <v>1.0020699609610999</v>
      </c>
      <c r="H455">
        <v>0.14051559036969499</v>
      </c>
      <c r="I455">
        <v>0.11301670652323299</v>
      </c>
      <c r="J455">
        <v>0.85870848063654204</v>
      </c>
      <c r="K455">
        <v>1.01990103796381</v>
      </c>
    </row>
    <row r="456" spans="1:11" x14ac:dyDescent="0.3">
      <c r="A456">
        <v>7.5833333333333304</v>
      </c>
      <c r="B456">
        <v>1.7300415051801001E-2</v>
      </c>
      <c r="C456">
        <v>4.6273730948647597E-2</v>
      </c>
      <c r="D456">
        <v>0.18143198083641299</v>
      </c>
      <c r="E456">
        <v>0.84082546153073001</v>
      </c>
      <c r="F456">
        <v>4.2779499714211298</v>
      </c>
      <c r="G456">
        <v>1.00206805100684</v>
      </c>
      <c r="H456">
        <v>0.14051750032395699</v>
      </c>
      <c r="I456">
        <v>0.113014796568972</v>
      </c>
      <c r="J456">
        <v>0.85870848063709104</v>
      </c>
      <c r="K456">
        <v>1.0199013665438701</v>
      </c>
    </row>
    <row r="457" spans="1:11" x14ac:dyDescent="0.3">
      <c r="A457">
        <v>7.6</v>
      </c>
      <c r="B457">
        <v>1.73004764365405E-2</v>
      </c>
      <c r="C457">
        <v>4.6274088432057298E-2</v>
      </c>
      <c r="D457">
        <v>0.18143389316564401</v>
      </c>
      <c r="E457">
        <v>0.84083670841772795</v>
      </c>
      <c r="F457">
        <v>4.2780194677971801</v>
      </c>
      <c r="G457">
        <v>1.00206615166081</v>
      </c>
      <c r="H457">
        <v>0.140519399669988</v>
      </c>
      <c r="I457">
        <v>0.11301289722294</v>
      </c>
      <c r="J457">
        <v>0.85870848063766303</v>
      </c>
      <c r="K457">
        <v>1.0199016933013201</v>
      </c>
    </row>
    <row r="458" spans="1:11" x14ac:dyDescent="0.3">
      <c r="A458">
        <v>7.6166666666666698</v>
      </c>
      <c r="B458">
        <v>1.7300537458257201E-2</v>
      </c>
      <c r="C458">
        <v>4.6274443915568397E-2</v>
      </c>
      <c r="D458">
        <v>0.181435794806591</v>
      </c>
      <c r="E458">
        <v>0.840847892484066</v>
      </c>
      <c r="F458">
        <v>4.2780885762418404</v>
      </c>
      <c r="G458">
        <v>1.0020642629230101</v>
      </c>
      <c r="H458">
        <v>0.14052128840778899</v>
      </c>
      <c r="I458">
        <v>0.11301100848513899</v>
      </c>
      <c r="J458">
        <v>0.858708480638259</v>
      </c>
      <c r="K458">
        <v>1.01990201823614</v>
      </c>
    </row>
    <row r="459" spans="1:11" x14ac:dyDescent="0.3">
      <c r="A459">
        <v>7.6333333333333302</v>
      </c>
      <c r="B459">
        <v>1.7300598116951098E-2</v>
      </c>
      <c r="C459">
        <v>4.6274797399180903E-2</v>
      </c>
      <c r="D459">
        <v>0.18143768575925301</v>
      </c>
      <c r="E459">
        <v>0.84085901372974403</v>
      </c>
      <c r="F459">
        <v>4.2781572967551096</v>
      </c>
      <c r="G459">
        <v>1.00206238479344</v>
      </c>
      <c r="H459">
        <v>0.14052316653736099</v>
      </c>
      <c r="I459">
        <v>0.113009130355568</v>
      </c>
      <c r="J459">
        <v>0.85870848063887895</v>
      </c>
      <c r="K459">
        <v>1.0199023413483499</v>
      </c>
    </row>
    <row r="460" spans="1:11" x14ac:dyDescent="0.3">
      <c r="A460">
        <v>7.65</v>
      </c>
      <c r="B460">
        <v>1.73006584126222E-2</v>
      </c>
      <c r="C460">
        <v>4.6275148882894697E-2</v>
      </c>
      <c r="D460">
        <v>0.18143956602363101</v>
      </c>
      <c r="E460">
        <v>0.84087007215476295</v>
      </c>
      <c r="F460">
        <v>4.2782256293369896</v>
      </c>
      <c r="G460">
        <v>1.0020605172721</v>
      </c>
      <c r="H460">
        <v>0.14052503405870201</v>
      </c>
      <c r="I460">
        <v>0.113007262834226</v>
      </c>
      <c r="J460">
        <v>0.85870848063952299</v>
      </c>
      <c r="K460">
        <v>1.0199026626379299</v>
      </c>
    </row>
    <row r="461" spans="1:11" x14ac:dyDescent="0.3">
      <c r="A461">
        <v>7.6666666666666696</v>
      </c>
      <c r="B461">
        <v>1.7300718345270499E-2</v>
      </c>
      <c r="C461">
        <v>4.6275498366709897E-2</v>
      </c>
      <c r="D461">
        <v>0.181441435599725</v>
      </c>
      <c r="E461">
        <v>0.84088106775912197</v>
      </c>
      <c r="F461">
        <v>4.2782935739874803</v>
      </c>
      <c r="G461">
        <v>1.0020586603589801</v>
      </c>
      <c r="H461">
        <v>0.14052689097181401</v>
      </c>
      <c r="I461">
        <v>0.11300540592111501</v>
      </c>
      <c r="J461">
        <v>0.85870848064019201</v>
      </c>
      <c r="K461">
        <v>1.0199029821048999</v>
      </c>
    </row>
    <row r="462" spans="1:11" x14ac:dyDescent="0.3">
      <c r="A462">
        <v>7.68333333333333</v>
      </c>
      <c r="B462">
        <v>1.7300777494821999E-2</v>
      </c>
      <c r="C462">
        <v>4.62758436527336E-2</v>
      </c>
      <c r="D462">
        <v>0.18144328275746399</v>
      </c>
      <c r="E462">
        <v>0.84089193166517495</v>
      </c>
      <c r="F462">
        <v>4.2783607057838697</v>
      </c>
      <c r="G462">
        <v>1.00205682568388</v>
      </c>
      <c r="H462">
        <v>0.14052872564691701</v>
      </c>
      <c r="I462">
        <v>0.113003571246011</v>
      </c>
      <c r="J462">
        <v>0.85870848064032701</v>
      </c>
      <c r="K462">
        <v>1.01990329775505</v>
      </c>
    </row>
    <row r="463" spans="1:11" x14ac:dyDescent="0.3">
      <c r="A463">
        <v>7.7</v>
      </c>
      <c r="B463">
        <v>1.7300836159159599E-2</v>
      </c>
      <c r="C463">
        <v>4.6276186312669998E-2</v>
      </c>
      <c r="D463">
        <v>0.18144511588721399</v>
      </c>
      <c r="E463">
        <v>0.84090271314918597</v>
      </c>
      <c r="F463">
        <v>4.27842732877932</v>
      </c>
      <c r="G463">
        <v>1.00205500492647</v>
      </c>
      <c r="H463">
        <v>0.14053054640432999</v>
      </c>
      <c r="I463">
        <v>0.11300175048859799</v>
      </c>
      <c r="J463">
        <v>0.85870848064016703</v>
      </c>
      <c r="K463">
        <v>1.0199036110156401</v>
      </c>
    </row>
    <row r="464" spans="1:11" x14ac:dyDescent="0.3">
      <c r="A464">
        <v>7.7166666666666703</v>
      </c>
      <c r="B464">
        <v>1.73008945886013E-2</v>
      </c>
      <c r="C464">
        <v>4.6276527659024201E-2</v>
      </c>
      <c r="D464">
        <v>0.18144694199424</v>
      </c>
      <c r="E464">
        <v>0.84091345334720902</v>
      </c>
      <c r="F464">
        <v>4.2784936967639604</v>
      </c>
      <c r="G464">
        <v>1.00205319114101</v>
      </c>
      <c r="H464">
        <v>0.14053236018978499</v>
      </c>
      <c r="I464">
        <v>0.112999936703143</v>
      </c>
      <c r="J464">
        <v>0.85870848064001104</v>
      </c>
      <c r="K464">
        <v>1.01990392307778</v>
      </c>
    </row>
    <row r="465" spans="1:11" x14ac:dyDescent="0.3">
      <c r="A465">
        <v>7.7333333333333298</v>
      </c>
      <c r="B465">
        <v>1.7300952783147E-2</v>
      </c>
      <c r="C465">
        <v>4.6276867691796099E-2</v>
      </c>
      <c r="D465">
        <v>0.18144876107854399</v>
      </c>
      <c r="E465">
        <v>0.840924152259244</v>
      </c>
      <c r="F465">
        <v>4.2785598097377804</v>
      </c>
      <c r="G465">
        <v>1.0020513843275201</v>
      </c>
      <c r="H465">
        <v>0.140534167003281</v>
      </c>
      <c r="I465">
        <v>0.112998129889647</v>
      </c>
      <c r="J465">
        <v>0.85870848063985705</v>
      </c>
      <c r="K465">
        <v>1.0199042339414699</v>
      </c>
    </row>
    <row r="466" spans="1:11" x14ac:dyDescent="0.3">
      <c r="A466">
        <v>7.75</v>
      </c>
      <c r="B466">
        <v>1.7301010742796701E-2</v>
      </c>
      <c r="C466">
        <v>4.6277206410985802E-2</v>
      </c>
      <c r="D466">
        <v>0.181450573140123</v>
      </c>
      <c r="E466">
        <v>0.84093480988529101</v>
      </c>
      <c r="F466">
        <v>4.2786256677007897</v>
      </c>
      <c r="G466">
        <v>1.00204958448598</v>
      </c>
      <c r="H466">
        <v>0.14053596684482</v>
      </c>
      <c r="I466">
        <v>0.11299633004810899</v>
      </c>
      <c r="J466">
        <v>0.85870848063970595</v>
      </c>
      <c r="K466">
        <v>1.01990454360672</v>
      </c>
    </row>
    <row r="467" spans="1:11" x14ac:dyDescent="0.3">
      <c r="A467">
        <v>7.7666666666666702</v>
      </c>
      <c r="B467">
        <v>1.7301068467550501E-2</v>
      </c>
      <c r="C467">
        <v>4.62775438165932E-2</v>
      </c>
      <c r="D467">
        <v>0.18145237817897999</v>
      </c>
      <c r="E467">
        <v>0.84094542622534996</v>
      </c>
      <c r="F467">
        <v>4.27869127065299</v>
      </c>
      <c r="G467">
        <v>1.0020477916163999</v>
      </c>
      <c r="H467">
        <v>0.140537759714399</v>
      </c>
      <c r="I467">
        <v>0.112994537178529</v>
      </c>
      <c r="J467">
        <v>0.85870848063955796</v>
      </c>
      <c r="K467">
        <v>1.0199048520735099</v>
      </c>
    </row>
    <row r="468" spans="1:11" x14ac:dyDescent="0.3">
      <c r="A468">
        <v>7.7833333333333297</v>
      </c>
      <c r="B468">
        <v>1.7301125957408299E-2</v>
      </c>
      <c r="C468">
        <v>4.6277879908618397E-2</v>
      </c>
      <c r="D468">
        <v>0.181454176195113</v>
      </c>
      <c r="E468">
        <v>0.84095600127942105</v>
      </c>
      <c r="F468">
        <v>4.27875661859437</v>
      </c>
      <c r="G468">
        <v>1.0020460057187801</v>
      </c>
      <c r="H468">
        <v>0.14053954561202101</v>
      </c>
      <c r="I468">
        <v>0.11299275128090799</v>
      </c>
      <c r="J468">
        <v>0.85870848063941396</v>
      </c>
      <c r="K468">
        <v>1.01990515934185</v>
      </c>
    </row>
    <row r="469" spans="1:11" x14ac:dyDescent="0.3">
      <c r="A469">
        <v>7.8</v>
      </c>
      <c r="B469">
        <v>1.7301183212370199E-2</v>
      </c>
      <c r="C469">
        <v>4.6278214687061399E-2</v>
      </c>
      <c r="D469">
        <v>0.181455967188523</v>
      </c>
      <c r="E469">
        <v>0.84096653504750396</v>
      </c>
      <c r="F469">
        <v>4.2788217115249498</v>
      </c>
      <c r="G469">
        <v>1.00204422679311</v>
      </c>
      <c r="H469">
        <v>0.140541324537684</v>
      </c>
      <c r="I469">
        <v>0.112990972355244</v>
      </c>
      <c r="J469">
        <v>0.85870848063927196</v>
      </c>
      <c r="K469">
        <v>1.0199054654117501</v>
      </c>
    </row>
    <row r="470" spans="1:11" x14ac:dyDescent="0.3">
      <c r="A470">
        <v>7.81666666666667</v>
      </c>
      <c r="B470">
        <v>1.7301240232436201E-2</v>
      </c>
      <c r="C470">
        <v>4.6278548151922103E-2</v>
      </c>
      <c r="D470">
        <v>0.18145775115921001</v>
      </c>
      <c r="E470">
        <v>0.84097702752959902</v>
      </c>
      <c r="F470">
        <v>4.2788865494447101</v>
      </c>
      <c r="G470">
        <v>1.00204245483941</v>
      </c>
      <c r="H470">
        <v>0.14054309649138899</v>
      </c>
      <c r="I470">
        <v>0.11298920040153899</v>
      </c>
      <c r="J470">
        <v>0.85870848063913296</v>
      </c>
      <c r="K470">
        <v>1.01990577028319</v>
      </c>
    </row>
    <row r="471" spans="1:11" x14ac:dyDescent="0.3">
      <c r="A471">
        <v>7.8333333333333304</v>
      </c>
      <c r="B471">
        <v>1.7301297017606101E-2</v>
      </c>
      <c r="C471">
        <v>4.6278880303200598E-2</v>
      </c>
      <c r="D471">
        <v>0.181459528107173</v>
      </c>
      <c r="E471">
        <v>0.84098747872570601</v>
      </c>
      <c r="F471">
        <v>4.2789511323536598</v>
      </c>
      <c r="G471">
        <v>1.0020406898576599</v>
      </c>
      <c r="H471">
        <v>0.140544861473136</v>
      </c>
      <c r="I471">
        <v>0.112987435419793</v>
      </c>
      <c r="J471">
        <v>0.85870848063899796</v>
      </c>
      <c r="K471">
        <v>1.01990607395619</v>
      </c>
    </row>
    <row r="472" spans="1:11" x14ac:dyDescent="0.3">
      <c r="A472">
        <v>7.85</v>
      </c>
      <c r="B472">
        <v>1.73013535678802E-2</v>
      </c>
      <c r="C472">
        <v>4.6279211140896802E-2</v>
      </c>
      <c r="D472">
        <v>0.18146129803241301</v>
      </c>
      <c r="E472">
        <v>0.84099788863582503</v>
      </c>
      <c r="F472">
        <v>4.2790154602517898</v>
      </c>
      <c r="G472">
        <v>1.00203893184787</v>
      </c>
      <c r="H472">
        <v>0.14054661948292399</v>
      </c>
      <c r="I472">
        <v>0.112985677410004</v>
      </c>
      <c r="J472">
        <v>0.85870848063886496</v>
      </c>
      <c r="K472">
        <v>1.0199063764307399</v>
      </c>
    </row>
    <row r="473" spans="1:11" x14ac:dyDescent="0.3">
      <c r="A473">
        <v>7.8666666666666698</v>
      </c>
      <c r="B473">
        <v>1.7301409883258199E-2</v>
      </c>
      <c r="C473">
        <v>4.62795406650107E-2</v>
      </c>
      <c r="D473">
        <v>0.18146306093493</v>
      </c>
      <c r="E473">
        <v>0.84100825725995598</v>
      </c>
      <c r="F473">
        <v>4.2790795331391198</v>
      </c>
      <c r="G473">
        <v>1.0020371808100399</v>
      </c>
      <c r="H473">
        <v>0.140548370520754</v>
      </c>
      <c r="I473">
        <v>0.112983926372174</v>
      </c>
      <c r="J473">
        <v>0.85870848063873495</v>
      </c>
      <c r="K473">
        <v>1.01990667770683</v>
      </c>
    </row>
    <row r="474" spans="1:11" x14ac:dyDescent="0.3">
      <c r="A474">
        <v>7.8833333333333302</v>
      </c>
      <c r="B474">
        <v>1.7301465963740398E-2</v>
      </c>
      <c r="C474">
        <v>4.6279868875542397E-2</v>
      </c>
      <c r="D474">
        <v>0.18146481681472401</v>
      </c>
      <c r="E474">
        <v>0.84101858459809797</v>
      </c>
      <c r="F474">
        <v>4.2791433510156303</v>
      </c>
      <c r="G474">
        <v>1.0020354367441699</v>
      </c>
      <c r="H474">
        <v>0.140550114586626</v>
      </c>
      <c r="I474">
        <v>0.112982182306303</v>
      </c>
      <c r="J474">
        <v>0.85870848063860905</v>
      </c>
      <c r="K474">
        <v>1.01990697778448</v>
      </c>
    </row>
    <row r="475" spans="1:11" x14ac:dyDescent="0.3">
      <c r="A475">
        <v>7.9</v>
      </c>
      <c r="B475">
        <v>1.7301521809326498E-2</v>
      </c>
      <c r="C475">
        <v>4.62801957724919E-2</v>
      </c>
      <c r="D475">
        <v>0.18146656567179401</v>
      </c>
      <c r="E475">
        <v>0.841028870650253</v>
      </c>
      <c r="F475">
        <v>4.27920691388133</v>
      </c>
      <c r="G475">
        <v>1.0020336996502599</v>
      </c>
      <c r="H475">
        <v>0.14055185168053899</v>
      </c>
      <c r="I475">
        <v>0.11298044521238899</v>
      </c>
      <c r="J475">
        <v>0.85870848063848504</v>
      </c>
      <c r="K475">
        <v>1.0199072766636801</v>
      </c>
    </row>
    <row r="476" spans="1:11" x14ac:dyDescent="0.3">
      <c r="A476">
        <v>7.9166666666666696</v>
      </c>
      <c r="B476">
        <v>1.7301577420016701E-2</v>
      </c>
      <c r="C476">
        <v>4.6280521355859097E-2</v>
      </c>
      <c r="D476">
        <v>0.18146830750614101</v>
      </c>
      <c r="E476">
        <v>0.84103911541641996</v>
      </c>
      <c r="F476">
        <v>4.27927022173622</v>
      </c>
      <c r="G476">
        <v>1.0020319695283</v>
      </c>
      <c r="H476">
        <v>0.140553581802495</v>
      </c>
      <c r="I476">
        <v>0.112978715090434</v>
      </c>
      <c r="J476">
        <v>0.85870848063836402</v>
      </c>
      <c r="K476">
        <v>1.0199075743444299</v>
      </c>
    </row>
    <row r="477" spans="1:11" x14ac:dyDescent="0.3">
      <c r="A477">
        <v>7.93333333333333</v>
      </c>
      <c r="B477">
        <v>1.7301632795811001E-2</v>
      </c>
      <c r="C477">
        <v>4.62808456256441E-2</v>
      </c>
      <c r="D477">
        <v>0.18147004231776501</v>
      </c>
      <c r="E477">
        <v>0.84104931889659895</v>
      </c>
      <c r="F477">
        <v>4.2793332745802903</v>
      </c>
      <c r="G477">
        <v>1.00203024637831</v>
      </c>
      <c r="H477">
        <v>0.14055530495249099</v>
      </c>
      <c r="I477">
        <v>0.112976991940437</v>
      </c>
      <c r="J477">
        <v>0.85870848063824701</v>
      </c>
      <c r="K477">
        <v>1.0199078708267399</v>
      </c>
    </row>
    <row r="478" spans="1:11" x14ac:dyDescent="0.3">
      <c r="A478">
        <v>7.95</v>
      </c>
      <c r="B478">
        <v>1.73016879367093E-2</v>
      </c>
      <c r="C478">
        <v>4.6281168581846902E-2</v>
      </c>
      <c r="D478">
        <v>0.18147177010666499</v>
      </c>
      <c r="E478">
        <v>0.84105948109078899</v>
      </c>
      <c r="F478">
        <v>4.27939607241355</v>
      </c>
      <c r="G478">
        <v>1.0020285302002701</v>
      </c>
      <c r="H478">
        <v>0.14055702113053001</v>
      </c>
      <c r="I478">
        <v>0.11297527576239801</v>
      </c>
      <c r="J478">
        <v>0.85870848063813199</v>
      </c>
      <c r="K478">
        <v>1.01990816611059</v>
      </c>
    </row>
    <row r="479" spans="1:11" x14ac:dyDescent="0.3">
      <c r="A479">
        <v>7.9666666666666703</v>
      </c>
      <c r="B479">
        <v>1.7301742842711701E-2</v>
      </c>
      <c r="C479">
        <v>4.6281490224467398E-2</v>
      </c>
      <c r="D479">
        <v>0.18147349087284201</v>
      </c>
      <c r="E479">
        <v>0.84106960199899194</v>
      </c>
      <c r="F479">
        <v>4.2794586152359999</v>
      </c>
      <c r="G479">
        <v>1.00202682099419</v>
      </c>
      <c r="H479">
        <v>0.14055873033661001</v>
      </c>
      <c r="I479">
        <v>0.112973566556318</v>
      </c>
      <c r="J479">
        <v>0.85870848063801997</v>
      </c>
      <c r="K479">
        <v>1.01990846019599</v>
      </c>
    </row>
    <row r="480" spans="1:11" x14ac:dyDescent="0.3">
      <c r="A480">
        <v>7.9833333333333298</v>
      </c>
      <c r="B480">
        <v>1.73017975138181E-2</v>
      </c>
      <c r="C480">
        <v>4.6281810553505602E-2</v>
      </c>
      <c r="D480">
        <v>0.18147520461629599</v>
      </c>
      <c r="E480">
        <v>0.84107968162120705</v>
      </c>
      <c r="F480">
        <v>4.27952090304764</v>
      </c>
      <c r="G480">
        <v>1.0020251187600699</v>
      </c>
      <c r="H480">
        <v>0.140560432570732</v>
      </c>
      <c r="I480">
        <v>0.112971864322196</v>
      </c>
      <c r="J480">
        <v>0.85870848063791205</v>
      </c>
      <c r="K480">
        <v>1.01990875308295</v>
      </c>
    </row>
    <row r="481" spans="1:11" x14ac:dyDescent="0.3">
      <c r="A481">
        <v>8</v>
      </c>
      <c r="B481">
        <v>1.73018519500285E-2</v>
      </c>
      <c r="C481">
        <v>4.6282129568961598E-2</v>
      </c>
      <c r="D481">
        <v>0.18147691133702701</v>
      </c>
      <c r="E481">
        <v>0.84108971995743298</v>
      </c>
      <c r="F481">
        <v>4.2795829358484596</v>
      </c>
      <c r="G481">
        <v>1.0020234234979</v>
      </c>
      <c r="H481">
        <v>0.14056212783289601</v>
      </c>
      <c r="I481">
        <v>0.112970169060032</v>
      </c>
      <c r="J481">
        <v>0.85870848063780603</v>
      </c>
      <c r="K481">
        <v>1.0199090447714501</v>
      </c>
    </row>
    <row r="482" spans="1:11" x14ac:dyDescent="0.3">
      <c r="A482">
        <v>8.0166666666666693</v>
      </c>
      <c r="B482">
        <v>1.7301906151342999E-2</v>
      </c>
      <c r="C482">
        <v>4.62824472708354E-2</v>
      </c>
      <c r="D482">
        <v>0.18147861103503399</v>
      </c>
      <c r="E482">
        <v>0.84109971700767205</v>
      </c>
      <c r="F482">
        <v>4.2796447136384801</v>
      </c>
      <c r="G482">
        <v>1.0020217352077001</v>
      </c>
      <c r="H482">
        <v>0.14056381612310101</v>
      </c>
      <c r="I482">
        <v>0.112968480769827</v>
      </c>
      <c r="J482">
        <v>0.858708480637704</v>
      </c>
      <c r="K482">
        <v>1.0199093352615101</v>
      </c>
    </row>
    <row r="483" spans="1:11" x14ac:dyDescent="0.3">
      <c r="A483">
        <v>8.0333333333333297</v>
      </c>
      <c r="B483">
        <v>1.7301960117761601E-2</v>
      </c>
      <c r="C483">
        <v>4.6282763659126903E-2</v>
      </c>
      <c r="D483">
        <v>0.18148030371031801</v>
      </c>
      <c r="E483">
        <v>0.84110967277192195</v>
      </c>
      <c r="F483">
        <v>4.2797062364176801</v>
      </c>
      <c r="G483">
        <v>1.0020200538894499</v>
      </c>
      <c r="H483">
        <v>0.140565497441349</v>
      </c>
      <c r="I483">
        <v>0.11296679945158</v>
      </c>
      <c r="J483">
        <v>0.85870848063760397</v>
      </c>
      <c r="K483">
        <v>1.0199096245531201</v>
      </c>
    </row>
    <row r="484" spans="1:11" x14ac:dyDescent="0.3">
      <c r="A484">
        <v>8.0500000000000007</v>
      </c>
      <c r="B484">
        <v>1.73020138492842E-2</v>
      </c>
      <c r="C484">
        <v>4.6283078733836101E-2</v>
      </c>
      <c r="D484">
        <v>0.18148198936287899</v>
      </c>
      <c r="E484">
        <v>0.84111958725018499</v>
      </c>
      <c r="F484">
        <v>4.2797675041860597</v>
      </c>
      <c r="G484">
        <v>1.0020183795431601</v>
      </c>
      <c r="H484">
        <v>0.140567171787637</v>
      </c>
      <c r="I484">
        <v>0.112965125105291</v>
      </c>
      <c r="J484">
        <v>0.85870848063750804</v>
      </c>
      <c r="K484">
        <v>1.0199099126462701</v>
      </c>
    </row>
    <row r="485" spans="1:11" x14ac:dyDescent="0.3">
      <c r="A485">
        <v>8.06666666666667</v>
      </c>
      <c r="B485">
        <v>1.7302067345910801E-2</v>
      </c>
      <c r="C485">
        <v>4.6283392494963098E-2</v>
      </c>
      <c r="D485">
        <v>0.18148366799271601</v>
      </c>
      <c r="E485">
        <v>0.84112946044245895</v>
      </c>
      <c r="F485">
        <v>4.2798285169436401</v>
      </c>
      <c r="G485">
        <v>1.0020167121688299</v>
      </c>
      <c r="H485">
        <v>0.140568839161968</v>
      </c>
      <c r="I485">
        <v>0.112963457730961</v>
      </c>
      <c r="J485">
        <v>0.85870848063741401</v>
      </c>
      <c r="K485">
        <v>1.0199101995409801</v>
      </c>
    </row>
    <row r="486" spans="1:11" x14ac:dyDescent="0.3">
      <c r="A486">
        <v>8.0833333333333304</v>
      </c>
      <c r="B486">
        <v>1.73021206076415E-2</v>
      </c>
      <c r="C486">
        <v>4.62837049425079E-2</v>
      </c>
      <c r="D486">
        <v>0.18148533959982999</v>
      </c>
      <c r="E486">
        <v>0.84113929234874496</v>
      </c>
      <c r="F486">
        <v>4.2798892746904</v>
      </c>
      <c r="G486">
        <v>1.0020150517664601</v>
      </c>
      <c r="H486">
        <v>0.14057049956434001</v>
      </c>
      <c r="I486">
        <v>0.11296179732858801</v>
      </c>
      <c r="J486">
        <v>0.85870848063732397</v>
      </c>
      <c r="K486">
        <v>1.01991048523724</v>
      </c>
    </row>
    <row r="487" spans="1:11" x14ac:dyDescent="0.3">
      <c r="A487">
        <v>8.1</v>
      </c>
      <c r="B487">
        <v>1.7302173634476201E-2</v>
      </c>
      <c r="C487">
        <v>4.6284016076470397E-2</v>
      </c>
      <c r="D487">
        <v>0.18148700418422101</v>
      </c>
      <c r="E487">
        <v>0.841149082969044</v>
      </c>
      <c r="F487">
        <v>4.2799497774263502</v>
      </c>
      <c r="G487">
        <v>1.00201339833604</v>
      </c>
      <c r="H487">
        <v>0.14057215299475401</v>
      </c>
      <c r="I487">
        <v>0.11296014389817401</v>
      </c>
      <c r="J487">
        <v>0.85870848063723604</v>
      </c>
      <c r="K487">
        <v>1.01991076973506</v>
      </c>
    </row>
    <row r="488" spans="1:11" x14ac:dyDescent="0.3">
      <c r="A488">
        <v>8.1166666666666707</v>
      </c>
      <c r="B488">
        <v>1.7302226426415001E-2</v>
      </c>
      <c r="C488">
        <v>4.6284325896850699E-2</v>
      </c>
      <c r="D488">
        <v>0.18148866174588901</v>
      </c>
      <c r="E488">
        <v>0.84115883230335398</v>
      </c>
      <c r="F488">
        <v>4.2800100251514896</v>
      </c>
      <c r="G488">
        <v>1.00201175187759</v>
      </c>
      <c r="H488">
        <v>0.14057379945321</v>
      </c>
      <c r="I488">
        <v>0.112958497439719</v>
      </c>
      <c r="J488">
        <v>0.85870848063715199</v>
      </c>
      <c r="K488">
        <v>1.01991105303442</v>
      </c>
    </row>
    <row r="489" spans="1:11" x14ac:dyDescent="0.3">
      <c r="A489">
        <v>8.1333333333333293</v>
      </c>
      <c r="B489">
        <v>1.7302278983457799E-2</v>
      </c>
      <c r="C489">
        <v>4.62846344036488E-2</v>
      </c>
      <c r="D489">
        <v>0.18149031228483301</v>
      </c>
      <c r="E489">
        <v>0.84116854035167599</v>
      </c>
      <c r="F489">
        <v>4.2800700178658104</v>
      </c>
      <c r="G489">
        <v>1.0020101123910901</v>
      </c>
      <c r="H489">
        <v>0.140575438939707</v>
      </c>
      <c r="I489">
        <v>0.112956857953222</v>
      </c>
      <c r="J489">
        <v>0.85870848063706995</v>
      </c>
      <c r="K489">
        <v>1.0199113351353299</v>
      </c>
    </row>
    <row r="490" spans="1:11" x14ac:dyDescent="0.3">
      <c r="A490">
        <v>8.15</v>
      </c>
      <c r="B490">
        <v>1.7302331305604698E-2</v>
      </c>
      <c r="C490">
        <v>4.6284941596864498E-2</v>
      </c>
      <c r="D490">
        <v>0.18149195580105401</v>
      </c>
      <c r="E490">
        <v>0.84117820711401103</v>
      </c>
      <c r="F490">
        <v>4.2801297555693303</v>
      </c>
      <c r="G490">
        <v>1.0020084798765501</v>
      </c>
      <c r="H490">
        <v>0.140577071454246</v>
      </c>
      <c r="I490">
        <v>0.112955225438682</v>
      </c>
      <c r="J490">
        <v>0.85870848063699201</v>
      </c>
      <c r="K490">
        <v>1.0199116160377899</v>
      </c>
    </row>
    <row r="491" spans="1:11" x14ac:dyDescent="0.3">
      <c r="A491">
        <v>8.1666666666666696</v>
      </c>
      <c r="B491">
        <v>1.73023833928556E-2</v>
      </c>
      <c r="C491">
        <v>4.62852474764981E-2</v>
      </c>
      <c r="D491">
        <v>0.181493592294552</v>
      </c>
      <c r="E491">
        <v>0.84118783259035701</v>
      </c>
      <c r="F491">
        <v>4.2801892382620297</v>
      </c>
      <c r="G491">
        <v>1.00200685433397</v>
      </c>
      <c r="H491">
        <v>0.14057869699682701</v>
      </c>
      <c r="I491">
        <v>0.112953599896102</v>
      </c>
      <c r="J491">
        <v>0.85870848063691596</v>
      </c>
      <c r="K491">
        <v>1.0199118957418101</v>
      </c>
    </row>
    <row r="492" spans="1:11" x14ac:dyDescent="0.3">
      <c r="A492">
        <v>8.18333333333333</v>
      </c>
      <c r="B492">
        <v>1.73024352452106E-2</v>
      </c>
      <c r="C492">
        <v>4.6285552042549402E-2</v>
      </c>
      <c r="D492">
        <v>0.18149522176532701</v>
      </c>
      <c r="E492">
        <v>0.84119741678071502</v>
      </c>
      <c r="F492">
        <v>4.2802484659439202</v>
      </c>
      <c r="G492">
        <v>1.00200523576335</v>
      </c>
      <c r="H492">
        <v>0.14058031556744899</v>
      </c>
      <c r="I492">
        <v>0.112951981325479</v>
      </c>
      <c r="J492">
        <v>0.85870848063684402</v>
      </c>
      <c r="K492">
        <v>1.01991217424738</v>
      </c>
    </row>
    <row r="493" spans="1:11" x14ac:dyDescent="0.3">
      <c r="A493">
        <v>8.1999999999999993</v>
      </c>
      <c r="B493">
        <v>1.7302486862669601E-2</v>
      </c>
      <c r="C493">
        <v>4.6285855295018399E-2</v>
      </c>
      <c r="D493">
        <v>0.181496844213378</v>
      </c>
      <c r="E493">
        <v>0.84120695968508497</v>
      </c>
      <c r="F493">
        <v>4.2803074386149902</v>
      </c>
      <c r="G493">
        <v>1.0020036241646899</v>
      </c>
      <c r="H493">
        <v>0.14058192716611301</v>
      </c>
      <c r="I493">
        <v>0.11295036972681501</v>
      </c>
      <c r="J493">
        <v>0.85870848063677396</v>
      </c>
      <c r="K493">
        <v>1.01991245155449</v>
      </c>
    </row>
    <row r="494" spans="1:11" x14ac:dyDescent="0.3">
      <c r="A494">
        <v>8.2166666666666703</v>
      </c>
      <c r="B494">
        <v>1.7302538245232601E-2</v>
      </c>
      <c r="C494">
        <v>4.6286157233905202E-2</v>
      </c>
      <c r="D494">
        <v>0.18149845963870601</v>
      </c>
      <c r="E494">
        <v>0.84121646130346694</v>
      </c>
      <c r="F494">
        <v>4.2803661562752602</v>
      </c>
      <c r="G494">
        <v>1.00200201953798</v>
      </c>
      <c r="H494">
        <v>0.14058353179281899</v>
      </c>
      <c r="I494">
        <v>0.112948765100109</v>
      </c>
      <c r="J494">
        <v>0.85870848063670802</v>
      </c>
      <c r="K494">
        <v>1.0199127276631601</v>
      </c>
    </row>
    <row r="495" spans="1:11" x14ac:dyDescent="0.3">
      <c r="A495">
        <v>8.2333333333333307</v>
      </c>
      <c r="B495">
        <v>1.73025893928998E-2</v>
      </c>
      <c r="C495">
        <v>4.6286457859209797E-2</v>
      </c>
      <c r="D495">
        <v>0.181500068041311</v>
      </c>
      <c r="E495">
        <v>0.84122592163586196</v>
      </c>
      <c r="F495">
        <v>4.2804246189247097</v>
      </c>
      <c r="G495">
        <v>1.0020004218832299</v>
      </c>
      <c r="H495">
        <v>0.14058512944756699</v>
      </c>
      <c r="I495">
        <v>0.112947167445362</v>
      </c>
      <c r="J495">
        <v>0.85870848063664496</v>
      </c>
      <c r="K495">
        <v>1.01991300257338</v>
      </c>
    </row>
    <row r="496" spans="1:11" x14ac:dyDescent="0.3">
      <c r="A496">
        <v>8.25</v>
      </c>
      <c r="B496">
        <v>1.7302640305670899E-2</v>
      </c>
      <c r="C496">
        <v>4.62867571709321E-2</v>
      </c>
      <c r="D496">
        <v>0.181501669421192</v>
      </c>
      <c r="E496">
        <v>0.84123534068226802</v>
      </c>
      <c r="F496">
        <v>4.2804828265633503</v>
      </c>
      <c r="G496">
        <v>1.00199883120044</v>
      </c>
      <c r="H496">
        <v>0.140586720130356</v>
      </c>
      <c r="I496">
        <v>0.112945576762572</v>
      </c>
      <c r="J496">
        <v>0.858708480636584</v>
      </c>
      <c r="K496">
        <v>1.0199132762851499</v>
      </c>
    </row>
    <row r="497" spans="1:11" x14ac:dyDescent="0.3">
      <c r="A497">
        <v>8.2666666666666693</v>
      </c>
      <c r="B497">
        <v>1.7302690983546101E-2</v>
      </c>
      <c r="C497">
        <v>4.6287055169072201E-2</v>
      </c>
      <c r="D497">
        <v>0.18150326377834999</v>
      </c>
      <c r="E497">
        <v>0.841244718442686</v>
      </c>
      <c r="F497">
        <v>4.2805407791911696</v>
      </c>
      <c r="G497">
        <v>1.0019972474896099</v>
      </c>
      <c r="H497">
        <v>0.14058830384118701</v>
      </c>
      <c r="I497">
        <v>0.11294399305174101</v>
      </c>
      <c r="J497">
        <v>0.85870848063652705</v>
      </c>
      <c r="K497">
        <v>1.0199135487984701</v>
      </c>
    </row>
    <row r="498" spans="1:11" x14ac:dyDescent="0.3">
      <c r="A498">
        <v>8.2833333333333297</v>
      </c>
      <c r="B498">
        <v>1.7302741426525398E-2</v>
      </c>
      <c r="C498">
        <v>4.6287351853629997E-2</v>
      </c>
      <c r="D498">
        <v>0.181504851112785</v>
      </c>
      <c r="E498">
        <v>0.84125405491711602</v>
      </c>
      <c r="F498">
        <v>4.28059847680818</v>
      </c>
      <c r="G498">
        <v>1.00199567075074</v>
      </c>
      <c r="H498">
        <v>0.14058988058006</v>
      </c>
      <c r="I498">
        <v>0.112942416312869</v>
      </c>
      <c r="J498">
        <v>0.85870848063647198</v>
      </c>
      <c r="K498">
        <v>1.01991382011334</v>
      </c>
    </row>
    <row r="499" spans="1:11" x14ac:dyDescent="0.3">
      <c r="A499">
        <v>8.3000000000000007</v>
      </c>
      <c r="B499">
        <v>1.73027916346087E-2</v>
      </c>
      <c r="C499">
        <v>4.6287647224605599E-2</v>
      </c>
      <c r="D499">
        <v>0.18150643142449599</v>
      </c>
      <c r="E499">
        <v>0.84126335010555797</v>
      </c>
      <c r="F499">
        <v>4.2806559194143903</v>
      </c>
      <c r="G499">
        <v>1.00199410098382</v>
      </c>
      <c r="H499">
        <v>0.14059145034697401</v>
      </c>
      <c r="I499">
        <v>0.112940846545954</v>
      </c>
      <c r="J499">
        <v>0.85870848063642102</v>
      </c>
      <c r="K499">
        <v>1.0199140902297601</v>
      </c>
    </row>
    <row r="500" spans="1:11" x14ac:dyDescent="0.3">
      <c r="A500">
        <v>8.31666666666667</v>
      </c>
      <c r="B500">
        <v>1.7302841607796E-2</v>
      </c>
      <c r="C500">
        <v>4.6287941281998903E-2</v>
      </c>
      <c r="D500">
        <v>0.18150800471348499</v>
      </c>
      <c r="E500">
        <v>0.84127260400801196</v>
      </c>
      <c r="F500">
        <v>4.2807131070097801</v>
      </c>
      <c r="G500">
        <v>1.0019925381888699</v>
      </c>
      <c r="H500">
        <v>0.14059301314193001</v>
      </c>
      <c r="I500">
        <v>0.112939283750998</v>
      </c>
      <c r="J500">
        <v>0.85870848063637295</v>
      </c>
      <c r="K500">
        <v>1.01991435914774</v>
      </c>
    </row>
    <row r="501" spans="1:11" x14ac:dyDescent="0.3">
      <c r="A501">
        <v>8.3333333333333304</v>
      </c>
      <c r="B501">
        <v>1.7302891346087399E-2</v>
      </c>
      <c r="C501">
        <v>4.6288234025809998E-2</v>
      </c>
      <c r="D501">
        <v>0.18150957097975001</v>
      </c>
      <c r="E501">
        <v>0.84128181662447798</v>
      </c>
      <c r="F501">
        <v>4.2807700395943504</v>
      </c>
      <c r="G501">
        <v>1.0019909823658699</v>
      </c>
      <c r="H501">
        <v>0.140594568964928</v>
      </c>
      <c r="I501">
        <v>0.112937727928001</v>
      </c>
      <c r="J501">
        <v>0.85870848063632699</v>
      </c>
      <c r="K501">
        <v>1.0199146268672601</v>
      </c>
    </row>
    <row r="502" spans="1:11" x14ac:dyDescent="0.3">
      <c r="A502">
        <v>8.35</v>
      </c>
      <c r="B502">
        <v>1.7302940849482799E-2</v>
      </c>
      <c r="C502">
        <v>4.6288525456038801E-2</v>
      </c>
      <c r="D502">
        <v>0.18151113022329099</v>
      </c>
      <c r="E502">
        <v>0.84129098795495505</v>
      </c>
      <c r="F502">
        <v>4.2808267171681198</v>
      </c>
      <c r="G502">
        <v>1.0019894335148301</v>
      </c>
      <c r="H502">
        <v>0.14059611781596801</v>
      </c>
      <c r="I502">
        <v>0.112936179076961</v>
      </c>
      <c r="J502">
        <v>0.85870848063628502</v>
      </c>
      <c r="K502">
        <v>1.01991489338834</v>
      </c>
    </row>
    <row r="503" spans="1:11" x14ac:dyDescent="0.3">
      <c r="A503">
        <v>8.3666666666666707</v>
      </c>
      <c r="B503">
        <v>1.7302990117982298E-2</v>
      </c>
      <c r="C503">
        <v>4.6288815572685403E-2</v>
      </c>
      <c r="D503">
        <v>0.18151268244411001</v>
      </c>
      <c r="E503">
        <v>0.84130011799944504</v>
      </c>
      <c r="F503">
        <v>4.2808831397310696</v>
      </c>
      <c r="G503">
        <v>1.0019878916357501</v>
      </c>
      <c r="H503">
        <v>0.140597659695049</v>
      </c>
      <c r="I503">
        <v>0.11293463719787999</v>
      </c>
      <c r="J503">
        <v>0.85870848063624605</v>
      </c>
      <c r="K503">
        <v>1.0199151587109601</v>
      </c>
    </row>
    <row r="504" spans="1:11" x14ac:dyDescent="0.3">
      <c r="A504">
        <v>8.3833333333333293</v>
      </c>
      <c r="B504">
        <v>1.7303039151585799E-2</v>
      </c>
      <c r="C504">
        <v>4.6289104375749797E-2</v>
      </c>
      <c r="D504">
        <v>0.18151422764220501</v>
      </c>
      <c r="E504">
        <v>0.84130920675794696</v>
      </c>
      <c r="F504">
        <v>4.2809393072832096</v>
      </c>
      <c r="G504">
        <v>1.00198635672863</v>
      </c>
      <c r="H504">
        <v>0.14059919460217199</v>
      </c>
      <c r="I504">
        <v>0.112933102290757</v>
      </c>
      <c r="J504">
        <v>0.85870848063620897</v>
      </c>
      <c r="K504">
        <v>1.0199154228351399</v>
      </c>
    </row>
    <row r="505" spans="1:11" x14ac:dyDescent="0.3">
      <c r="A505">
        <v>8.4</v>
      </c>
      <c r="B505">
        <v>1.7303087950293401E-2</v>
      </c>
      <c r="C505">
        <v>4.6289391865231899E-2</v>
      </c>
      <c r="D505">
        <v>0.181515765817577</v>
      </c>
      <c r="E505">
        <v>0.84131825423046103</v>
      </c>
      <c r="F505">
        <v>4.28099521982453</v>
      </c>
      <c r="G505">
        <v>1.0019848287934601</v>
      </c>
      <c r="H505">
        <v>0.14060072253733599</v>
      </c>
      <c r="I505">
        <v>0.11293157435559199</v>
      </c>
      <c r="J505">
        <v>0.858708480636176</v>
      </c>
      <c r="K505">
        <v>1.01991568576087</v>
      </c>
    </row>
    <row r="506" spans="1:11" x14ac:dyDescent="0.3">
      <c r="A506">
        <v>8.4166666666666696</v>
      </c>
      <c r="B506">
        <v>1.7303136514104998E-2</v>
      </c>
      <c r="C506">
        <v>4.6289678041131703E-2</v>
      </c>
      <c r="D506">
        <v>0.18151729697022501</v>
      </c>
      <c r="E506">
        <v>0.84132726041698702</v>
      </c>
      <c r="F506">
        <v>4.2810508773550504</v>
      </c>
      <c r="G506">
        <v>1.00198330783026</v>
      </c>
      <c r="H506">
        <v>0.14060224350054301</v>
      </c>
      <c r="I506">
        <v>0.112930053392386</v>
      </c>
      <c r="J506">
        <v>0.85870848063614602</v>
      </c>
      <c r="K506">
        <v>1.0199159474881501</v>
      </c>
    </row>
    <row r="507" spans="1:11" x14ac:dyDescent="0.3">
      <c r="A507">
        <v>8.43333333333333</v>
      </c>
      <c r="B507">
        <v>1.7303184843020701E-2</v>
      </c>
      <c r="C507">
        <v>4.6289962903449298E-2</v>
      </c>
      <c r="D507">
        <v>0.181518821100151</v>
      </c>
      <c r="E507">
        <v>0.84133622531752394</v>
      </c>
      <c r="F507">
        <v>4.2811062798747503</v>
      </c>
      <c r="G507">
        <v>1.0019817938390101</v>
      </c>
      <c r="H507">
        <v>0.14060375749179099</v>
      </c>
      <c r="I507">
        <v>0.11292853940113801</v>
      </c>
      <c r="J507">
        <v>0.85870848063611904</v>
      </c>
      <c r="K507">
        <v>1.0199162080169799</v>
      </c>
    </row>
    <row r="508" spans="1:11" x14ac:dyDescent="0.3">
      <c r="A508">
        <v>8.4499999999999993</v>
      </c>
      <c r="B508">
        <v>1.7303232937040398E-2</v>
      </c>
      <c r="C508">
        <v>4.62902464521847E-2</v>
      </c>
      <c r="D508">
        <v>0.181520338207353</v>
      </c>
      <c r="E508">
        <v>0.84134514893207402</v>
      </c>
      <c r="F508">
        <v>4.2811614273836396</v>
      </c>
      <c r="G508">
        <v>1.0019802868197201</v>
      </c>
      <c r="H508">
        <v>0.14060526451107999</v>
      </c>
      <c r="I508">
        <v>0.11292703238184799</v>
      </c>
      <c r="J508">
        <v>0.85870848063609395</v>
      </c>
      <c r="K508">
        <v>1.01991646734736</v>
      </c>
    </row>
    <row r="509" spans="1:11" x14ac:dyDescent="0.3">
      <c r="A509">
        <v>8.4666666666666703</v>
      </c>
      <c r="B509">
        <v>1.7303280796164201E-2</v>
      </c>
      <c r="C509">
        <v>4.6290528687337802E-2</v>
      </c>
      <c r="D509">
        <v>0.18152184829183099</v>
      </c>
      <c r="E509">
        <v>0.84135403126063601</v>
      </c>
      <c r="F509">
        <v>4.2812163198817199</v>
      </c>
      <c r="G509">
        <v>1.0019787867723899</v>
      </c>
      <c r="H509">
        <v>0.14060676455841201</v>
      </c>
      <c r="I509">
        <v>0.11292553233451701</v>
      </c>
      <c r="J509">
        <v>0.85870848063607297</v>
      </c>
      <c r="K509">
        <v>1.01991672547929</v>
      </c>
    </row>
    <row r="510" spans="1:11" x14ac:dyDescent="0.3">
      <c r="A510">
        <v>8.4833333333333307</v>
      </c>
      <c r="B510">
        <v>1.7303328420391999E-2</v>
      </c>
      <c r="C510">
        <v>4.6290809608908703E-2</v>
      </c>
      <c r="D510">
        <v>0.18152335135358699</v>
      </c>
      <c r="E510">
        <v>0.84136287230320905</v>
      </c>
      <c r="F510">
        <v>4.2812709573689798</v>
      </c>
      <c r="G510">
        <v>1.0019772936970099</v>
      </c>
      <c r="H510">
        <v>0.14060825763378501</v>
      </c>
      <c r="I510">
        <v>0.112924039259144</v>
      </c>
      <c r="J510">
        <v>0.85870848063605498</v>
      </c>
      <c r="K510">
        <v>1.0199169824127701</v>
      </c>
    </row>
    <row r="511" spans="1:11" x14ac:dyDescent="0.3">
      <c r="A511">
        <v>8.5</v>
      </c>
      <c r="B511">
        <v>1.7303375809723898E-2</v>
      </c>
      <c r="C511">
        <v>4.6291089216897299E-2</v>
      </c>
      <c r="D511">
        <v>0.18152484739261901</v>
      </c>
      <c r="E511">
        <v>0.84137167205979502</v>
      </c>
      <c r="F511">
        <v>4.2813253398454396</v>
      </c>
      <c r="G511">
        <v>1.0019758075936001</v>
      </c>
      <c r="H511">
        <v>0.1406097437372</v>
      </c>
      <c r="I511">
        <v>0.11292255315572899</v>
      </c>
      <c r="J511">
        <v>0.85870848063603999</v>
      </c>
      <c r="K511">
        <v>1.0199172381478001</v>
      </c>
    </row>
    <row r="512" spans="1:11" x14ac:dyDescent="0.3">
      <c r="A512">
        <v>8.5166666666666693</v>
      </c>
      <c r="B512">
        <v>1.7303422964159799E-2</v>
      </c>
      <c r="C512">
        <v>4.6291367511303701E-2</v>
      </c>
      <c r="D512">
        <v>0.18152633640892801</v>
      </c>
      <c r="E512">
        <v>0.84138043053039202</v>
      </c>
      <c r="F512">
        <v>4.2813794673110799</v>
      </c>
      <c r="G512">
        <v>1.0019743284621401</v>
      </c>
      <c r="H512">
        <v>0.14061122286865599</v>
      </c>
      <c r="I512">
        <v>0.112921074024272</v>
      </c>
      <c r="J512">
        <v>0.85870848063602701</v>
      </c>
      <c r="K512">
        <v>1.0199174926843899</v>
      </c>
    </row>
    <row r="513" spans="1:11" x14ac:dyDescent="0.3">
      <c r="A513">
        <v>8.5333333333333297</v>
      </c>
      <c r="B513">
        <v>1.7303469883699699E-2</v>
      </c>
      <c r="C513">
        <v>4.6291644492127797E-2</v>
      </c>
      <c r="D513">
        <v>0.181527818402514</v>
      </c>
      <c r="E513">
        <v>0.84138914771500195</v>
      </c>
      <c r="F513">
        <v>4.2814333397658997</v>
      </c>
      <c r="G513">
        <v>1.00197285630264</v>
      </c>
      <c r="H513">
        <v>0.14061269502815499</v>
      </c>
      <c r="I513">
        <v>0.112919601864774</v>
      </c>
      <c r="J513">
        <v>0.85870848063601801</v>
      </c>
      <c r="K513">
        <v>1.0199177460225199</v>
      </c>
    </row>
    <row r="514" spans="1:11" x14ac:dyDescent="0.3">
      <c r="A514">
        <v>8.5500000000000007</v>
      </c>
      <c r="B514">
        <v>1.7303516568343801E-2</v>
      </c>
      <c r="C514">
        <v>4.6291920159369698E-2</v>
      </c>
      <c r="D514">
        <v>0.18152929337337601</v>
      </c>
      <c r="E514">
        <v>0.84139782361362303</v>
      </c>
      <c r="F514">
        <v>4.2814869572099203</v>
      </c>
      <c r="G514">
        <v>1.0019713911151</v>
      </c>
      <c r="H514">
        <v>0.14061416021569401</v>
      </c>
      <c r="I514">
        <v>0.11291813667723399</v>
      </c>
      <c r="J514">
        <v>0.85870848063601202</v>
      </c>
      <c r="K514">
        <v>1.01991799816221</v>
      </c>
    </row>
    <row r="515" spans="1:11" x14ac:dyDescent="0.3">
      <c r="A515">
        <v>8.56666666666667</v>
      </c>
      <c r="B515">
        <v>1.73035630180918E-2</v>
      </c>
      <c r="C515">
        <v>4.6292194513029301E-2</v>
      </c>
      <c r="D515">
        <v>0.18153076132151499</v>
      </c>
      <c r="E515">
        <v>0.84140645822625704</v>
      </c>
      <c r="F515">
        <v>4.2815403196431197</v>
      </c>
      <c r="G515">
        <v>1.00196993289952</v>
      </c>
      <c r="H515">
        <v>0.14061561843127601</v>
      </c>
      <c r="I515">
        <v>0.112916678461652</v>
      </c>
      <c r="J515">
        <v>0.85870848063600902</v>
      </c>
      <c r="K515">
        <v>1.01991824910345</v>
      </c>
    </row>
    <row r="516" spans="1:11" x14ac:dyDescent="0.3">
      <c r="A516">
        <v>8.5833333333333304</v>
      </c>
      <c r="B516">
        <v>1.7303609232943901E-2</v>
      </c>
      <c r="C516">
        <v>4.6292467553106703E-2</v>
      </c>
      <c r="D516">
        <v>0.181532222246931</v>
      </c>
      <c r="E516">
        <v>0.84141505155290197</v>
      </c>
      <c r="F516">
        <v>4.28159342706551</v>
      </c>
      <c r="G516">
        <v>1.0019684816559</v>
      </c>
      <c r="H516">
        <v>0.14061706967490001</v>
      </c>
      <c r="I516">
        <v>0.112915227218029</v>
      </c>
      <c r="J516">
        <v>0.85870848063600902</v>
      </c>
      <c r="K516">
        <v>1.01991849884624</v>
      </c>
    </row>
    <row r="517" spans="1:11" x14ac:dyDescent="0.3">
      <c r="A517">
        <v>8.6</v>
      </c>
      <c r="B517">
        <v>1.7303655212900001E-2</v>
      </c>
      <c r="C517">
        <v>4.6292739279601897E-2</v>
      </c>
      <c r="D517">
        <v>0.18153367614962301</v>
      </c>
      <c r="E517">
        <v>0.84142360359356005</v>
      </c>
      <c r="F517">
        <v>4.2816462794770898</v>
      </c>
      <c r="G517">
        <v>1.00196703738423</v>
      </c>
      <c r="H517">
        <v>0.14061851394656499</v>
      </c>
      <c r="I517">
        <v>0.11291378294636401</v>
      </c>
      <c r="J517">
        <v>0.85870848063601102</v>
      </c>
      <c r="K517">
        <v>1.01991874739058</v>
      </c>
    </row>
    <row r="518" spans="1:11" x14ac:dyDescent="0.3">
      <c r="A518">
        <v>8.6166666666666707</v>
      </c>
      <c r="B518">
        <v>1.7303700957960199E-2</v>
      </c>
      <c r="C518">
        <v>4.6293009692514799E-2</v>
      </c>
      <c r="D518">
        <v>0.18153512302959299</v>
      </c>
      <c r="E518">
        <v>0.84143211434822895</v>
      </c>
      <c r="F518">
        <v>4.2816988768778597</v>
      </c>
      <c r="G518">
        <v>1.0019656000845301</v>
      </c>
      <c r="H518">
        <v>0.140619951246271</v>
      </c>
      <c r="I518">
        <v>0.112912345646657</v>
      </c>
      <c r="J518">
        <v>0.85870848063601701</v>
      </c>
      <c r="K518">
        <v>1.01991899473647</v>
      </c>
    </row>
    <row r="519" spans="1:11" x14ac:dyDescent="0.3">
      <c r="A519">
        <v>8.6333333333333293</v>
      </c>
      <c r="B519">
        <v>1.7303746468124499E-2</v>
      </c>
      <c r="C519">
        <v>4.6293278791845402E-2</v>
      </c>
      <c r="D519">
        <v>0.181536562886839</v>
      </c>
      <c r="E519">
        <v>0.84144058381691</v>
      </c>
      <c r="F519">
        <v>4.28175121926781</v>
      </c>
      <c r="G519">
        <v>1.00196416975678</v>
      </c>
      <c r="H519">
        <v>0.14062138157401999</v>
      </c>
      <c r="I519">
        <v>0.112910915318909</v>
      </c>
      <c r="J519">
        <v>0.85870848063602601</v>
      </c>
      <c r="K519">
        <v>1.0199192408839099</v>
      </c>
    </row>
    <row r="520" spans="1:11" x14ac:dyDescent="0.3">
      <c r="A520">
        <v>8.65</v>
      </c>
      <c r="B520">
        <v>1.7303791743392801E-2</v>
      </c>
      <c r="C520">
        <v>4.6293546577593901E-2</v>
      </c>
      <c r="D520">
        <v>0.18153799572136101</v>
      </c>
      <c r="E520">
        <v>0.84144901199960298</v>
      </c>
      <c r="F520">
        <v>4.2818033066469496</v>
      </c>
      <c r="G520">
        <v>1.0019627464009899</v>
      </c>
      <c r="H520">
        <v>0.14062280492981</v>
      </c>
      <c r="I520">
        <v>0.112909491963118</v>
      </c>
      <c r="J520">
        <v>0.858708480636038</v>
      </c>
      <c r="K520">
        <v>1.0199194858328999</v>
      </c>
    </row>
    <row r="521" spans="1:11" x14ac:dyDescent="0.3">
      <c r="A521">
        <v>8.6666666666666696</v>
      </c>
      <c r="B521">
        <v>1.7303836783765101E-2</v>
      </c>
      <c r="C521">
        <v>4.6293813049759998E-2</v>
      </c>
      <c r="D521">
        <v>0.18153942153316099</v>
      </c>
      <c r="E521">
        <v>0.84145739889630899</v>
      </c>
      <c r="F521">
        <v>4.2818551390152804</v>
      </c>
      <c r="G521">
        <v>1.0019613300171599</v>
      </c>
      <c r="H521">
        <v>0.14062422131364199</v>
      </c>
      <c r="I521">
        <v>0.112908075579287</v>
      </c>
      <c r="J521">
        <v>0.85870848063605298</v>
      </c>
      <c r="K521">
        <v>1.0199197295834399</v>
      </c>
    </row>
    <row r="522" spans="1:11" x14ac:dyDescent="0.3">
      <c r="A522">
        <v>8.68333333333333</v>
      </c>
      <c r="B522">
        <v>1.7303881345728599E-2</v>
      </c>
      <c r="C522">
        <v>4.6294076911401597E-2</v>
      </c>
      <c r="D522">
        <v>0.18154083339632501</v>
      </c>
      <c r="E522">
        <v>0.84146570382149999</v>
      </c>
      <c r="F522">
        <v>4.2819064652658501</v>
      </c>
      <c r="G522">
        <v>1.00195992747524</v>
      </c>
      <c r="H522">
        <v>0.14062562385555799</v>
      </c>
      <c r="I522">
        <v>0.11290667303737099</v>
      </c>
      <c r="J522">
        <v>0.85870848063619898</v>
      </c>
      <c r="K522">
        <v>1.0199199709564899</v>
      </c>
    </row>
    <row r="523" spans="1:11" x14ac:dyDescent="0.3">
      <c r="A523">
        <v>8.6999999999999993</v>
      </c>
      <c r="B523">
        <v>1.7303925602410199E-2</v>
      </c>
      <c r="C523">
        <v>4.6294339091174801E-2</v>
      </c>
      <c r="D523">
        <v>0.18154223627101301</v>
      </c>
      <c r="E523">
        <v>0.841473955916896</v>
      </c>
      <c r="F523">
        <v>4.2819574652821197</v>
      </c>
      <c r="G523">
        <v>1.0019585338544399</v>
      </c>
      <c r="H523">
        <v>0.140627017476358</v>
      </c>
      <c r="I523">
        <v>0.11290527941657</v>
      </c>
      <c r="J523">
        <v>0.85870848063641003</v>
      </c>
      <c r="K523">
        <v>1.0199202107968</v>
      </c>
    </row>
    <row r="524" spans="1:11" x14ac:dyDescent="0.3">
      <c r="A524">
        <v>8.7166666666666703</v>
      </c>
      <c r="B524">
        <v>1.7303969699012201E-2</v>
      </c>
      <c r="C524">
        <v>4.6294600363828299E-2</v>
      </c>
      <c r="D524">
        <v>0.181543634294729</v>
      </c>
      <c r="E524">
        <v>0.84148217948864401</v>
      </c>
      <c r="F524">
        <v>4.2820082890842199</v>
      </c>
      <c r="G524">
        <v>1.00195714505052</v>
      </c>
      <c r="H524">
        <v>0.14062840628027501</v>
      </c>
      <c r="I524">
        <v>0.112903890612654</v>
      </c>
      <c r="J524">
        <v>0.85870848063661298</v>
      </c>
      <c r="K524">
        <v>1.0199204498087899</v>
      </c>
    </row>
    <row r="525" spans="1:11" x14ac:dyDescent="0.3">
      <c r="A525">
        <v>8.7333333333333307</v>
      </c>
      <c r="B525">
        <v>1.7304013635534601E-2</v>
      </c>
      <c r="C525">
        <v>4.6294860729362099E-2</v>
      </c>
      <c r="D525">
        <v>0.181545027467474</v>
      </c>
      <c r="E525">
        <v>0.84149037453674302</v>
      </c>
      <c r="F525">
        <v>4.2820589366721302</v>
      </c>
      <c r="G525">
        <v>1.0019557610634899</v>
      </c>
      <c r="H525">
        <v>0.14062979026730699</v>
      </c>
      <c r="I525">
        <v>0.112902506625622</v>
      </c>
      <c r="J525">
        <v>0.85870848063680805</v>
      </c>
      <c r="K525">
        <v>1.01992068799247</v>
      </c>
    </row>
    <row r="526" spans="1:11" x14ac:dyDescent="0.3">
      <c r="A526">
        <v>8.75</v>
      </c>
      <c r="B526">
        <v>1.7304057411977301E-2</v>
      </c>
      <c r="C526">
        <v>4.6295120187776297E-2</v>
      </c>
      <c r="D526">
        <v>0.18154641578924699</v>
      </c>
      <c r="E526">
        <v>0.84149854106119304</v>
      </c>
      <c r="F526">
        <v>4.2821094080458701</v>
      </c>
      <c r="G526">
        <v>1.0019543818933401</v>
      </c>
      <c r="H526">
        <v>0.14063116943745499</v>
      </c>
      <c r="I526">
        <v>0.112901127455473</v>
      </c>
      <c r="J526">
        <v>0.85870848063699701</v>
      </c>
      <c r="K526">
        <v>1.0199209253478401</v>
      </c>
    </row>
    <row r="527" spans="1:11" x14ac:dyDescent="0.3">
      <c r="A527">
        <v>8.7666666666666693</v>
      </c>
      <c r="B527">
        <v>1.7304101028340398E-2</v>
      </c>
      <c r="C527">
        <v>4.6295378739070803E-2</v>
      </c>
      <c r="D527">
        <v>0.18154779926004799</v>
      </c>
      <c r="E527">
        <v>0.84150667906199506</v>
      </c>
      <c r="F527">
        <v>4.2821597032054299</v>
      </c>
      <c r="G527">
        <v>1.00195300754008</v>
      </c>
      <c r="H527">
        <v>0.14063254379071899</v>
      </c>
      <c r="I527">
        <v>0.112899753102209</v>
      </c>
      <c r="J527">
        <v>0.85870848063717797</v>
      </c>
      <c r="K527">
        <v>1.0199211618749</v>
      </c>
    </row>
    <row r="528" spans="1:11" x14ac:dyDescent="0.3">
      <c r="A528">
        <v>8.7833333333333297</v>
      </c>
      <c r="B528">
        <v>1.7304144484623901E-2</v>
      </c>
      <c r="C528">
        <v>4.6295636383245603E-2</v>
      </c>
      <c r="D528">
        <v>0.18154917787987801</v>
      </c>
      <c r="E528">
        <v>0.84151478853914896</v>
      </c>
      <c r="F528">
        <v>4.2822098221508202</v>
      </c>
      <c r="G528">
        <v>1.0019516380036999</v>
      </c>
      <c r="H528">
        <v>0.14063391332710001</v>
      </c>
      <c r="I528">
        <v>0.112898383565829</v>
      </c>
      <c r="J528">
        <v>0.85870848063735195</v>
      </c>
      <c r="K528">
        <v>1.0199213975736401</v>
      </c>
    </row>
    <row r="529" spans="1:11" x14ac:dyDescent="0.3">
      <c r="A529">
        <v>8.8000000000000007</v>
      </c>
      <c r="B529">
        <v>1.73041877808278E-2</v>
      </c>
      <c r="C529">
        <v>4.6295893120300802E-2</v>
      </c>
      <c r="D529">
        <v>0.18155055164873701</v>
      </c>
      <c r="E529">
        <v>0.84152286949265398</v>
      </c>
      <c r="F529">
        <v>4.2822597648820198</v>
      </c>
      <c r="G529">
        <v>1.0019502732842001</v>
      </c>
      <c r="H529">
        <v>0.14063527804659601</v>
      </c>
      <c r="I529">
        <v>0.11289701884633201</v>
      </c>
      <c r="J529">
        <v>0.85870848063751803</v>
      </c>
      <c r="K529">
        <v>1.0199216324440701</v>
      </c>
    </row>
    <row r="530" spans="1:11" x14ac:dyDescent="0.3">
      <c r="A530">
        <v>8.81666666666667</v>
      </c>
      <c r="B530">
        <v>1.7304230916952101E-2</v>
      </c>
      <c r="C530">
        <v>4.6296148950236302E-2</v>
      </c>
      <c r="D530">
        <v>0.181551920566623</v>
      </c>
      <c r="E530">
        <v>0.84153092192251</v>
      </c>
      <c r="F530">
        <v>4.2823095313990498</v>
      </c>
      <c r="G530">
        <v>1.00194891338159</v>
      </c>
      <c r="H530">
        <v>0.140636637949208</v>
      </c>
      <c r="I530">
        <v>0.11289565894372</v>
      </c>
      <c r="J530">
        <v>0.85870848063767802</v>
      </c>
      <c r="K530">
        <v>1.01992186648619</v>
      </c>
    </row>
    <row r="531" spans="1:11" x14ac:dyDescent="0.3">
      <c r="A531">
        <v>8.8333333333333304</v>
      </c>
      <c r="B531">
        <v>1.7304273892996699E-2</v>
      </c>
      <c r="C531">
        <v>4.6296403873052103E-2</v>
      </c>
      <c r="D531">
        <v>0.18155328463353901</v>
      </c>
      <c r="E531">
        <v>0.84153894582871702</v>
      </c>
      <c r="F531">
        <v>4.2823591217019104</v>
      </c>
      <c r="G531">
        <v>1.0019475582958599</v>
      </c>
      <c r="H531">
        <v>0.14063799303493699</v>
      </c>
      <c r="I531">
        <v>0.112894303857992</v>
      </c>
      <c r="J531">
        <v>0.85870848063783001</v>
      </c>
      <c r="K531">
        <v>1.01992209969999</v>
      </c>
    </row>
    <row r="532" spans="1:11" x14ac:dyDescent="0.3">
      <c r="A532">
        <v>8.85</v>
      </c>
      <c r="B532">
        <v>1.7304316708961799E-2</v>
      </c>
      <c r="C532">
        <v>4.6296657888748198E-2</v>
      </c>
      <c r="D532">
        <v>0.181554643849482</v>
      </c>
      <c r="E532">
        <v>0.84154694121127605</v>
      </c>
      <c r="F532">
        <v>4.2824085357905801</v>
      </c>
      <c r="G532">
        <v>1.0019462080270201</v>
      </c>
      <c r="H532">
        <v>0.140639343303781</v>
      </c>
      <c r="I532">
        <v>0.112892953589148</v>
      </c>
      <c r="J532">
        <v>0.858708480637974</v>
      </c>
      <c r="K532">
        <v>1.01992233208548</v>
      </c>
    </row>
    <row r="533" spans="1:11" x14ac:dyDescent="0.3">
      <c r="A533">
        <v>8.8666666666666707</v>
      </c>
      <c r="B533">
        <v>1.7304359364847199E-2</v>
      </c>
      <c r="C533">
        <v>4.6296910997324699E-2</v>
      </c>
      <c r="D533">
        <v>0.18155599821445401</v>
      </c>
      <c r="E533">
        <v>0.84155490807018696</v>
      </c>
      <c r="F533">
        <v>4.2824577736650804</v>
      </c>
      <c r="G533">
        <v>1.00194486257506</v>
      </c>
      <c r="H533">
        <v>0.14064068875574101</v>
      </c>
      <c r="I533">
        <v>0.112891608137187</v>
      </c>
      <c r="J533">
        <v>0.858708480638112</v>
      </c>
      <c r="K533">
        <v>1.0199225636426601</v>
      </c>
    </row>
    <row r="534" spans="1:11" x14ac:dyDescent="0.3">
      <c r="A534">
        <v>8.8833333333333293</v>
      </c>
      <c r="B534">
        <v>1.7304401860653001E-2</v>
      </c>
      <c r="C534">
        <v>4.62971631987815E-2</v>
      </c>
      <c r="D534">
        <v>0.181557347728455</v>
      </c>
      <c r="E534">
        <v>0.84156284640544898</v>
      </c>
      <c r="F534">
        <v>4.2825068353253997</v>
      </c>
      <c r="G534">
        <v>1.0019435219399799</v>
      </c>
      <c r="H534">
        <v>0.14064202939081699</v>
      </c>
      <c r="I534">
        <v>0.11289026750211099</v>
      </c>
      <c r="J534">
        <v>0.85870848063824201</v>
      </c>
      <c r="K534">
        <v>1.0199227943715301</v>
      </c>
    </row>
    <row r="535" spans="1:11" x14ac:dyDescent="0.3">
      <c r="A535">
        <v>8.9</v>
      </c>
      <c r="B535">
        <v>1.7304444196379099E-2</v>
      </c>
      <c r="C535">
        <v>4.6297414493118597E-2</v>
      </c>
      <c r="D535">
        <v>0.18155869239148401</v>
      </c>
      <c r="E535">
        <v>0.84157075621706201</v>
      </c>
      <c r="F535">
        <v>4.2825557207715503</v>
      </c>
      <c r="G535">
        <v>1.0019421861217901</v>
      </c>
      <c r="H535">
        <v>0.14064336520901</v>
      </c>
      <c r="I535">
        <v>0.112888931683919</v>
      </c>
      <c r="J535">
        <v>0.85870848063836402</v>
      </c>
      <c r="K535">
        <v>1.01992302427208</v>
      </c>
    </row>
    <row r="536" spans="1:11" x14ac:dyDescent="0.3">
      <c r="A536">
        <v>8.9166666666666696</v>
      </c>
      <c r="B536">
        <v>1.7304486372025699E-2</v>
      </c>
      <c r="C536">
        <v>4.6297664880336001E-2</v>
      </c>
      <c r="D536">
        <v>0.181560032203541</v>
      </c>
      <c r="E536">
        <v>0.84157863750502704</v>
      </c>
      <c r="F536">
        <v>4.2826044300035102</v>
      </c>
      <c r="G536">
        <v>1.00194085512048</v>
      </c>
      <c r="H536">
        <v>0.140644696210318</v>
      </c>
      <c r="I536">
        <v>0.112887600682611</v>
      </c>
      <c r="J536">
        <v>0.85870848063848004</v>
      </c>
      <c r="K536">
        <v>1.0199232533443201</v>
      </c>
    </row>
    <row r="537" spans="1:11" x14ac:dyDescent="0.3">
      <c r="A537">
        <v>8.93333333333333</v>
      </c>
      <c r="B537">
        <v>1.73045283875926E-2</v>
      </c>
      <c r="C537">
        <v>4.6297914360433803E-2</v>
      </c>
      <c r="D537">
        <v>0.18156136716462701</v>
      </c>
      <c r="E537">
        <v>0.84158649026934296</v>
      </c>
      <c r="F537">
        <v>4.2826529630212997</v>
      </c>
      <c r="G537">
        <v>1.00193952893606</v>
      </c>
      <c r="H537">
        <v>0.140646022394742</v>
      </c>
      <c r="I537">
        <v>0.112886274498187</v>
      </c>
      <c r="J537">
        <v>0.85870848063858796</v>
      </c>
      <c r="K537">
        <v>1.0199234815882501</v>
      </c>
    </row>
    <row r="538" spans="1:11" x14ac:dyDescent="0.3">
      <c r="A538">
        <v>8.9499999999999993</v>
      </c>
      <c r="B538">
        <v>1.7304570243079999E-2</v>
      </c>
      <c r="C538">
        <v>4.62981629334119E-2</v>
      </c>
      <c r="D538">
        <v>0.181562697274742</v>
      </c>
      <c r="E538">
        <v>0.84159431451000999</v>
      </c>
      <c r="F538">
        <v>4.2827013198249198</v>
      </c>
      <c r="G538">
        <v>1.0019382075685199</v>
      </c>
      <c r="H538">
        <v>0.140647343762282</v>
      </c>
      <c r="I538">
        <v>0.112884953130646</v>
      </c>
      <c r="J538">
        <v>0.85870848063868899</v>
      </c>
      <c r="K538">
        <v>1.01992370900386</v>
      </c>
    </row>
    <row r="539" spans="1:11" x14ac:dyDescent="0.3">
      <c r="A539">
        <v>8.9666666666666703</v>
      </c>
      <c r="B539">
        <v>1.7304611938487698E-2</v>
      </c>
      <c r="C539">
        <v>4.6298410599270298E-2</v>
      </c>
      <c r="D539">
        <v>0.18156402253388401</v>
      </c>
      <c r="E539">
        <v>0.84160211022702902</v>
      </c>
      <c r="F539">
        <v>4.2827495004143499</v>
      </c>
      <c r="G539">
        <v>1.0019368910178601</v>
      </c>
      <c r="H539">
        <v>0.14064866031293799</v>
      </c>
      <c r="I539">
        <v>0.11288363657999</v>
      </c>
      <c r="J539">
        <v>0.85870848063878202</v>
      </c>
      <c r="K539">
        <v>1.01992393559116</v>
      </c>
    </row>
    <row r="540" spans="1:11" x14ac:dyDescent="0.3">
      <c r="A540">
        <v>8.9833333333333307</v>
      </c>
      <c r="B540">
        <v>1.7304653473815702E-2</v>
      </c>
      <c r="C540">
        <v>4.6298657358008997E-2</v>
      </c>
      <c r="D540">
        <v>0.18156534294205501</v>
      </c>
      <c r="E540">
        <v>0.84160987742039906</v>
      </c>
      <c r="F540">
        <v>4.2827975047896096</v>
      </c>
      <c r="G540">
        <v>1.00193557928409</v>
      </c>
      <c r="H540">
        <v>0.14064997204671101</v>
      </c>
      <c r="I540">
        <v>0.112882324846218</v>
      </c>
      <c r="J540">
        <v>0.85870848063886795</v>
      </c>
      <c r="K540">
        <v>1.01992416135015</v>
      </c>
    </row>
    <row r="541" spans="1:11" x14ac:dyDescent="0.3">
      <c r="A541">
        <v>9</v>
      </c>
      <c r="B541">
        <v>1.73046948490642E-2</v>
      </c>
      <c r="C541">
        <v>4.6298903209628102E-2</v>
      </c>
      <c r="D541">
        <v>0.18156665849925499</v>
      </c>
      <c r="E541">
        <v>0.84161761609012098</v>
      </c>
      <c r="F541">
        <v>4.2828453329506901</v>
      </c>
      <c r="G541">
        <v>1.0019342723672</v>
      </c>
      <c r="H541">
        <v>0.140651278963599</v>
      </c>
      <c r="I541">
        <v>0.11288101792933</v>
      </c>
      <c r="J541">
        <v>0.858708480638947</v>
      </c>
      <c r="K541">
        <v>1.0199243862808201</v>
      </c>
    </row>
    <row r="542" spans="1:11" x14ac:dyDescent="0.3">
      <c r="A542">
        <v>9.0166666666666693</v>
      </c>
      <c r="B542">
        <v>1.7304736064232999E-2</v>
      </c>
      <c r="C542">
        <v>4.6299148154127501E-2</v>
      </c>
      <c r="D542">
        <v>0.18156796920548299</v>
      </c>
      <c r="E542">
        <v>0.84162532623619402</v>
      </c>
      <c r="F542">
        <v>4.2828929848975896</v>
      </c>
      <c r="G542">
        <v>1.0019329702672</v>
      </c>
      <c r="H542">
        <v>0.14065258106360301</v>
      </c>
      <c r="I542">
        <v>0.112879715829326</v>
      </c>
      <c r="J542">
        <v>0.85870848063901895</v>
      </c>
      <c r="K542">
        <v>1.01992461038319</v>
      </c>
    </row>
    <row r="543" spans="1:11" x14ac:dyDescent="0.3">
      <c r="A543">
        <v>9.0333333333333297</v>
      </c>
      <c r="B543">
        <v>1.7304777119322299E-2</v>
      </c>
      <c r="C543">
        <v>4.6299392191507201E-2</v>
      </c>
      <c r="D543">
        <v>0.18156927506074</v>
      </c>
      <c r="E543">
        <v>0.84163300785861905</v>
      </c>
      <c r="F543">
        <v>4.2829404606303196</v>
      </c>
      <c r="G543">
        <v>1.0019316729840799</v>
      </c>
      <c r="H543">
        <v>0.14065387834672299</v>
      </c>
      <c r="I543">
        <v>0.11287841854620501</v>
      </c>
      <c r="J543">
        <v>0.858708480639083</v>
      </c>
      <c r="K543">
        <v>1.01992483365724</v>
      </c>
    </row>
    <row r="544" spans="1:11" x14ac:dyDescent="0.3">
      <c r="A544">
        <v>9.0500000000000007</v>
      </c>
      <c r="B544">
        <v>1.73048180143319E-2</v>
      </c>
      <c r="C544">
        <v>4.6299635321767299E-2</v>
      </c>
      <c r="D544">
        <v>0.181570576065024</v>
      </c>
      <c r="E544">
        <v>0.84164066095739398</v>
      </c>
      <c r="F544">
        <v>4.2829877601488704</v>
      </c>
      <c r="G544">
        <v>1.0019303805178399</v>
      </c>
      <c r="H544">
        <v>0.140655170812959</v>
      </c>
      <c r="I544">
        <v>0.112877126079969</v>
      </c>
      <c r="J544">
        <v>0.85870848063913996</v>
      </c>
      <c r="K544">
        <v>1.01992505610297</v>
      </c>
    </row>
    <row r="545" spans="1:11" x14ac:dyDescent="0.3">
      <c r="A545">
        <v>9.06666666666667</v>
      </c>
      <c r="B545">
        <v>1.7304858749261898E-2</v>
      </c>
      <c r="C545">
        <v>4.6299877544907601E-2</v>
      </c>
      <c r="D545">
        <v>0.18157187221833801</v>
      </c>
      <c r="E545">
        <v>0.84164828553252202</v>
      </c>
      <c r="F545">
        <v>4.2830348834532401</v>
      </c>
      <c r="G545">
        <v>1.0019290928684901</v>
      </c>
      <c r="H545">
        <v>0.14065645846231101</v>
      </c>
      <c r="I545">
        <v>0.11287583843061701</v>
      </c>
      <c r="J545">
        <v>0.85870848063919003</v>
      </c>
      <c r="K545">
        <v>1.0199252777204</v>
      </c>
    </row>
    <row r="546" spans="1:11" x14ac:dyDescent="0.3">
      <c r="A546">
        <v>9.0833333333333304</v>
      </c>
      <c r="B546">
        <v>1.7304899324112201E-2</v>
      </c>
      <c r="C546">
        <v>4.6300118860928302E-2</v>
      </c>
      <c r="D546">
        <v>0.18157316352068001</v>
      </c>
      <c r="E546">
        <v>0.84165588158400095</v>
      </c>
      <c r="F546">
        <v>4.2830818305434404</v>
      </c>
      <c r="G546">
        <v>1.0019278100360201</v>
      </c>
      <c r="H546">
        <v>0.14065774129477901</v>
      </c>
      <c r="I546">
        <v>0.112874555598149</v>
      </c>
      <c r="J546">
        <v>0.858708480639232</v>
      </c>
      <c r="K546">
        <v>1.0199254985095101</v>
      </c>
    </row>
    <row r="547" spans="1:11" x14ac:dyDescent="0.3">
      <c r="A547">
        <v>9.1</v>
      </c>
      <c r="B547">
        <v>1.7304939738882998E-2</v>
      </c>
      <c r="C547">
        <v>4.6300359269829401E-2</v>
      </c>
      <c r="D547">
        <v>0.18157444997204999</v>
      </c>
      <c r="E547">
        <v>0.841663449111831</v>
      </c>
      <c r="F547">
        <v>4.2831286014194596</v>
      </c>
      <c r="G547">
        <v>1.00192653202044</v>
      </c>
      <c r="H547">
        <v>0.14065901931036401</v>
      </c>
      <c r="I547">
        <v>0.112873277582565</v>
      </c>
      <c r="J547">
        <v>0.85870848063926697</v>
      </c>
      <c r="K547">
        <v>1.0199257184702999</v>
      </c>
    </row>
    <row r="548" spans="1:11" x14ac:dyDescent="0.3">
      <c r="A548">
        <v>9.1166666666666707</v>
      </c>
      <c r="B548">
        <v>1.73049799935741E-2</v>
      </c>
      <c r="C548">
        <v>4.6300598771610697E-2</v>
      </c>
      <c r="D548">
        <v>0.181575731572448</v>
      </c>
      <c r="E548">
        <v>0.84167098811601204</v>
      </c>
      <c r="F548">
        <v>4.2831751960812996</v>
      </c>
      <c r="G548">
        <v>1.00192525882173</v>
      </c>
      <c r="H548">
        <v>0.14066029250906401</v>
      </c>
      <c r="I548">
        <v>0.11287200438386499</v>
      </c>
      <c r="J548">
        <v>0.85870848063929495</v>
      </c>
      <c r="K548">
        <v>1.01992593760279</v>
      </c>
    </row>
    <row r="549" spans="1:11" x14ac:dyDescent="0.3">
      <c r="A549">
        <v>9.1333333333333293</v>
      </c>
      <c r="B549">
        <v>1.7305020088185599E-2</v>
      </c>
      <c r="C549">
        <v>4.6300837366272399E-2</v>
      </c>
      <c r="D549">
        <v>0.18157700832187601</v>
      </c>
      <c r="E549">
        <v>0.84167849859654498</v>
      </c>
      <c r="F549">
        <v>4.2832216145289603</v>
      </c>
      <c r="G549">
        <v>1.00192399043992</v>
      </c>
      <c r="H549">
        <v>0.14066156089088</v>
      </c>
      <c r="I549">
        <v>0.112870736002049</v>
      </c>
      <c r="J549">
        <v>0.85870848063931504</v>
      </c>
      <c r="K549">
        <v>1.0199261559069599</v>
      </c>
    </row>
    <row r="550" spans="1:11" x14ac:dyDescent="0.3">
      <c r="A550">
        <v>9.15</v>
      </c>
      <c r="B550">
        <v>1.7305060022717499E-2</v>
      </c>
      <c r="C550">
        <v>4.6301075053814401E-2</v>
      </c>
      <c r="D550">
        <v>0.18157828022033101</v>
      </c>
      <c r="E550">
        <v>0.84168598055343002</v>
      </c>
      <c r="F550">
        <v>4.2832678567624498</v>
      </c>
      <c r="G550">
        <v>1.00192272687499</v>
      </c>
      <c r="H550">
        <v>0.14066282445581199</v>
      </c>
      <c r="I550">
        <v>0.11286947243711699</v>
      </c>
      <c r="J550">
        <v>0.85870848063932903</v>
      </c>
      <c r="K550">
        <v>1.0199263733828201</v>
      </c>
    </row>
    <row r="551" spans="1:11" x14ac:dyDescent="0.3">
      <c r="A551">
        <v>9.1666666666666696</v>
      </c>
      <c r="B551">
        <v>1.73050997971698E-2</v>
      </c>
      <c r="C551">
        <v>4.6301311834236698E-2</v>
      </c>
      <c r="D551">
        <v>0.181579547267815</v>
      </c>
      <c r="E551">
        <v>0.84169343398666496</v>
      </c>
      <c r="F551">
        <v>4.28331392278176</v>
      </c>
      <c r="G551">
        <v>1.0019214681269399</v>
      </c>
      <c r="H551">
        <v>0.14066408320386001</v>
      </c>
      <c r="I551">
        <v>0.11286821368906801</v>
      </c>
      <c r="J551">
        <v>0.85870848063933503</v>
      </c>
      <c r="K551">
        <v>1.01992659003037</v>
      </c>
    </row>
    <row r="552" spans="1:11" x14ac:dyDescent="0.3">
      <c r="A552">
        <v>9.18333333333333</v>
      </c>
      <c r="B552">
        <v>1.7305139411542499E-2</v>
      </c>
      <c r="C552">
        <v>4.6301547707539401E-2</v>
      </c>
      <c r="D552">
        <v>0.181580809464328</v>
      </c>
      <c r="E552">
        <v>0.84170085889625301</v>
      </c>
      <c r="F552">
        <v>4.2833598125868901</v>
      </c>
      <c r="G552">
        <v>1.0019202141957699</v>
      </c>
      <c r="H552">
        <v>0.14066533713502399</v>
      </c>
      <c r="I552">
        <v>0.11286695975790401</v>
      </c>
      <c r="J552">
        <v>0.85870848063933303</v>
      </c>
      <c r="K552">
        <v>1.0199268058496</v>
      </c>
    </row>
    <row r="553" spans="1:11" x14ac:dyDescent="0.3">
      <c r="A553">
        <v>9.1999999999999993</v>
      </c>
      <c r="B553">
        <v>1.7305178865835501E-2</v>
      </c>
      <c r="C553">
        <v>4.6301782673722397E-2</v>
      </c>
      <c r="D553">
        <v>0.18158206680986799</v>
      </c>
      <c r="E553">
        <v>0.84170825528219095</v>
      </c>
      <c r="F553">
        <v>4.2834055261778401</v>
      </c>
      <c r="G553">
        <v>1.0019189650814899</v>
      </c>
      <c r="H553">
        <v>0.140666586249304</v>
      </c>
      <c r="I553">
        <v>0.112865710643624</v>
      </c>
      <c r="J553">
        <v>0.85870848063932403</v>
      </c>
      <c r="K553">
        <v>1.01992702084052</v>
      </c>
    </row>
    <row r="554" spans="1:11" x14ac:dyDescent="0.3">
      <c r="A554">
        <v>9.2166666666666703</v>
      </c>
      <c r="B554">
        <v>1.7305218160048898E-2</v>
      </c>
      <c r="C554">
        <v>4.6302016732785702E-2</v>
      </c>
      <c r="D554">
        <v>0.181583319304438</v>
      </c>
      <c r="E554">
        <v>0.84171562314448101</v>
      </c>
      <c r="F554">
        <v>4.2834510635546197</v>
      </c>
      <c r="G554">
        <v>1.0019177207840999</v>
      </c>
      <c r="H554">
        <v>0.14066783054670001</v>
      </c>
      <c r="I554">
        <v>0.112864466346228</v>
      </c>
      <c r="J554">
        <v>0.85870848063930805</v>
      </c>
      <c r="K554">
        <v>1.0199272350031301</v>
      </c>
    </row>
    <row r="555" spans="1:11" x14ac:dyDescent="0.3">
      <c r="A555">
        <v>9.2333333333333307</v>
      </c>
      <c r="B555">
        <v>1.73052572941827E-2</v>
      </c>
      <c r="C555">
        <v>4.63022498847293E-2</v>
      </c>
      <c r="D555">
        <v>0.18158456694803499</v>
      </c>
      <c r="E555">
        <v>0.84172296248312295</v>
      </c>
      <c r="F555">
        <v>4.28349642471722</v>
      </c>
      <c r="G555">
        <v>1.0019164813035899</v>
      </c>
      <c r="H555">
        <v>0.14066907002721199</v>
      </c>
      <c r="I555">
        <v>0.112863226865716</v>
      </c>
      <c r="J555">
        <v>0.85870848063928495</v>
      </c>
      <c r="K555">
        <v>1.0199274483374201</v>
      </c>
    </row>
    <row r="556" spans="1:11" x14ac:dyDescent="0.3">
      <c r="A556">
        <v>9.25</v>
      </c>
      <c r="B556">
        <v>1.7305296268236899E-2</v>
      </c>
      <c r="C556">
        <v>4.6302482129553298E-2</v>
      </c>
      <c r="D556">
        <v>0.18158580974066199</v>
      </c>
      <c r="E556">
        <v>0.84173027329811501</v>
      </c>
      <c r="F556">
        <v>4.2835416096656402</v>
      </c>
      <c r="G556">
        <v>1.0019152466399599</v>
      </c>
      <c r="H556">
        <v>0.14067030469084099</v>
      </c>
      <c r="I556">
        <v>0.11286199220208799</v>
      </c>
      <c r="J556">
        <v>0.85870848063925398</v>
      </c>
      <c r="K556">
        <v>1.01992766084341</v>
      </c>
    </row>
    <row r="557" spans="1:11" x14ac:dyDescent="0.3">
      <c r="A557">
        <v>9.2666666666666693</v>
      </c>
      <c r="B557">
        <v>1.73053350822115E-2</v>
      </c>
      <c r="C557">
        <v>4.6302713467257603E-2</v>
      </c>
      <c r="D557">
        <v>0.18158704768231601</v>
      </c>
      <c r="E557">
        <v>0.84173755558945995</v>
      </c>
      <c r="F557">
        <v>4.2835866183998901</v>
      </c>
      <c r="G557">
        <v>1.0019140167932099</v>
      </c>
      <c r="H557">
        <v>0.14067153453758499</v>
      </c>
      <c r="I557">
        <v>0.11286076235534399</v>
      </c>
      <c r="J557">
        <v>0.85870848063921601</v>
      </c>
      <c r="K557">
        <v>1.0199278725210801</v>
      </c>
    </row>
    <row r="558" spans="1:11" x14ac:dyDescent="0.3">
      <c r="A558">
        <v>9.2833333333333297</v>
      </c>
      <c r="B558">
        <v>1.73053737361064E-2</v>
      </c>
      <c r="C558">
        <v>4.6302943897842203E-2</v>
      </c>
      <c r="D558">
        <v>0.18158828077299899</v>
      </c>
      <c r="E558">
        <v>0.84174480935715501</v>
      </c>
      <c r="F558">
        <v>4.2836314509199598</v>
      </c>
      <c r="G558">
        <v>1.0019127917633499</v>
      </c>
      <c r="H558">
        <v>0.14067275956744499</v>
      </c>
      <c r="I558">
        <v>0.112859537325484</v>
      </c>
      <c r="J558">
        <v>0.85870848063917105</v>
      </c>
      <c r="K558">
        <v>1.0199280833704301</v>
      </c>
    </row>
    <row r="559" spans="1:11" x14ac:dyDescent="0.3">
      <c r="A559">
        <v>9.3000000000000007</v>
      </c>
      <c r="B559">
        <v>1.73054122299218E-2</v>
      </c>
      <c r="C559">
        <v>4.6303173421307103E-2</v>
      </c>
      <c r="D559">
        <v>0.18158950901271101</v>
      </c>
      <c r="E559">
        <v>0.84175203460120196</v>
      </c>
      <c r="F559">
        <v>4.2836761072258502</v>
      </c>
      <c r="G559">
        <v>1.0019115715503799</v>
      </c>
      <c r="H559">
        <v>0.14067397978042101</v>
      </c>
      <c r="I559">
        <v>0.112858317112508</v>
      </c>
      <c r="J559">
        <v>0.85870848063911798</v>
      </c>
      <c r="K559">
        <v>1.0199282933914799</v>
      </c>
    </row>
    <row r="560" spans="1:11" x14ac:dyDescent="0.3">
      <c r="A560">
        <v>9.31666666666667</v>
      </c>
      <c r="B560">
        <v>1.7305450563657499E-2</v>
      </c>
      <c r="C560">
        <v>4.6303402037652402E-2</v>
      </c>
      <c r="D560">
        <v>0.18159073240145099</v>
      </c>
      <c r="E560">
        <v>0.84175923132160102</v>
      </c>
      <c r="F560">
        <v>4.2837205873175703</v>
      </c>
      <c r="G560">
        <v>1.0019103561542899</v>
      </c>
      <c r="H560">
        <v>0.140675195176513</v>
      </c>
      <c r="I560">
        <v>0.112857101716416</v>
      </c>
      <c r="J560">
        <v>0.85870848063905902</v>
      </c>
      <c r="K560">
        <v>1.01992850258421</v>
      </c>
    </row>
    <row r="561" spans="1:11" x14ac:dyDescent="0.3">
      <c r="A561">
        <v>9.3333333333333304</v>
      </c>
      <c r="B561">
        <v>1.73054887373136E-2</v>
      </c>
      <c r="C561">
        <v>4.6303629746878003E-2</v>
      </c>
      <c r="D561">
        <v>0.18159195093921901</v>
      </c>
      <c r="E561">
        <v>0.84176639951835097</v>
      </c>
      <c r="F561">
        <v>4.2837648911950996</v>
      </c>
      <c r="G561">
        <v>1.0019091455750799</v>
      </c>
      <c r="H561">
        <v>0.14067640575572099</v>
      </c>
      <c r="I561">
        <v>0.11285589113720799</v>
      </c>
      <c r="J561">
        <v>0.85870848063899097</v>
      </c>
      <c r="K561">
        <v>1.0199287109486199</v>
      </c>
    </row>
    <row r="562" spans="1:11" x14ac:dyDescent="0.3">
      <c r="A562">
        <v>9.35</v>
      </c>
      <c r="B562">
        <v>1.7305526750890001E-2</v>
      </c>
      <c r="C562">
        <v>4.6303856548983897E-2</v>
      </c>
      <c r="D562">
        <v>0.18159316462601599</v>
      </c>
      <c r="E562">
        <v>0.84177353919145204</v>
      </c>
      <c r="F562">
        <v>4.2838090188584603</v>
      </c>
      <c r="G562">
        <v>1.0019079398127499</v>
      </c>
      <c r="H562">
        <v>0.140677611518045</v>
      </c>
      <c r="I562">
        <v>0.112854685374884</v>
      </c>
      <c r="J562">
        <v>0.85870848063891703</v>
      </c>
      <c r="K562">
        <v>1.01992891848473</v>
      </c>
    </row>
    <row r="563" spans="1:11" x14ac:dyDescent="0.3">
      <c r="A563">
        <v>9.3666666666666707</v>
      </c>
      <c r="B563">
        <v>1.7305564604386901E-2</v>
      </c>
      <c r="C563">
        <v>4.63040824439701E-2</v>
      </c>
      <c r="D563">
        <v>0.18159437346184101</v>
      </c>
      <c r="E563">
        <v>0.84178065034090499</v>
      </c>
      <c r="F563">
        <v>4.2838529703076498</v>
      </c>
      <c r="G563">
        <v>1.00190673886731</v>
      </c>
      <c r="H563">
        <v>0.14067881246348499</v>
      </c>
      <c r="I563">
        <v>0.112853484429444</v>
      </c>
      <c r="J563">
        <v>0.85870848063883498</v>
      </c>
      <c r="K563">
        <v>1.01992912519252</v>
      </c>
    </row>
    <row r="564" spans="1:11" x14ac:dyDescent="0.3">
      <c r="A564">
        <v>9.3833333333333293</v>
      </c>
      <c r="B564">
        <v>1.7305602297804101E-2</v>
      </c>
      <c r="C564">
        <v>4.6304307431836701E-2</v>
      </c>
      <c r="D564">
        <v>0.18159557744669499</v>
      </c>
      <c r="E564">
        <v>0.84178773296670895</v>
      </c>
      <c r="F564">
        <v>4.2838967455426502</v>
      </c>
      <c r="G564">
        <v>1.00190554273876</v>
      </c>
      <c r="H564">
        <v>0.14068000859204099</v>
      </c>
      <c r="I564">
        <v>0.112852288300888</v>
      </c>
      <c r="J564">
        <v>0.85870848063874605</v>
      </c>
      <c r="K564">
        <v>1.0199293310719999</v>
      </c>
    </row>
    <row r="565" spans="1:11" x14ac:dyDescent="0.3">
      <c r="A565">
        <v>9.4</v>
      </c>
      <c r="B565">
        <v>1.7305639831141702E-2</v>
      </c>
      <c r="C565">
        <v>4.6304531512583597E-2</v>
      </c>
      <c r="D565">
        <v>0.18159677658057699</v>
      </c>
      <c r="E565">
        <v>0.84179478706886401</v>
      </c>
      <c r="F565">
        <v>4.2839403445634803</v>
      </c>
      <c r="G565">
        <v>1.00190435142709</v>
      </c>
      <c r="H565">
        <v>0.140681199903713</v>
      </c>
      <c r="I565">
        <v>0.112851096989216</v>
      </c>
      <c r="J565">
        <v>0.85870848063865002</v>
      </c>
      <c r="K565">
        <v>1.0199295361231699</v>
      </c>
    </row>
    <row r="566" spans="1:11" x14ac:dyDescent="0.3">
      <c r="A566">
        <v>9.4166666666666696</v>
      </c>
      <c r="B566">
        <v>1.7305677204399701E-2</v>
      </c>
      <c r="C566">
        <v>4.63047546862108E-2</v>
      </c>
      <c r="D566">
        <v>0.181597970863487</v>
      </c>
      <c r="E566">
        <v>0.84180181264737097</v>
      </c>
      <c r="F566">
        <v>4.2839837673701302</v>
      </c>
      <c r="G566">
        <v>1.0019031649323</v>
      </c>
      <c r="H566">
        <v>0.140682386398501</v>
      </c>
      <c r="I566">
        <v>0.112849910494428</v>
      </c>
      <c r="J566">
        <v>0.85870848063854599</v>
      </c>
      <c r="K566">
        <v>1.0199297403460199</v>
      </c>
    </row>
    <row r="567" spans="1:11" x14ac:dyDescent="0.3">
      <c r="A567">
        <v>9.43333333333333</v>
      </c>
      <c r="B567">
        <v>1.73057144175781E-2</v>
      </c>
      <c r="C567">
        <v>4.6304976952718298E-2</v>
      </c>
      <c r="D567">
        <v>0.181599160295426</v>
      </c>
      <c r="E567">
        <v>0.84180880970222904</v>
      </c>
      <c r="F567">
        <v>4.2840270139626098</v>
      </c>
      <c r="G567">
        <v>1.0019019832543901</v>
      </c>
      <c r="H567">
        <v>0.140683568076405</v>
      </c>
      <c r="I567">
        <v>0.112848728816524</v>
      </c>
      <c r="J567">
        <v>0.85870848063843497</v>
      </c>
      <c r="K567">
        <v>1.01992994374056</v>
      </c>
    </row>
    <row r="568" spans="1:11" x14ac:dyDescent="0.3">
      <c r="A568">
        <v>9.4499999999999993</v>
      </c>
      <c r="B568">
        <v>1.7305751470676901E-2</v>
      </c>
      <c r="C568">
        <v>4.6305198312106201E-2</v>
      </c>
      <c r="D568">
        <v>0.18160034487639401</v>
      </c>
      <c r="E568">
        <v>0.841815778233439</v>
      </c>
      <c r="F568">
        <v>4.2840700843409003</v>
      </c>
      <c r="G568">
        <v>1.0019008063933701</v>
      </c>
      <c r="H568">
        <v>0.140684744937425</v>
      </c>
      <c r="I568">
        <v>0.112847551955504</v>
      </c>
      <c r="J568">
        <v>0.85870848063831695</v>
      </c>
      <c r="K568">
        <v>1.01993014630679</v>
      </c>
    </row>
    <row r="569" spans="1:11" x14ac:dyDescent="0.3">
      <c r="A569">
        <v>9.4666666666666703</v>
      </c>
      <c r="B569">
        <v>1.7305788363695999E-2</v>
      </c>
      <c r="C569">
        <v>4.6305418764374398E-2</v>
      </c>
      <c r="D569">
        <v>0.18160152460639001</v>
      </c>
      <c r="E569">
        <v>0.84182271824099997</v>
      </c>
      <c r="F569">
        <v>4.2841129785050196</v>
      </c>
      <c r="G569">
        <v>1.0018996343492399</v>
      </c>
      <c r="H569">
        <v>0.14068591698156099</v>
      </c>
      <c r="I569">
        <v>0.11284637991136801</v>
      </c>
      <c r="J569">
        <v>0.85870848063819105</v>
      </c>
      <c r="K569">
        <v>1.0199303480447</v>
      </c>
    </row>
    <row r="570" spans="1:11" x14ac:dyDescent="0.3">
      <c r="A570">
        <v>9.4833333333333307</v>
      </c>
      <c r="B570">
        <v>1.7305825096635499E-2</v>
      </c>
      <c r="C570">
        <v>4.6305638309522897E-2</v>
      </c>
      <c r="D570">
        <v>0.18160269948541399</v>
      </c>
      <c r="E570">
        <v>0.84182962972491304</v>
      </c>
      <c r="F570">
        <v>4.2841556964549703</v>
      </c>
      <c r="G570">
        <v>1.0018984671219899</v>
      </c>
      <c r="H570">
        <v>0.14068708420881301</v>
      </c>
      <c r="I570">
        <v>0.112845212684116</v>
      </c>
      <c r="J570">
        <v>0.85870848063805805</v>
      </c>
      <c r="K570">
        <v>1.0199305489543</v>
      </c>
    </row>
    <row r="571" spans="1:11" x14ac:dyDescent="0.3">
      <c r="A571">
        <v>9.5</v>
      </c>
      <c r="B571">
        <v>1.7305861669495499E-2</v>
      </c>
      <c r="C571">
        <v>4.63058569475518E-2</v>
      </c>
      <c r="D571">
        <v>0.18160386951346699</v>
      </c>
      <c r="E571">
        <v>0.84183651268517701</v>
      </c>
      <c r="F571">
        <v>4.2841982381907302</v>
      </c>
      <c r="G571">
        <v>1.00189730471162</v>
      </c>
      <c r="H571">
        <v>0.140688246619181</v>
      </c>
      <c r="I571">
        <v>0.112844050273748</v>
      </c>
      <c r="J571">
        <v>0.85870848063791805</v>
      </c>
      <c r="K571">
        <v>1.01993074903559</v>
      </c>
    </row>
    <row r="572" spans="1:11" x14ac:dyDescent="0.3">
      <c r="A572">
        <v>9.5166666666666693</v>
      </c>
      <c r="B572">
        <v>1.73058980822757E-2</v>
      </c>
      <c r="C572">
        <v>4.6306074678460998E-2</v>
      </c>
      <c r="D572">
        <v>0.18160503469054801</v>
      </c>
      <c r="E572">
        <v>0.84184336712179197</v>
      </c>
      <c r="F572">
        <v>4.2842406037123197</v>
      </c>
      <c r="G572">
        <v>1.00189614711813</v>
      </c>
      <c r="H572">
        <v>0.14068940421266499</v>
      </c>
      <c r="I572">
        <v>0.112842892680264</v>
      </c>
      <c r="J572">
        <v>0.85870848063777006</v>
      </c>
      <c r="K572">
        <v>1.0199309482885699</v>
      </c>
    </row>
    <row r="573" spans="1:11" x14ac:dyDescent="0.3">
      <c r="A573">
        <v>9.5333333333333297</v>
      </c>
      <c r="B573">
        <v>1.7305934334976399E-2</v>
      </c>
      <c r="C573">
        <v>4.6306291502250498E-2</v>
      </c>
      <c r="D573">
        <v>0.18160619501665701</v>
      </c>
      <c r="E573">
        <v>0.84185019303475905</v>
      </c>
      <c r="F573">
        <v>4.28428279301973</v>
      </c>
      <c r="G573">
        <v>1.0018949943415301</v>
      </c>
      <c r="H573">
        <v>0.140690556989265</v>
      </c>
      <c r="I573">
        <v>0.112841739903664</v>
      </c>
      <c r="J573">
        <v>0.85870848063761496</v>
      </c>
      <c r="K573">
        <v>1.0199311467132299</v>
      </c>
    </row>
    <row r="574" spans="1:11" x14ac:dyDescent="0.3">
      <c r="A574">
        <v>9.5500000000000007</v>
      </c>
      <c r="B574">
        <v>1.7305970427597499E-2</v>
      </c>
      <c r="C574">
        <v>4.6306507418920298E-2</v>
      </c>
      <c r="D574">
        <v>0.18160735049179599</v>
      </c>
      <c r="E574">
        <v>0.84185699042407702</v>
      </c>
      <c r="F574">
        <v>4.28432480611297</v>
      </c>
      <c r="G574">
        <v>1.0018938463818201</v>
      </c>
      <c r="H574">
        <v>0.14069170494898001</v>
      </c>
      <c r="I574">
        <v>0.11284059194394799</v>
      </c>
      <c r="J574">
        <v>0.85870848063745298</v>
      </c>
      <c r="K574">
        <v>1.0199313443095801</v>
      </c>
    </row>
    <row r="575" spans="1:11" x14ac:dyDescent="0.3">
      <c r="A575">
        <v>9.56666666666667</v>
      </c>
      <c r="B575">
        <v>1.73060063601389E-2</v>
      </c>
      <c r="C575">
        <v>4.6306722428470497E-2</v>
      </c>
      <c r="D575">
        <v>0.181608501115962</v>
      </c>
      <c r="E575">
        <v>0.84186375928974699</v>
      </c>
      <c r="F575">
        <v>4.28436664299202</v>
      </c>
      <c r="G575">
        <v>1.0018927032389899</v>
      </c>
      <c r="H575">
        <v>0.14069284809181201</v>
      </c>
      <c r="I575">
        <v>0.112839448801116</v>
      </c>
      <c r="J575">
        <v>0.858708480637284</v>
      </c>
      <c r="K575">
        <v>1.01993154107762</v>
      </c>
    </row>
    <row r="576" spans="1:11" x14ac:dyDescent="0.3">
      <c r="A576">
        <v>9.5833333333333304</v>
      </c>
      <c r="B576">
        <v>1.7306042132600698E-2</v>
      </c>
      <c r="C576">
        <v>4.6306936530900997E-2</v>
      </c>
      <c r="D576">
        <v>0.18160964688915701</v>
      </c>
      <c r="E576">
        <v>0.84187049963176797</v>
      </c>
      <c r="F576">
        <v>4.2844083036568996</v>
      </c>
      <c r="G576">
        <v>1.00189156491304</v>
      </c>
      <c r="H576">
        <v>0.14069398641775999</v>
      </c>
      <c r="I576">
        <v>0.112838310475168</v>
      </c>
      <c r="J576">
        <v>0.85870848063710703</v>
      </c>
      <c r="K576">
        <v>1.01993173701734</v>
      </c>
    </row>
    <row r="577" spans="1:11" x14ac:dyDescent="0.3">
      <c r="A577">
        <v>9.6</v>
      </c>
      <c r="B577">
        <v>1.7306077744982901E-2</v>
      </c>
      <c r="C577">
        <v>4.6307149726211798E-2</v>
      </c>
      <c r="D577">
        <v>0.18161078781137999</v>
      </c>
      <c r="E577">
        <v>0.84187721145014005</v>
      </c>
      <c r="F577">
        <v>4.2844497881076</v>
      </c>
      <c r="G577">
        <v>1.00189043140397</v>
      </c>
      <c r="H577">
        <v>0.14069511992682401</v>
      </c>
      <c r="I577">
        <v>0.112837176966104</v>
      </c>
      <c r="J577">
        <v>0.85870848063692296</v>
      </c>
      <c r="K577">
        <v>1.0199319321287501</v>
      </c>
    </row>
    <row r="578" spans="1:11" x14ac:dyDescent="0.3">
      <c r="A578">
        <v>9.6166666666666707</v>
      </c>
      <c r="B578">
        <v>1.7306113197285498E-2</v>
      </c>
      <c r="C578">
        <v>4.63073620144029E-2</v>
      </c>
      <c r="D578">
        <v>0.181611923882632</v>
      </c>
      <c r="E578">
        <v>0.84188389474486403</v>
      </c>
      <c r="F578">
        <v>4.2844910963441301</v>
      </c>
      <c r="G578">
        <v>1.0018893027117901</v>
      </c>
      <c r="H578">
        <v>0.14069624861900401</v>
      </c>
      <c r="I578">
        <v>0.112836048273924</v>
      </c>
      <c r="J578">
        <v>0.858708480636732</v>
      </c>
      <c r="K578">
        <v>1.0199321264118499</v>
      </c>
    </row>
    <row r="579" spans="1:11" x14ac:dyDescent="0.3">
      <c r="A579">
        <v>9.6333333333333293</v>
      </c>
      <c r="B579">
        <v>1.7306148489508399E-2</v>
      </c>
      <c r="C579">
        <v>4.6307573395474297E-2</v>
      </c>
      <c r="D579">
        <v>0.18161305510291201</v>
      </c>
      <c r="E579">
        <v>0.841890549515939</v>
      </c>
      <c r="F579">
        <v>4.28453222836648</v>
      </c>
      <c r="G579">
        <v>1.0018881788364999</v>
      </c>
      <c r="H579">
        <v>0.1406973724943</v>
      </c>
      <c r="I579">
        <v>0.11283492439862899</v>
      </c>
      <c r="J579">
        <v>0.85870848063653304</v>
      </c>
      <c r="K579">
        <v>1.0199323198666399</v>
      </c>
    </row>
    <row r="580" spans="1:11" x14ac:dyDescent="0.3">
      <c r="A580">
        <v>9.65</v>
      </c>
      <c r="B580">
        <v>1.7306183621651799E-2</v>
      </c>
      <c r="C580">
        <v>4.6307783869426099E-2</v>
      </c>
      <c r="D580">
        <v>0.181614181472221</v>
      </c>
      <c r="E580">
        <v>0.84189717576336598</v>
      </c>
      <c r="F580">
        <v>4.2845731841746497</v>
      </c>
      <c r="G580">
        <v>1.00188705977809</v>
      </c>
      <c r="H580">
        <v>0.140698491552712</v>
      </c>
      <c r="I580">
        <v>0.112833805340217</v>
      </c>
      <c r="J580">
        <v>0.85870848063632699</v>
      </c>
      <c r="K580">
        <v>1.01993251249311</v>
      </c>
    </row>
    <row r="581" spans="1:11" x14ac:dyDescent="0.3">
      <c r="A581">
        <v>9.6666666666666696</v>
      </c>
      <c r="B581">
        <v>1.7306218593715499E-2</v>
      </c>
      <c r="C581">
        <v>4.6307993436258299E-2</v>
      </c>
      <c r="D581">
        <v>0.181615302990558</v>
      </c>
      <c r="E581">
        <v>0.84190377348714396</v>
      </c>
      <c r="F581">
        <v>4.2846139637686402</v>
      </c>
      <c r="G581">
        <v>1.0018859455365601</v>
      </c>
      <c r="H581">
        <v>0.14069960579424001</v>
      </c>
      <c r="I581">
        <v>0.112832691098689</v>
      </c>
      <c r="J581">
        <v>0.85870848063611405</v>
      </c>
      <c r="K581">
        <v>1.01993270429127</v>
      </c>
    </row>
    <row r="582" spans="1:11" x14ac:dyDescent="0.3">
      <c r="A582">
        <v>9.68333333333333</v>
      </c>
      <c r="B582">
        <v>1.7306253415780199E-2</v>
      </c>
      <c r="C582">
        <v>4.6308202146711698E-2</v>
      </c>
      <c r="D582">
        <v>0.18161641992889299</v>
      </c>
      <c r="E582">
        <v>0.84191034427931399</v>
      </c>
      <c r="F582">
        <v>4.2846545769760098</v>
      </c>
      <c r="G582">
        <v>1.0018848358430901</v>
      </c>
      <c r="H582">
        <v>0.14070071548771301</v>
      </c>
      <c r="I582">
        <v>0.112831581405216</v>
      </c>
      <c r="J582">
        <v>0.85870848063613103</v>
      </c>
      <c r="K582">
        <v>1.0199328953072699</v>
      </c>
    </row>
    <row r="583" spans="1:11" x14ac:dyDescent="0.3">
      <c r="A583">
        <v>9.6999999999999993</v>
      </c>
      <c r="B583">
        <v>1.7306288108265001E-2</v>
      </c>
      <c r="C583">
        <v>4.6308410115402598E-2</v>
      </c>
      <c r="D583">
        <v>0.18161753289993701</v>
      </c>
      <c r="E583">
        <v>0.84191689174163897</v>
      </c>
      <c r="F583">
        <v>4.2846950460417101</v>
      </c>
      <c r="G583">
        <v>1.0018837300894501</v>
      </c>
      <c r="H583">
        <v>0.140701821241353</v>
      </c>
      <c r="I583">
        <v>0.112830475651575</v>
      </c>
      <c r="J583">
        <v>0.85870848063626803</v>
      </c>
      <c r="K583">
        <v>1.0199330856456399</v>
      </c>
    </row>
    <row r="584" spans="1:11" x14ac:dyDescent="0.3">
      <c r="A584">
        <v>9.7166666666666703</v>
      </c>
      <c r="B584">
        <v>1.73063226710433E-2</v>
      </c>
      <c r="C584">
        <v>4.6308617344217602E-2</v>
      </c>
      <c r="D584">
        <v>0.18161864191390101</v>
      </c>
      <c r="E584">
        <v>0.84192341593450104</v>
      </c>
      <c r="F584">
        <v>4.2847353713409504</v>
      </c>
      <c r="G584">
        <v>1.0018826282654301</v>
      </c>
      <c r="H584">
        <v>0.140702923065366</v>
      </c>
      <c r="I584">
        <v>0.112829373827563</v>
      </c>
      <c r="J584">
        <v>0.85870848063639704</v>
      </c>
      <c r="K584">
        <v>1.01993327530816</v>
      </c>
    </row>
    <row r="585" spans="1:11" x14ac:dyDescent="0.3">
      <c r="A585">
        <v>9.7333333333333307</v>
      </c>
      <c r="B585">
        <v>1.73063571041152E-2</v>
      </c>
      <c r="C585">
        <v>4.6308823833156702E-2</v>
      </c>
      <c r="D585">
        <v>0.18161974697078601</v>
      </c>
      <c r="E585">
        <v>0.84192991685790097</v>
      </c>
      <c r="F585">
        <v>4.2847755528737199</v>
      </c>
      <c r="G585">
        <v>1.00188153037105</v>
      </c>
      <c r="H585">
        <v>0.14070402095974999</v>
      </c>
      <c r="I585">
        <v>0.112828275933179</v>
      </c>
      <c r="J585">
        <v>0.85870848063651595</v>
      </c>
      <c r="K585">
        <v>1.0199334642948199</v>
      </c>
    </row>
    <row r="586" spans="1:11" x14ac:dyDescent="0.3">
      <c r="A586">
        <v>9.75</v>
      </c>
      <c r="B586">
        <v>1.7306391407480401E-2</v>
      </c>
      <c r="C586">
        <v>4.6309029582219899E-2</v>
      </c>
      <c r="D586">
        <v>0.18162084807059101</v>
      </c>
      <c r="E586">
        <v>0.84193639451183899</v>
      </c>
      <c r="F586">
        <v>4.28481559064004</v>
      </c>
      <c r="G586">
        <v>1.0018804364062901</v>
      </c>
      <c r="H586">
        <v>0.14070511492450599</v>
      </c>
      <c r="I586">
        <v>0.11282718196842299</v>
      </c>
      <c r="J586">
        <v>0.85870848063662597</v>
      </c>
      <c r="K586">
        <v>1.01993365260563</v>
      </c>
    </row>
    <row r="587" spans="1:11" x14ac:dyDescent="0.3">
      <c r="A587">
        <v>9.7666666666666693</v>
      </c>
      <c r="B587">
        <v>1.73064255811392E-2</v>
      </c>
      <c r="C587">
        <v>4.6309234591407102E-2</v>
      </c>
      <c r="D587">
        <v>0.18162194521331601</v>
      </c>
      <c r="E587">
        <v>0.84194284889631399</v>
      </c>
      <c r="F587">
        <v>4.2848554846398796</v>
      </c>
      <c r="G587">
        <v>1.0018793463711699</v>
      </c>
      <c r="H587">
        <v>0.14070620495963301</v>
      </c>
      <c r="I587">
        <v>0.112826091933295</v>
      </c>
      <c r="J587">
        <v>0.858708480636727</v>
      </c>
      <c r="K587">
        <v>1.01993384024059</v>
      </c>
    </row>
    <row r="588" spans="1:11" x14ac:dyDescent="0.3">
      <c r="A588">
        <v>9.7833333333333297</v>
      </c>
      <c r="B588">
        <v>1.7306459625091499E-2</v>
      </c>
      <c r="C588">
        <v>4.6309438860718401E-2</v>
      </c>
      <c r="D588">
        <v>0.18162303839896099</v>
      </c>
      <c r="E588">
        <v>0.84194928001132596</v>
      </c>
      <c r="F588">
        <v>4.2848952348732698</v>
      </c>
      <c r="G588">
        <v>1.00187826026567</v>
      </c>
      <c r="H588">
        <v>0.14070729106513299</v>
      </c>
      <c r="I588">
        <v>0.112825005827796</v>
      </c>
      <c r="J588">
        <v>0.85870848063681804</v>
      </c>
      <c r="K588">
        <v>1.01993402719969</v>
      </c>
    </row>
    <row r="589" spans="1:11" x14ac:dyDescent="0.3">
      <c r="A589">
        <v>9.8000000000000007</v>
      </c>
      <c r="B589">
        <v>1.7306493539337199E-2</v>
      </c>
      <c r="C589">
        <v>4.6309642390153803E-2</v>
      </c>
      <c r="D589">
        <v>0.181624127627527</v>
      </c>
      <c r="E589">
        <v>0.84195568785687602</v>
      </c>
      <c r="F589">
        <v>4.2849348413401902</v>
      </c>
      <c r="G589">
        <v>1.0018771780897899</v>
      </c>
      <c r="H589">
        <v>0.14070837324100399</v>
      </c>
      <c r="I589">
        <v>0.11282392365192501</v>
      </c>
      <c r="J589">
        <v>0.85870848063690097</v>
      </c>
      <c r="K589">
        <v>1.0199342134829501</v>
      </c>
    </row>
    <row r="590" spans="1:11" x14ac:dyDescent="0.3">
      <c r="A590">
        <v>9.81666666666667</v>
      </c>
      <c r="B590">
        <v>1.73065273238764E-2</v>
      </c>
      <c r="C590">
        <v>4.6309845179713302E-2</v>
      </c>
      <c r="D590">
        <v>0.18162521289901301</v>
      </c>
      <c r="E590">
        <v>0.84196207243296395</v>
      </c>
      <c r="F590">
        <v>4.2849743040406496</v>
      </c>
      <c r="G590">
        <v>1.0018760998435501</v>
      </c>
      <c r="H590">
        <v>0.14070945148724701</v>
      </c>
      <c r="I590">
        <v>0.11282284540568201</v>
      </c>
      <c r="J590">
        <v>0.85870848063697502</v>
      </c>
      <c r="K590">
        <v>1.01993439909034</v>
      </c>
    </row>
    <row r="591" spans="1:11" x14ac:dyDescent="0.3">
      <c r="A591">
        <v>9.8333333333333304</v>
      </c>
      <c r="B591">
        <v>1.7306560978709098E-2</v>
      </c>
      <c r="C591">
        <v>4.6310047229396897E-2</v>
      </c>
      <c r="D591">
        <v>0.181626294213419</v>
      </c>
      <c r="E591">
        <v>0.84196843373958996</v>
      </c>
      <c r="F591">
        <v>4.2850136229746401</v>
      </c>
      <c r="G591">
        <v>1.00187502552694</v>
      </c>
      <c r="H591">
        <v>0.14071052580386101</v>
      </c>
      <c r="I591">
        <v>0.11282177108906701</v>
      </c>
      <c r="J591">
        <v>0.85870848063703897</v>
      </c>
      <c r="K591">
        <v>1.0199345840218901</v>
      </c>
    </row>
    <row r="592" spans="1:11" x14ac:dyDescent="0.3">
      <c r="A592">
        <v>9.85</v>
      </c>
      <c r="B592">
        <v>1.7306594503835201E-2</v>
      </c>
      <c r="C592">
        <v>4.6310248539204603E-2</v>
      </c>
      <c r="D592">
        <v>0.18162737157074499</v>
      </c>
      <c r="E592">
        <v>0.84197477177675295</v>
      </c>
      <c r="F592">
        <v>4.2850527981421704</v>
      </c>
      <c r="G592">
        <v>1.00187395513995</v>
      </c>
      <c r="H592">
        <v>0.140711596190848</v>
      </c>
      <c r="I592">
        <v>0.112820700702081</v>
      </c>
      <c r="J592">
        <v>0.85870848063709504</v>
      </c>
      <c r="K592">
        <v>1.0199347682775799</v>
      </c>
    </row>
    <row r="593" spans="1:11" x14ac:dyDescent="0.3">
      <c r="A593">
        <v>9.8666666666666707</v>
      </c>
      <c r="B593">
        <v>1.7306627899254801E-2</v>
      </c>
      <c r="C593">
        <v>4.6310449109136301E-2</v>
      </c>
      <c r="D593">
        <v>0.18162844497099101</v>
      </c>
      <c r="E593">
        <v>0.84198108654445303</v>
      </c>
      <c r="F593">
        <v>4.2850918295432399</v>
      </c>
      <c r="G593">
        <v>1.0018728886825901</v>
      </c>
      <c r="H593">
        <v>0.14071266264820601</v>
      </c>
      <c r="I593">
        <v>0.11281963424472299</v>
      </c>
      <c r="J593">
        <v>0.858708480637141</v>
      </c>
      <c r="K593">
        <v>1.0199349518574199</v>
      </c>
    </row>
    <row r="594" spans="1:11" x14ac:dyDescent="0.3">
      <c r="A594">
        <v>9.8833333333333293</v>
      </c>
      <c r="B594">
        <v>1.7306661164967999E-2</v>
      </c>
      <c r="C594">
        <v>4.6310648939192102E-2</v>
      </c>
      <c r="D594">
        <v>0.18162951441415801</v>
      </c>
      <c r="E594">
        <v>0.84198737804269097</v>
      </c>
      <c r="F594">
        <v>4.2851307171778501</v>
      </c>
      <c r="G594">
        <v>1.00187182615486</v>
      </c>
      <c r="H594">
        <v>0.140713725175936</v>
      </c>
      <c r="I594">
        <v>0.112818571716993</v>
      </c>
      <c r="J594">
        <v>0.85870848063717797</v>
      </c>
      <c r="K594">
        <v>1.0199351347614001</v>
      </c>
    </row>
    <row r="595" spans="1:11" x14ac:dyDescent="0.3">
      <c r="A595">
        <v>9.9</v>
      </c>
      <c r="B595">
        <v>1.73066943009746E-2</v>
      </c>
      <c r="C595">
        <v>4.6310848029372E-2</v>
      </c>
      <c r="D595">
        <v>0.181630579900245</v>
      </c>
      <c r="E595">
        <v>0.841993646271467</v>
      </c>
      <c r="F595">
        <v>4.2851694610459896</v>
      </c>
      <c r="G595">
        <v>1.00187076755676</v>
      </c>
      <c r="H595">
        <v>0.14071478377403701</v>
      </c>
      <c r="I595">
        <v>0.112817513118891</v>
      </c>
      <c r="J595">
        <v>0.85870848063720695</v>
      </c>
      <c r="K595">
        <v>1.01993531698954</v>
      </c>
    </row>
    <row r="596" spans="1:11" x14ac:dyDescent="0.3">
      <c r="A596">
        <v>9.9166666666666696</v>
      </c>
      <c r="B596">
        <v>1.7306727307274599E-2</v>
      </c>
      <c r="C596">
        <v>4.6311046379676001E-2</v>
      </c>
      <c r="D596">
        <v>0.18163164142925201</v>
      </c>
      <c r="E596">
        <v>0.84199989123078101</v>
      </c>
      <c r="F596">
        <v>4.2852080611476699</v>
      </c>
      <c r="G596">
        <v>1.0018697128882901</v>
      </c>
      <c r="H596">
        <v>0.14071583844251001</v>
      </c>
      <c r="I596">
        <v>0.112816458450418</v>
      </c>
      <c r="J596">
        <v>0.85870848063722605</v>
      </c>
      <c r="K596">
        <v>1.0199354985418101</v>
      </c>
    </row>
    <row r="597" spans="1:11" x14ac:dyDescent="0.3">
      <c r="A597">
        <v>9.93333333333333</v>
      </c>
      <c r="B597">
        <v>1.7306760183868199E-2</v>
      </c>
      <c r="C597">
        <v>4.6311243990104001E-2</v>
      </c>
      <c r="D597">
        <v>0.18163269900117901</v>
      </c>
      <c r="E597">
        <v>0.84200611292063099</v>
      </c>
      <c r="F597">
        <v>4.2852465174828902</v>
      </c>
      <c r="G597">
        <v>1.0018686621494399</v>
      </c>
      <c r="H597">
        <v>0.140716889181355</v>
      </c>
      <c r="I597">
        <v>0.112815407711573</v>
      </c>
      <c r="J597">
        <v>0.85870848063723604</v>
      </c>
      <c r="K597">
        <v>1.0199356794182399</v>
      </c>
    </row>
    <row r="598" spans="1:11" x14ac:dyDescent="0.3">
      <c r="A598">
        <v>9.9499999999999993</v>
      </c>
      <c r="B598">
        <v>1.73067929307552E-2</v>
      </c>
      <c r="C598">
        <v>4.6311440860656201E-2</v>
      </c>
      <c r="D598">
        <v>0.18163375261602699</v>
      </c>
      <c r="E598">
        <v>0.84201231134101995</v>
      </c>
      <c r="F598">
        <v>4.2852848300516397</v>
      </c>
      <c r="G598">
        <v>1.0018676153402299</v>
      </c>
      <c r="H598">
        <v>0.140717935990572</v>
      </c>
      <c r="I598">
        <v>0.112814360902356</v>
      </c>
      <c r="J598">
        <v>0.85870848063723604</v>
      </c>
      <c r="K598">
        <v>1.0199358596188099</v>
      </c>
    </row>
    <row r="599" spans="1:11" x14ac:dyDescent="0.3">
      <c r="A599">
        <v>9.9666666666666703</v>
      </c>
      <c r="B599">
        <v>1.7306825547935702E-2</v>
      </c>
      <c r="C599">
        <v>4.6311636991332401E-2</v>
      </c>
      <c r="D599">
        <v>0.181634802273795</v>
      </c>
      <c r="E599">
        <v>0.84201848649194599</v>
      </c>
      <c r="F599">
        <v>4.2853229988539301</v>
      </c>
      <c r="G599">
        <v>1.0018665724606399</v>
      </c>
      <c r="H599">
        <v>0.14071897887016099</v>
      </c>
      <c r="I599">
        <v>0.11281331802276801</v>
      </c>
      <c r="J599">
        <v>0.85870848063722804</v>
      </c>
      <c r="K599">
        <v>1.0199360391435299</v>
      </c>
    </row>
    <row r="600" spans="1:11" x14ac:dyDescent="0.3">
      <c r="A600">
        <v>9.9833333333333307</v>
      </c>
      <c r="B600">
        <v>1.7306858035409701E-2</v>
      </c>
      <c r="C600">
        <v>4.6311832382132698E-2</v>
      </c>
      <c r="D600">
        <v>0.18163584797448301</v>
      </c>
      <c r="E600">
        <v>0.84202463837341002</v>
      </c>
      <c r="F600">
        <v>4.2853610238897604</v>
      </c>
      <c r="G600">
        <v>1.0018655335106801</v>
      </c>
      <c r="H600">
        <v>0.140720017820121</v>
      </c>
      <c r="I600">
        <v>0.112812279072808</v>
      </c>
      <c r="J600">
        <v>0.85870848063721095</v>
      </c>
      <c r="K600">
        <v>1.0199362179924001</v>
      </c>
    </row>
    <row r="601" spans="1:11" x14ac:dyDescent="0.3">
      <c r="A601">
        <v>10</v>
      </c>
      <c r="B601">
        <v>1.73068903931771E-2</v>
      </c>
      <c r="C601">
        <v>4.6312027033057097E-2</v>
      </c>
      <c r="D601">
        <v>0.181636889718091</v>
      </c>
      <c r="E601">
        <v>0.84203076698541102</v>
      </c>
      <c r="F601">
        <v>4.2853989051591199</v>
      </c>
      <c r="G601">
        <v>1.00186449849035</v>
      </c>
      <c r="H601">
        <v>0.140721052840453</v>
      </c>
      <c r="I601">
        <v>0.112811244052476</v>
      </c>
      <c r="J601">
        <v>0.85870848063718397</v>
      </c>
      <c r="K601">
        <v>1.01993639616541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System Properties</vt:lpstr>
      <vt:lpstr>Crystallization Kinetics</vt:lpstr>
      <vt:lpstr>Heat Transfer</vt:lpstr>
      <vt:lpstr>Solver Settings</vt:lpstr>
      <vt:lpstr>Ref</vt:lpstr>
      <vt:lpstr>Results-Batch</vt:lpstr>
      <vt:lpstr>Results (ND)-Batch</vt:lpstr>
      <vt:lpstr>Time Pass</vt:lpstr>
      <vt:lpstr>Raw Data</vt:lpstr>
      <vt:lpstr>Initial Conditions</vt:lpstr>
      <vt:lpstr>Non-Dimensional Groups</vt:lpstr>
      <vt:lpstr>Results (Continuous)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Aj</cp:lastModifiedBy>
  <dcterms:created xsi:type="dcterms:W3CDTF">2017-06-05T17:09:12Z</dcterms:created>
  <dcterms:modified xsi:type="dcterms:W3CDTF">2017-11-18T09:31:49Z</dcterms:modified>
</cp:coreProperties>
</file>