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60991ded71a6fe47/STAT/"/>
    </mc:Choice>
  </mc:AlternateContent>
  <xr:revisionPtr revIDLastSave="3" documentId="8_{28718337-85CE-3C45-9763-A34AFF57CFBA}" xr6:coauthVersionLast="43" xr6:coauthVersionMax="43" xr10:uidLastSave="{CF24E001-1E4B-7F42-B351-040ED809607B}"/>
  <bookViews>
    <workbookView xWindow="20880" yWindow="0" windowWidth="30320" windowHeight="28800" activeTab="1" xr2:uid="{00000000-000D-0000-FFFF-FFFF00000000}"/>
  </bookViews>
  <sheets>
    <sheet name="2 Ball" sheetId="1" r:id="rId1"/>
    <sheet name="More than 2 Bal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" i="3" l="1"/>
  <c r="B36" i="3"/>
  <c r="C36" i="3"/>
  <c r="D36" i="3"/>
  <c r="E36" i="3"/>
  <c r="H36" i="3"/>
  <c r="B37" i="3"/>
  <c r="C37" i="3"/>
  <c r="D37" i="3"/>
  <c r="E37" i="3"/>
  <c r="H37" i="3"/>
  <c r="B38" i="3"/>
  <c r="C38" i="3"/>
  <c r="D38" i="3"/>
  <c r="E38" i="3"/>
  <c r="H38" i="3"/>
  <c r="B39" i="3"/>
  <c r="C39" i="3"/>
  <c r="D39" i="3"/>
  <c r="E39" i="3"/>
  <c r="H39" i="3"/>
  <c r="B40" i="3"/>
  <c r="C40" i="3"/>
  <c r="D40" i="3"/>
  <c r="E40" i="3"/>
  <c r="H40" i="3"/>
  <c r="B41" i="3"/>
  <c r="C41" i="3"/>
  <c r="D41" i="3"/>
  <c r="E41" i="3"/>
  <c r="H41" i="3"/>
  <c r="B42" i="3"/>
  <c r="C42" i="3"/>
  <c r="D42" i="3"/>
  <c r="E42" i="3"/>
  <c r="H42" i="3"/>
  <c r="B43" i="3"/>
  <c r="C43" i="3"/>
  <c r="D43" i="3"/>
  <c r="E43" i="3"/>
  <c r="H43" i="3"/>
  <c r="B44" i="3"/>
  <c r="C44" i="3"/>
  <c r="D44" i="3"/>
  <c r="E44" i="3"/>
  <c r="H44" i="3"/>
  <c r="B45" i="3"/>
  <c r="C45" i="3"/>
  <c r="D45" i="3"/>
  <c r="E45" i="3"/>
  <c r="H45" i="3"/>
  <c r="B46" i="3"/>
  <c r="C46" i="3"/>
  <c r="D46" i="3"/>
  <c r="E46" i="3"/>
  <c r="H46" i="3"/>
  <c r="B47" i="3"/>
  <c r="C47" i="3"/>
  <c r="D47" i="3"/>
  <c r="E47" i="3"/>
  <c r="H47" i="3"/>
  <c r="B48" i="3"/>
  <c r="C48" i="3"/>
  <c r="D48" i="3"/>
  <c r="E48" i="3"/>
  <c r="H48" i="3"/>
  <c r="B49" i="3"/>
  <c r="C49" i="3"/>
  <c r="D49" i="3"/>
  <c r="E49" i="3"/>
  <c r="H49" i="3"/>
  <c r="B50" i="3"/>
  <c r="C50" i="3"/>
  <c r="D50" i="3"/>
  <c r="E50" i="3"/>
  <c r="H50" i="3"/>
  <c r="B51" i="3"/>
  <c r="C51" i="3"/>
  <c r="D51" i="3"/>
  <c r="E51" i="3"/>
  <c r="H51" i="3"/>
  <c r="B52" i="3"/>
  <c r="C52" i="3"/>
  <c r="D52" i="3"/>
  <c r="E52" i="3"/>
  <c r="H52" i="3"/>
  <c r="B53" i="3"/>
  <c r="C53" i="3"/>
  <c r="D53" i="3"/>
  <c r="E53" i="3"/>
  <c r="H53" i="3"/>
  <c r="B24" i="3"/>
  <c r="C24" i="3"/>
  <c r="D24" i="3"/>
  <c r="E24" i="3"/>
  <c r="H24" i="3"/>
  <c r="B25" i="3"/>
  <c r="C25" i="3"/>
  <c r="D25" i="3"/>
  <c r="E25" i="3"/>
  <c r="H25" i="3"/>
  <c r="B26" i="3"/>
  <c r="C26" i="3"/>
  <c r="D26" i="3"/>
  <c r="E26" i="3"/>
  <c r="H26" i="3"/>
  <c r="B27" i="3"/>
  <c r="C27" i="3"/>
  <c r="D27" i="3"/>
  <c r="E27" i="3"/>
  <c r="H27" i="3"/>
  <c r="B28" i="3"/>
  <c r="C28" i="3"/>
  <c r="D28" i="3"/>
  <c r="E28" i="3"/>
  <c r="H28" i="3"/>
  <c r="B29" i="3"/>
  <c r="C29" i="3"/>
  <c r="D29" i="3"/>
  <c r="E29" i="3"/>
  <c r="H29" i="3"/>
  <c r="B30" i="3"/>
  <c r="C30" i="3"/>
  <c r="D30" i="3"/>
  <c r="E30" i="3"/>
  <c r="H30" i="3"/>
  <c r="B31" i="3"/>
  <c r="C31" i="3"/>
  <c r="D31" i="3"/>
  <c r="E31" i="3"/>
  <c r="H31" i="3"/>
  <c r="B32" i="3"/>
  <c r="C32" i="3"/>
  <c r="D32" i="3"/>
  <c r="E32" i="3"/>
  <c r="H32" i="3"/>
  <c r="B33" i="3"/>
  <c r="C33" i="3"/>
  <c r="D33" i="3"/>
  <c r="E33" i="3"/>
  <c r="H33" i="3"/>
  <c r="B34" i="3"/>
  <c r="C34" i="3"/>
  <c r="D34" i="3"/>
  <c r="E34" i="3"/>
  <c r="H34" i="3"/>
  <c r="B35" i="3"/>
  <c r="C35" i="3"/>
  <c r="D35" i="3"/>
  <c r="E35" i="3"/>
  <c r="H35" i="3"/>
  <c r="I23" i="3"/>
  <c r="I22" i="3"/>
  <c r="F23" i="3"/>
  <c r="F22" i="3"/>
  <c r="I21" i="3"/>
  <c r="I20" i="3"/>
  <c r="H20" i="3"/>
  <c r="F21" i="3"/>
  <c r="F20" i="3"/>
  <c r="I19" i="3"/>
  <c r="I18" i="3"/>
  <c r="F19" i="3"/>
  <c r="F18" i="3"/>
  <c r="B18" i="3"/>
  <c r="C18" i="3"/>
  <c r="D18" i="3"/>
  <c r="E18" i="3"/>
  <c r="H18" i="3"/>
  <c r="B19" i="3"/>
  <c r="C19" i="3"/>
  <c r="D19" i="3"/>
  <c r="E19" i="3"/>
  <c r="H19" i="3"/>
  <c r="B20" i="3"/>
  <c r="C20" i="3"/>
  <c r="D20" i="3"/>
  <c r="E20" i="3"/>
  <c r="B21" i="3"/>
  <c r="C21" i="3"/>
  <c r="D21" i="3"/>
  <c r="E21" i="3"/>
  <c r="H21" i="3"/>
  <c r="B22" i="3"/>
  <c r="C22" i="3"/>
  <c r="D22" i="3"/>
  <c r="E22" i="3"/>
  <c r="H22" i="3"/>
  <c r="B23" i="3"/>
  <c r="C23" i="3"/>
  <c r="D23" i="3"/>
  <c r="E23" i="3"/>
  <c r="H23" i="3"/>
  <c r="C17" i="3"/>
  <c r="C16" i="3"/>
  <c r="C15" i="3"/>
  <c r="C14" i="3"/>
  <c r="C13" i="3"/>
  <c r="C12" i="3"/>
  <c r="B17" i="3"/>
  <c r="B16" i="3"/>
  <c r="B15" i="3"/>
  <c r="B14" i="3"/>
  <c r="B13" i="3"/>
  <c r="B12" i="3"/>
  <c r="L16" i="3"/>
  <c r="N16" i="3" s="1"/>
  <c r="K16" i="3"/>
  <c r="M16" i="3" s="1"/>
  <c r="J16" i="3"/>
  <c r="I16" i="3"/>
  <c r="H16" i="3"/>
  <c r="J17" i="3"/>
  <c r="I17" i="3"/>
  <c r="H17" i="3"/>
  <c r="D17" i="3"/>
  <c r="D16" i="3"/>
  <c r="E17" i="3"/>
  <c r="F17" i="3"/>
  <c r="G17" i="3"/>
  <c r="G16" i="3"/>
  <c r="F16" i="3"/>
  <c r="O16" i="3" s="1"/>
  <c r="E16" i="3"/>
  <c r="J15" i="3"/>
  <c r="I15" i="3"/>
  <c r="H15" i="3"/>
  <c r="D15" i="3"/>
  <c r="E15" i="3"/>
  <c r="F15" i="3"/>
  <c r="G15" i="3"/>
  <c r="L14" i="3"/>
  <c r="N14" i="3" s="1"/>
  <c r="K14" i="3"/>
  <c r="M14" i="3" s="1"/>
  <c r="L12" i="3"/>
  <c r="N12" i="3" s="1"/>
  <c r="K12" i="3"/>
  <c r="J14" i="3"/>
  <c r="I14" i="3"/>
  <c r="G14" i="3"/>
  <c r="F14" i="3"/>
  <c r="H14" i="3"/>
  <c r="E14" i="3"/>
  <c r="D14" i="3"/>
  <c r="X10" i="3"/>
  <c r="H13" i="3"/>
  <c r="D13" i="3"/>
  <c r="E13" i="3"/>
  <c r="H12" i="3"/>
  <c r="E12" i="3"/>
  <c r="D12" i="3"/>
  <c r="J13" i="3"/>
  <c r="I13" i="3"/>
  <c r="F13" i="3"/>
  <c r="G13" i="3"/>
  <c r="J12" i="3"/>
  <c r="I12" i="3"/>
  <c r="G12" i="3"/>
  <c r="F12" i="3"/>
  <c r="U9" i="1"/>
  <c r="T9" i="1"/>
  <c r="S9" i="1"/>
  <c r="N10" i="1"/>
  <c r="N9" i="1"/>
  <c r="P14" i="3" l="1"/>
  <c r="P16" i="3"/>
  <c r="Q15" i="3"/>
  <c r="R15" i="3" s="1"/>
  <c r="Q14" i="3"/>
  <c r="Q16" i="3"/>
  <c r="S16" i="3" s="1"/>
  <c r="Q17" i="3"/>
  <c r="R17" i="3" s="1"/>
  <c r="R14" i="3"/>
  <c r="S14" i="3"/>
  <c r="O14" i="3"/>
  <c r="R16" i="3"/>
  <c r="P12" i="3"/>
  <c r="M12" i="3"/>
  <c r="Q13" i="3"/>
  <c r="S13" i="3" s="1"/>
  <c r="Q12" i="3"/>
  <c r="R12" i="3" s="1"/>
  <c r="S12" i="3"/>
  <c r="O12" i="3"/>
  <c r="J18" i="3" l="1"/>
  <c r="J23" i="3"/>
  <c r="G20" i="3"/>
  <c r="G21" i="3"/>
  <c r="G19" i="3"/>
  <c r="J20" i="3"/>
  <c r="G18" i="3"/>
  <c r="Q18" i="3" s="1"/>
  <c r="J22" i="3"/>
  <c r="J19" i="3"/>
  <c r="Q19" i="3" s="1"/>
  <c r="G23" i="3"/>
  <c r="Q23" i="3" s="1"/>
  <c r="J21" i="3"/>
  <c r="G22" i="3"/>
  <c r="Q22" i="3" s="1"/>
  <c r="S15" i="3"/>
  <c r="U14" i="3" s="1"/>
  <c r="W14" i="3" s="1"/>
  <c r="Y14" i="3" s="1"/>
  <c r="AA14" i="3" s="1"/>
  <c r="L20" i="3" s="1"/>
  <c r="T14" i="3"/>
  <c r="V14" i="3" s="1"/>
  <c r="X14" i="3" s="1"/>
  <c r="Z14" i="3" s="1"/>
  <c r="K20" i="3" s="1"/>
  <c r="M20" i="3" s="1"/>
  <c r="O20" i="3" s="1"/>
  <c r="N20" i="3"/>
  <c r="P20" i="3" s="1"/>
  <c r="S17" i="3"/>
  <c r="U16" i="3" s="1"/>
  <c r="W16" i="3" s="1"/>
  <c r="Y16" i="3" s="1"/>
  <c r="AA16" i="3" s="1"/>
  <c r="L22" i="3" s="1"/>
  <c r="T16" i="3"/>
  <c r="V16" i="3" s="1"/>
  <c r="X16" i="3" s="1"/>
  <c r="Z16" i="3" s="1"/>
  <c r="K22" i="3" s="1"/>
  <c r="R13" i="3"/>
  <c r="T12" i="3" s="1"/>
  <c r="V12" i="3" s="1"/>
  <c r="X12" i="3" s="1"/>
  <c r="Z12" i="3" s="1"/>
  <c r="K18" i="3" s="1"/>
  <c r="M18" i="3" s="1"/>
  <c r="O18" i="3" s="1"/>
  <c r="U12" i="3"/>
  <c r="W12" i="3" s="1"/>
  <c r="Y12" i="3" s="1"/>
  <c r="AA12" i="3" s="1"/>
  <c r="L18" i="3" s="1"/>
  <c r="N18" i="3" s="1"/>
  <c r="P18" i="3" s="1"/>
  <c r="N12" i="1"/>
  <c r="O12" i="1"/>
  <c r="O10" i="1"/>
  <c r="O9" i="1"/>
  <c r="Q21" i="3" l="1"/>
  <c r="Q20" i="3"/>
  <c r="R20" i="3"/>
  <c r="S20" i="3"/>
  <c r="R18" i="3"/>
  <c r="S18" i="3"/>
  <c r="R23" i="3"/>
  <c r="S23" i="3"/>
  <c r="R19" i="3"/>
  <c r="S19" i="3"/>
  <c r="R21" i="3"/>
  <c r="S21" i="3"/>
  <c r="U20" i="3" s="1"/>
  <c r="W20" i="3" s="1"/>
  <c r="Y20" i="3" s="1"/>
  <c r="AA20" i="3" s="1"/>
  <c r="L26" i="3" s="1"/>
  <c r="N26" i="3" s="1"/>
  <c r="R22" i="3"/>
  <c r="S22" i="3"/>
  <c r="F26" i="3"/>
  <c r="F27" i="3"/>
  <c r="I24" i="3"/>
  <c r="I29" i="3"/>
  <c r="J29" i="3"/>
  <c r="G26" i="3"/>
  <c r="G27" i="3"/>
  <c r="J24" i="3"/>
  <c r="I28" i="3"/>
  <c r="F25" i="3"/>
  <c r="F24" i="3"/>
  <c r="I26" i="3"/>
  <c r="G24" i="3"/>
  <c r="J26" i="3"/>
  <c r="G25" i="3"/>
  <c r="J28" i="3"/>
  <c r="M22" i="3"/>
  <c r="O22" i="3" s="1"/>
  <c r="N22" i="3"/>
  <c r="P22" i="3" s="1"/>
  <c r="D13" i="1"/>
  <c r="E13" i="1"/>
  <c r="D14" i="1"/>
  <c r="D16" i="1" s="1"/>
  <c r="E14" i="1"/>
  <c r="F14" i="1"/>
  <c r="D15" i="1"/>
  <c r="D17" i="1" s="1"/>
  <c r="E15" i="1"/>
  <c r="E16" i="1"/>
  <c r="E18" i="1" s="1"/>
  <c r="E20" i="1" s="1"/>
  <c r="D18" i="1"/>
  <c r="D20" i="1" s="1"/>
  <c r="E12" i="1"/>
  <c r="E11" i="1"/>
  <c r="D12" i="1"/>
  <c r="D11" i="1"/>
  <c r="G11" i="1"/>
  <c r="I12" i="1" s="1"/>
  <c r="L9" i="1"/>
  <c r="F11" i="1" s="1"/>
  <c r="H12" i="1" s="1"/>
  <c r="T20" i="3" l="1"/>
  <c r="V20" i="3" s="1"/>
  <c r="X20" i="3" s="1"/>
  <c r="Z20" i="3" s="1"/>
  <c r="K26" i="3" s="1"/>
  <c r="M26" i="3" s="1"/>
  <c r="O26" i="3" s="1"/>
  <c r="U22" i="3"/>
  <c r="W22" i="3" s="1"/>
  <c r="Y22" i="3" s="1"/>
  <c r="AA22" i="3" s="1"/>
  <c r="L28" i="3" s="1"/>
  <c r="N28" i="3" s="1"/>
  <c r="P26" i="3"/>
  <c r="J35" i="3" s="1"/>
  <c r="T22" i="3"/>
  <c r="V22" i="3" s="1"/>
  <c r="X22" i="3" s="1"/>
  <c r="Z22" i="3" s="1"/>
  <c r="K28" i="3" s="1"/>
  <c r="M28" i="3" s="1"/>
  <c r="U18" i="3"/>
  <c r="W18" i="3" s="1"/>
  <c r="Y18" i="3" s="1"/>
  <c r="AA18" i="3" s="1"/>
  <c r="L24" i="3" s="1"/>
  <c r="N24" i="3" s="1"/>
  <c r="T18" i="3"/>
  <c r="V18" i="3" s="1"/>
  <c r="X18" i="3" s="1"/>
  <c r="Z18" i="3" s="1"/>
  <c r="K24" i="3" s="1"/>
  <c r="M24" i="3" s="1"/>
  <c r="O24" i="3" s="1"/>
  <c r="P24" i="3"/>
  <c r="G30" i="3" s="1"/>
  <c r="G32" i="3"/>
  <c r="F32" i="3"/>
  <c r="F33" i="3"/>
  <c r="I35" i="3"/>
  <c r="I30" i="3"/>
  <c r="Q24" i="3"/>
  <c r="Q26" i="3"/>
  <c r="J25" i="3"/>
  <c r="G28" i="3"/>
  <c r="P28" i="3" s="1"/>
  <c r="J27" i="3"/>
  <c r="G29" i="3"/>
  <c r="F28" i="3"/>
  <c r="I27" i="3"/>
  <c r="F29" i="3"/>
  <c r="I25" i="3"/>
  <c r="H13" i="1"/>
  <c r="N14" i="1"/>
  <c r="D19" i="1"/>
  <c r="E17" i="1"/>
  <c r="E19" i="1" s="1"/>
  <c r="G12" i="1"/>
  <c r="I11" i="1" s="1"/>
  <c r="M10" i="1"/>
  <c r="M9" i="1"/>
  <c r="L10" i="1"/>
  <c r="F12" i="1" s="1"/>
  <c r="H11" i="1" s="1"/>
  <c r="P9" i="1"/>
  <c r="Q9" i="1" s="1"/>
  <c r="R9" i="1" s="1"/>
  <c r="P10" i="1"/>
  <c r="Q10" i="1" s="1"/>
  <c r="R10" i="1" s="1"/>
  <c r="J30" i="3" l="1"/>
  <c r="G33" i="3"/>
  <c r="J32" i="3"/>
  <c r="J34" i="3"/>
  <c r="G31" i="3"/>
  <c r="Q28" i="3"/>
  <c r="R28" i="3" s="1"/>
  <c r="Q25" i="3"/>
  <c r="R25" i="3" s="1"/>
  <c r="S26" i="3"/>
  <c r="R26" i="3"/>
  <c r="F31" i="3"/>
  <c r="I34" i="3"/>
  <c r="I32" i="3"/>
  <c r="Q32" i="3" s="1"/>
  <c r="F30" i="3"/>
  <c r="Q30" i="3" s="1"/>
  <c r="Q27" i="3"/>
  <c r="R27" i="3" s="1"/>
  <c r="R24" i="3"/>
  <c r="S24" i="3"/>
  <c r="J33" i="3"/>
  <c r="G35" i="3"/>
  <c r="J31" i="3"/>
  <c r="G34" i="3"/>
  <c r="O28" i="3"/>
  <c r="Q29" i="3"/>
  <c r="P11" i="1"/>
  <c r="Q11" i="1" s="1"/>
  <c r="R11" i="1" s="1"/>
  <c r="J11" i="1"/>
  <c r="L11" i="1" s="1"/>
  <c r="N11" i="1" s="1"/>
  <c r="F13" i="1" s="1"/>
  <c r="P12" i="1"/>
  <c r="Q12" i="1" s="1"/>
  <c r="R12" i="1" s="1"/>
  <c r="S12" i="1" s="1"/>
  <c r="U12" i="1" s="1"/>
  <c r="J14" i="1" s="1"/>
  <c r="T11" i="1"/>
  <c r="S11" i="1"/>
  <c r="T10" i="1"/>
  <c r="V10" i="1" s="1"/>
  <c r="K12" i="1" s="1"/>
  <c r="M12" i="1" s="1"/>
  <c r="S10" i="1"/>
  <c r="U10" i="1" s="1"/>
  <c r="J12" i="1" s="1"/>
  <c r="L12" i="1" s="1"/>
  <c r="V9" i="1"/>
  <c r="K11" i="1" s="1"/>
  <c r="S28" i="3" l="1"/>
  <c r="T24" i="3"/>
  <c r="V24" i="3" s="1"/>
  <c r="X24" i="3" s="1"/>
  <c r="Z24" i="3" s="1"/>
  <c r="K30" i="3" s="1"/>
  <c r="M30" i="3" s="1"/>
  <c r="O30" i="3" s="1"/>
  <c r="I40" i="3" s="1"/>
  <c r="S25" i="3"/>
  <c r="U24" i="3" s="1"/>
  <c r="W24" i="3" s="1"/>
  <c r="Y24" i="3" s="1"/>
  <c r="AA24" i="3" s="1"/>
  <c r="L30" i="3" s="1"/>
  <c r="N30" i="3" s="1"/>
  <c r="P30" i="3" s="1"/>
  <c r="T26" i="3"/>
  <c r="V26" i="3" s="1"/>
  <c r="X26" i="3" s="1"/>
  <c r="Z26" i="3" s="1"/>
  <c r="K32" i="3" s="1"/>
  <c r="M32" i="3" s="1"/>
  <c r="O32" i="3" s="1"/>
  <c r="I41" i="3" s="1"/>
  <c r="S27" i="3"/>
  <c r="U26" i="3" s="1"/>
  <c r="W26" i="3" s="1"/>
  <c r="Y26" i="3" s="1"/>
  <c r="AA26" i="3" s="1"/>
  <c r="L32" i="3" s="1"/>
  <c r="N32" i="3" s="1"/>
  <c r="P32" i="3" s="1"/>
  <c r="G38" i="3" s="1"/>
  <c r="R32" i="3"/>
  <c r="S32" i="3"/>
  <c r="R30" i="3"/>
  <c r="S30" i="3"/>
  <c r="R29" i="3"/>
  <c r="T28" i="3" s="1"/>
  <c r="V28" i="3" s="1"/>
  <c r="X28" i="3" s="1"/>
  <c r="Z28" i="3" s="1"/>
  <c r="K34" i="3" s="1"/>
  <c r="M34" i="3" s="1"/>
  <c r="S29" i="3"/>
  <c r="U28" i="3" s="1"/>
  <c r="W28" i="3" s="1"/>
  <c r="Y28" i="3" s="1"/>
  <c r="AA28" i="3" s="1"/>
  <c r="L34" i="3" s="1"/>
  <c r="N34" i="3" s="1"/>
  <c r="P34" i="3" s="1"/>
  <c r="F35" i="3"/>
  <c r="Q35" i="3" s="1"/>
  <c r="I33" i="3"/>
  <c r="Q33" i="3" s="1"/>
  <c r="I31" i="3"/>
  <c r="Q31" i="3" s="1"/>
  <c r="F34" i="3"/>
  <c r="F36" i="3"/>
  <c r="F37" i="3"/>
  <c r="I38" i="3"/>
  <c r="H14" i="1"/>
  <c r="L14" i="1"/>
  <c r="F16" i="1" s="1"/>
  <c r="G14" i="1"/>
  <c r="M11" i="1"/>
  <c r="O11" i="1" s="1"/>
  <c r="G13" i="1" s="1"/>
  <c r="O13" i="1" s="1"/>
  <c r="T12" i="1"/>
  <c r="V12" i="1" s="1"/>
  <c r="K14" i="1" s="1"/>
  <c r="V11" i="1"/>
  <c r="K13" i="1" s="1"/>
  <c r="M13" i="1" s="1"/>
  <c r="U11" i="1"/>
  <c r="J13" i="1" s="1"/>
  <c r="L13" i="1" s="1"/>
  <c r="F39" i="3" l="1"/>
  <c r="F38" i="3"/>
  <c r="I36" i="3"/>
  <c r="J36" i="3"/>
  <c r="J41" i="3"/>
  <c r="G39" i="3"/>
  <c r="R31" i="3"/>
  <c r="T30" i="3" s="1"/>
  <c r="V30" i="3" s="1"/>
  <c r="X30" i="3" s="1"/>
  <c r="Z30" i="3" s="1"/>
  <c r="K36" i="3" s="1"/>
  <c r="S31" i="3"/>
  <c r="U30" i="3" s="1"/>
  <c r="W30" i="3" s="1"/>
  <c r="Y30" i="3" s="1"/>
  <c r="AA30" i="3" s="1"/>
  <c r="L36" i="3" s="1"/>
  <c r="N36" i="3" s="1"/>
  <c r="J39" i="3"/>
  <c r="J37" i="3"/>
  <c r="G40" i="3"/>
  <c r="G41" i="3"/>
  <c r="R35" i="3"/>
  <c r="S35" i="3"/>
  <c r="R33" i="3"/>
  <c r="T32" i="3" s="1"/>
  <c r="V32" i="3" s="1"/>
  <c r="X32" i="3" s="1"/>
  <c r="Z32" i="3" s="1"/>
  <c r="K38" i="3" s="1"/>
  <c r="M38" i="3" s="1"/>
  <c r="O38" i="3" s="1"/>
  <c r="S33" i="3"/>
  <c r="U32" i="3" s="1"/>
  <c r="W32" i="3" s="1"/>
  <c r="Y32" i="3" s="1"/>
  <c r="AA32" i="3" s="1"/>
  <c r="L38" i="3" s="1"/>
  <c r="N38" i="3" s="1"/>
  <c r="P38" i="3" s="1"/>
  <c r="J38" i="3"/>
  <c r="J40" i="3"/>
  <c r="G36" i="3"/>
  <c r="G37" i="3"/>
  <c r="O34" i="3"/>
  <c r="Q34" i="3"/>
  <c r="N13" i="1"/>
  <c r="F15" i="1" s="1"/>
  <c r="H16" i="1" s="1"/>
  <c r="I13" i="1"/>
  <c r="O14" i="1"/>
  <c r="G16" i="1" s="1"/>
  <c r="H15" i="1"/>
  <c r="I14" i="1"/>
  <c r="P14" i="1" s="1"/>
  <c r="Q14" i="1" s="1"/>
  <c r="R14" i="1" s="1"/>
  <c r="G15" i="1"/>
  <c r="P13" i="1"/>
  <c r="Q13" i="1" s="1"/>
  <c r="R13" i="1" s="1"/>
  <c r="M14" i="1"/>
  <c r="Q38" i="3" l="1"/>
  <c r="Q36" i="3"/>
  <c r="R36" i="3" s="1"/>
  <c r="R38" i="3"/>
  <c r="S38" i="3"/>
  <c r="G45" i="3"/>
  <c r="G44" i="3"/>
  <c r="J42" i="3"/>
  <c r="J47" i="3"/>
  <c r="P36" i="3"/>
  <c r="I37" i="3"/>
  <c r="Q37" i="3" s="1"/>
  <c r="F40" i="3"/>
  <c r="Q40" i="3" s="1"/>
  <c r="F41" i="3"/>
  <c r="Q41" i="3" s="1"/>
  <c r="I39" i="3"/>
  <c r="Q39" i="3" s="1"/>
  <c r="S34" i="3"/>
  <c r="U34" i="3" s="1"/>
  <c r="W34" i="3" s="1"/>
  <c r="Y34" i="3" s="1"/>
  <c r="AA34" i="3" s="1"/>
  <c r="L40" i="3" s="1"/>
  <c r="N40" i="3" s="1"/>
  <c r="P40" i="3" s="1"/>
  <c r="R34" i="3"/>
  <c r="T34" i="3" s="1"/>
  <c r="V34" i="3" s="1"/>
  <c r="X34" i="3" s="1"/>
  <c r="Z34" i="3" s="1"/>
  <c r="K40" i="3" s="1"/>
  <c r="M40" i="3" s="1"/>
  <c r="O40" i="3" s="1"/>
  <c r="I42" i="3"/>
  <c r="I47" i="3"/>
  <c r="F44" i="3"/>
  <c r="F45" i="3"/>
  <c r="M36" i="3"/>
  <c r="O36" i="3" s="1"/>
  <c r="I15" i="1"/>
  <c r="P15" i="1" s="1"/>
  <c r="Q15" i="1" s="1"/>
  <c r="R15" i="1" s="1"/>
  <c r="I16" i="1"/>
  <c r="P16" i="1" s="1"/>
  <c r="Q16" i="1" s="1"/>
  <c r="R16" i="1" s="1"/>
  <c r="T13" i="1"/>
  <c r="V13" i="1" s="1"/>
  <c r="K15" i="1" s="1"/>
  <c r="S13" i="1"/>
  <c r="U13" i="1" s="1"/>
  <c r="J15" i="1" s="1"/>
  <c r="S14" i="1"/>
  <c r="U14" i="1" s="1"/>
  <c r="J16" i="1" s="1"/>
  <c r="L16" i="1" s="1"/>
  <c r="T14" i="1"/>
  <c r="V14" i="1" s="1"/>
  <c r="K16" i="1" s="1"/>
  <c r="M16" i="1" s="1"/>
  <c r="O16" i="1" s="1"/>
  <c r="S36" i="3" l="1"/>
  <c r="I46" i="3"/>
  <c r="F43" i="3"/>
  <c r="F42" i="3"/>
  <c r="I44" i="3"/>
  <c r="I43" i="3"/>
  <c r="F46" i="3"/>
  <c r="F47" i="3"/>
  <c r="I45" i="3"/>
  <c r="J43" i="3"/>
  <c r="G46" i="3"/>
  <c r="G47" i="3"/>
  <c r="J45" i="3"/>
  <c r="S37" i="3"/>
  <c r="U36" i="3" s="1"/>
  <c r="W36" i="3" s="1"/>
  <c r="Y36" i="3" s="1"/>
  <c r="AA36" i="3" s="1"/>
  <c r="L42" i="3" s="1"/>
  <c r="R37" i="3"/>
  <c r="T36" i="3" s="1"/>
  <c r="V36" i="3" s="1"/>
  <c r="X36" i="3" s="1"/>
  <c r="Z36" i="3" s="1"/>
  <c r="K42" i="3" s="1"/>
  <c r="M42" i="3" s="1"/>
  <c r="R41" i="3"/>
  <c r="S41" i="3"/>
  <c r="R40" i="3"/>
  <c r="S40" i="3"/>
  <c r="R39" i="3"/>
  <c r="T38" i="3" s="1"/>
  <c r="V38" i="3" s="1"/>
  <c r="X38" i="3" s="1"/>
  <c r="Z38" i="3" s="1"/>
  <c r="K44" i="3" s="1"/>
  <c r="M44" i="3" s="1"/>
  <c r="O44" i="3" s="1"/>
  <c r="S39" i="3"/>
  <c r="U38" i="3" s="1"/>
  <c r="W38" i="3" s="1"/>
  <c r="Y38" i="3" s="1"/>
  <c r="AA38" i="3" s="1"/>
  <c r="L44" i="3" s="1"/>
  <c r="N44" i="3" s="1"/>
  <c r="P44" i="3" s="1"/>
  <c r="G42" i="3"/>
  <c r="J44" i="3"/>
  <c r="G43" i="3"/>
  <c r="J46" i="3"/>
  <c r="N16" i="1"/>
  <c r="F18" i="1" s="1"/>
  <c r="S16" i="1"/>
  <c r="U16" i="1" s="1"/>
  <c r="J18" i="1" s="1"/>
  <c r="L18" i="1" s="1"/>
  <c r="T16" i="1"/>
  <c r="V16" i="1" s="1"/>
  <c r="K18" i="1" s="1"/>
  <c r="M18" i="1" s="1"/>
  <c r="L15" i="1"/>
  <c r="G18" i="1"/>
  <c r="M15" i="1"/>
  <c r="O15" i="1" s="1"/>
  <c r="G17" i="1" s="1"/>
  <c r="I18" i="1" s="1"/>
  <c r="S15" i="1"/>
  <c r="U15" i="1" s="1"/>
  <c r="J17" i="1" s="1"/>
  <c r="L17" i="1" s="1"/>
  <c r="T15" i="1"/>
  <c r="V15" i="1" s="1"/>
  <c r="K17" i="1" s="1"/>
  <c r="Q44" i="3" l="1"/>
  <c r="Q45" i="3"/>
  <c r="R45" i="3" s="1"/>
  <c r="Q47" i="3"/>
  <c r="S47" i="3" s="1"/>
  <c r="R47" i="3"/>
  <c r="S45" i="3"/>
  <c r="J53" i="3"/>
  <c r="J48" i="3"/>
  <c r="G50" i="3"/>
  <c r="G51" i="3"/>
  <c r="N42" i="3"/>
  <c r="P42" i="3" s="1"/>
  <c r="O42" i="3"/>
  <c r="S44" i="3"/>
  <c r="R44" i="3"/>
  <c r="I48" i="3"/>
  <c r="F51" i="3"/>
  <c r="F50" i="3"/>
  <c r="I53" i="3"/>
  <c r="Q42" i="3"/>
  <c r="Q46" i="3"/>
  <c r="Q43" i="3"/>
  <c r="U40" i="3"/>
  <c r="W40" i="3" s="1"/>
  <c r="Y40" i="3" s="1"/>
  <c r="AA40" i="3" s="1"/>
  <c r="L46" i="3" s="1"/>
  <c r="N46" i="3" s="1"/>
  <c r="P46" i="3" s="1"/>
  <c r="T40" i="3"/>
  <c r="V40" i="3" s="1"/>
  <c r="X40" i="3" s="1"/>
  <c r="Z40" i="3" s="1"/>
  <c r="K46" i="3" s="1"/>
  <c r="O18" i="1"/>
  <c r="H17" i="1"/>
  <c r="N18" i="1"/>
  <c r="F20" i="1"/>
  <c r="N15" i="1"/>
  <c r="F17" i="1" s="1"/>
  <c r="M17" i="1"/>
  <c r="O17" i="1" s="1"/>
  <c r="G19" i="1" s="1"/>
  <c r="I17" i="1"/>
  <c r="G20" i="1"/>
  <c r="U44" i="3" l="1"/>
  <c r="W44" i="3" s="1"/>
  <c r="Y44" i="3" s="1"/>
  <c r="AA44" i="3" s="1"/>
  <c r="L50" i="3" s="1"/>
  <c r="N50" i="3" s="1"/>
  <c r="P50" i="3"/>
  <c r="M46" i="3"/>
  <c r="O46" i="3" s="1"/>
  <c r="R43" i="3"/>
  <c r="S43" i="3"/>
  <c r="S46" i="3"/>
  <c r="U46" i="3" s="1"/>
  <c r="W46" i="3" s="1"/>
  <c r="Y46" i="3" s="1"/>
  <c r="AA46" i="3" s="1"/>
  <c r="L52" i="3" s="1"/>
  <c r="N52" i="3" s="1"/>
  <c r="R46" i="3"/>
  <c r="T46" i="3" s="1"/>
  <c r="V46" i="3" s="1"/>
  <c r="X46" i="3" s="1"/>
  <c r="Z46" i="3" s="1"/>
  <c r="K52" i="3" s="1"/>
  <c r="M52" i="3" s="1"/>
  <c r="I52" i="3"/>
  <c r="I50" i="3"/>
  <c r="F49" i="3"/>
  <c r="F48" i="3"/>
  <c r="Q48" i="3" s="1"/>
  <c r="S42" i="3"/>
  <c r="R42" i="3"/>
  <c r="G53" i="3"/>
  <c r="J51" i="3"/>
  <c r="J49" i="3"/>
  <c r="G52" i="3"/>
  <c r="T44" i="3"/>
  <c r="V44" i="3" s="1"/>
  <c r="X44" i="3" s="1"/>
  <c r="Z44" i="3" s="1"/>
  <c r="K50" i="3" s="1"/>
  <c r="M50" i="3" s="1"/>
  <c r="O50" i="3" s="1"/>
  <c r="G49" i="3"/>
  <c r="J52" i="3"/>
  <c r="G48" i="3"/>
  <c r="J50" i="3"/>
  <c r="N17" i="1"/>
  <c r="F19" i="1" s="1"/>
  <c r="H18" i="1"/>
  <c r="P18" i="1" s="1"/>
  <c r="Q18" i="1" s="1"/>
  <c r="R18" i="1" s="1"/>
  <c r="T18" i="1" s="1"/>
  <c r="V18" i="1" s="1"/>
  <c r="K20" i="1" s="1"/>
  <c r="I20" i="1"/>
  <c r="P17" i="1"/>
  <c r="Q17" i="1" s="1"/>
  <c r="R17" i="1" s="1"/>
  <c r="S17" i="1" s="1"/>
  <c r="U17" i="1" s="1"/>
  <c r="J19" i="1" s="1"/>
  <c r="L19" i="1" s="1"/>
  <c r="H19" i="1"/>
  <c r="I19" i="1"/>
  <c r="T42" i="3" l="1"/>
  <c r="V42" i="3" s="1"/>
  <c r="X42" i="3" s="1"/>
  <c r="Z42" i="3" s="1"/>
  <c r="K48" i="3" s="1"/>
  <c r="M48" i="3" s="1"/>
  <c r="O48" i="3" s="1"/>
  <c r="Q50" i="3"/>
  <c r="R50" i="3" s="1"/>
  <c r="S48" i="3"/>
  <c r="R48" i="3"/>
  <c r="U42" i="3"/>
  <c r="W42" i="3" s="1"/>
  <c r="Y42" i="3" s="1"/>
  <c r="AA42" i="3" s="1"/>
  <c r="L48" i="3" s="1"/>
  <c r="N48" i="3" s="1"/>
  <c r="P48" i="3" s="1"/>
  <c r="P52" i="3"/>
  <c r="I49" i="3"/>
  <c r="Q49" i="3" s="1"/>
  <c r="I51" i="3"/>
  <c r="Q51" i="3" s="1"/>
  <c r="F52" i="3"/>
  <c r="F53" i="3"/>
  <c r="Q53" i="3" s="1"/>
  <c r="T17" i="1"/>
  <c r="V17" i="1" s="1"/>
  <c r="K19" i="1" s="1"/>
  <c r="S18" i="1"/>
  <c r="U18" i="1" s="1"/>
  <c r="J20" i="1" s="1"/>
  <c r="L20" i="1" s="1"/>
  <c r="N20" i="1" s="1"/>
  <c r="P19" i="1"/>
  <c r="Q19" i="1" s="1"/>
  <c r="R19" i="1" s="1"/>
  <c r="S19" i="1" s="1"/>
  <c r="U19" i="1" s="1"/>
  <c r="N19" i="1"/>
  <c r="H20" i="1"/>
  <c r="P20" i="1" s="1"/>
  <c r="Q20" i="1" s="1"/>
  <c r="R20" i="1" s="1"/>
  <c r="T20" i="1" s="1"/>
  <c r="V20" i="1" s="1"/>
  <c r="M20" i="1"/>
  <c r="O20" i="1" s="1"/>
  <c r="M19" i="1"/>
  <c r="O19" i="1" s="1"/>
  <c r="S50" i="3" l="1"/>
  <c r="R53" i="3"/>
  <c r="S53" i="3"/>
  <c r="R49" i="3"/>
  <c r="T48" i="3" s="1"/>
  <c r="V48" i="3" s="1"/>
  <c r="X48" i="3" s="1"/>
  <c r="Z48" i="3" s="1"/>
  <c r="S49" i="3"/>
  <c r="O52" i="3"/>
  <c r="Q52" i="3"/>
  <c r="R51" i="3"/>
  <c r="T50" i="3" s="1"/>
  <c r="V50" i="3" s="1"/>
  <c r="X50" i="3" s="1"/>
  <c r="Z50" i="3" s="1"/>
  <c r="S51" i="3"/>
  <c r="U50" i="3" s="1"/>
  <c r="W50" i="3" s="1"/>
  <c r="Y50" i="3" s="1"/>
  <c r="AA50" i="3" s="1"/>
  <c r="U48" i="3"/>
  <c r="W48" i="3" s="1"/>
  <c r="Y48" i="3" s="1"/>
  <c r="AA48" i="3" s="1"/>
  <c r="T19" i="1"/>
  <c r="V19" i="1" s="1"/>
  <c r="S20" i="1"/>
  <c r="U20" i="1" s="1"/>
  <c r="R52" i="3" l="1"/>
  <c r="T52" i="3" s="1"/>
  <c r="V52" i="3" s="1"/>
  <c r="X52" i="3" s="1"/>
  <c r="Z52" i="3" s="1"/>
  <c r="S52" i="3"/>
  <c r="U52" i="3" s="1"/>
  <c r="W52" i="3" s="1"/>
  <c r="Y52" i="3" s="1"/>
  <c r="AA52" i="3" s="1"/>
</calcChain>
</file>

<file path=xl/sharedStrings.xml><?xml version="1.0" encoding="utf-8"?>
<sst xmlns="http://schemas.openxmlformats.org/spreadsheetml/2006/main" count="109" uniqueCount="70">
  <si>
    <t>qi</t>
  </si>
  <si>
    <t>qj</t>
  </si>
  <si>
    <t>xi</t>
  </si>
  <si>
    <t>xj</t>
  </si>
  <si>
    <t>yi</t>
  </si>
  <si>
    <t>yj</t>
  </si>
  <si>
    <t>fij</t>
  </si>
  <si>
    <t>mi</t>
  </si>
  <si>
    <t>vix</t>
  </si>
  <si>
    <t>ai</t>
  </si>
  <si>
    <t>viy</t>
  </si>
  <si>
    <t>d(ai)</t>
  </si>
  <si>
    <t>d(aix)</t>
  </si>
  <si>
    <t>d(aiy)</t>
  </si>
  <si>
    <t>vix+d(aix)</t>
  </si>
  <si>
    <t>viy+d(aiy)</t>
  </si>
  <si>
    <t>d(vix)</t>
  </si>
  <si>
    <t>d(viy)</t>
  </si>
  <si>
    <t>xi+d(vix)</t>
  </si>
  <si>
    <t>yi+d(viy)</t>
  </si>
  <si>
    <t>STEP1</t>
  </si>
  <si>
    <t>STEP2</t>
  </si>
  <si>
    <t>STEP3</t>
  </si>
  <si>
    <t>STEP4</t>
  </si>
  <si>
    <t>STEP5</t>
  </si>
  <si>
    <t>Initial value for current step</t>
  </si>
  <si>
    <t>Prepare for the next step</t>
  </si>
  <si>
    <t>STEP 0</t>
  </si>
  <si>
    <t>TIMESTEP</t>
  </si>
  <si>
    <t>#Ball</t>
  </si>
  <si>
    <t>TA: Comment #1</t>
  </si>
  <si>
    <t>TA: Comment #2</t>
  </si>
  <si>
    <t>TA: Comment #3</t>
  </si>
  <si>
    <t>Calculate xit+1, yit+1</t>
  </si>
  <si>
    <t>delta x</t>
  </si>
  <si>
    <t>delta y</t>
  </si>
  <si>
    <t>yit+1: y + delta y</t>
  </si>
  <si>
    <t>xit+1: x +  delta x</t>
  </si>
  <si>
    <t>Calculate vix t+1, viy t+1</t>
  </si>
  <si>
    <t>Use input file for step 0</t>
  </si>
  <si>
    <t xml:space="preserve">Otherwise, use v and x which were pre-calculated on step T-1 </t>
  </si>
  <si>
    <t>Interaction Force</t>
  </si>
  <si>
    <t>a = F/m</t>
  </si>
  <si>
    <t>d(ai) is delta v for a timestep of 0.5</t>
  </si>
  <si>
    <t>&lt;- This color means that the value will be used for the next timestep</t>
  </si>
  <si>
    <t>&lt;- This color means that the value will be logged as the result from this timestep</t>
  </si>
  <si>
    <t>&lt;- This color means the intermediate calculation on each timestep. AKA hidden value that will not be shown</t>
  </si>
  <si>
    <t xml:space="preserve">Extract a in x and y axis
(a cos zheta, a sin zheta),
hint: use trigonometry </t>
  </si>
  <si>
    <t>Calculate Vx and Vy
for the next timestep; 
d(a) is delta v
therefore Vt+1 = vt + delta v</t>
  </si>
  <si>
    <t>#Ball (i)</t>
  </si>
  <si>
    <t>#Interaction
with (j)</t>
  </si>
  <si>
    <t>Input:</t>
  </si>
  <si>
    <t>No. of Balls</t>
  </si>
  <si>
    <t>#Timestep</t>
  </si>
  <si>
    <t>Interval(d)</t>
  </si>
  <si>
    <t>Ball:</t>
  </si>
  <si>
    <t>fxij</t>
  </si>
  <si>
    <t>fyij</t>
  </si>
  <si>
    <t xml:space="preserve">Interaction Force between i, j </t>
  </si>
  <si>
    <t xml:space="preserve">Extract fij in x and y axis
(fij cos zheta, yij sin zheta),
hint: use trigonometry </t>
  </si>
  <si>
    <t>Sum interaction force between all pairs in x and y axis</t>
  </si>
  <si>
    <t>Total Fx</t>
  </si>
  <si>
    <t>Total Fy</t>
  </si>
  <si>
    <t>aix</t>
  </si>
  <si>
    <t>aiy</t>
  </si>
  <si>
    <t>xi_t+1 = xi+d(vix)</t>
  </si>
  <si>
    <t>yi_t+1 = yi+d(viy)</t>
  </si>
  <si>
    <t>vix_t+1 = vix+d(aix)</t>
  </si>
  <si>
    <t>viy_t+1 = viy+d(aiy)</t>
  </si>
  <si>
    <t>Example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</si>
</sst>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C00000"/>
      </left>
      <right/>
      <top style="medium">
        <color indexed="64"/>
      </top>
      <bottom/>
      <diagonal/>
    </border>
    <border>
      <left/>
      <right style="medium">
        <color rgb="FFC00000"/>
      </right>
      <top style="medium">
        <color indexed="64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indexed="64"/>
      </bottom>
      <diagonal/>
    </border>
    <border>
      <left/>
      <right style="medium">
        <color rgb="FFC00000"/>
      </right>
      <top style="thin">
        <color indexed="64"/>
      </top>
      <bottom style="medium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  <border>
      <left/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rgb="FFC00000"/>
      </right>
      <top style="thin">
        <color indexed="64"/>
      </top>
      <bottom/>
      <diagonal/>
    </border>
    <border>
      <left style="medium">
        <color rgb="FFC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00000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rgb="FFC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C00000"/>
      </right>
      <top style="thin">
        <color theme="1"/>
      </top>
      <bottom style="thin">
        <color theme="1"/>
      </bottom>
      <diagonal/>
    </border>
    <border>
      <left style="medium">
        <color rgb="FFC00000"/>
      </left>
      <right style="thin">
        <color theme="1"/>
      </right>
      <top style="thin">
        <color theme="1"/>
      </top>
      <bottom style="medium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C00000"/>
      </bottom>
      <diagonal/>
    </border>
    <border>
      <left style="thin">
        <color theme="1"/>
      </left>
      <right style="medium">
        <color rgb="FFC00000"/>
      </right>
      <top style="thin">
        <color theme="1"/>
      </top>
      <bottom style="medium">
        <color rgb="FFC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 applyBorder="1"/>
    <xf numFmtId="0" fontId="3" fillId="0" borderId="0" xfId="0" applyFont="1" applyBorder="1"/>
    <xf numFmtId="0" fontId="0" fillId="0" borderId="0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Font="1" applyBorder="1"/>
    <xf numFmtId="0" fontId="3" fillId="0" borderId="17" xfId="0" applyFont="1" applyBorder="1"/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13" xfId="0" applyFont="1" applyBorder="1"/>
    <xf numFmtId="0" fontId="5" fillId="0" borderId="0" xfId="0" applyFont="1" applyBorder="1"/>
    <xf numFmtId="0" fontId="5" fillId="0" borderId="15" xfId="0" applyFont="1" applyBorder="1"/>
    <xf numFmtId="0" fontId="0" fillId="4" borderId="0" xfId="0" applyFill="1"/>
    <xf numFmtId="0" fontId="5" fillId="0" borderId="0" xfId="0" applyFont="1"/>
    <xf numFmtId="0" fontId="0" fillId="5" borderId="0" xfId="0" applyFill="1"/>
    <xf numFmtId="0" fontId="6" fillId="0" borderId="12" xfId="0" applyFont="1" applyBorder="1"/>
    <xf numFmtId="0" fontId="6" fillId="0" borderId="7" xfId="0" applyFont="1" applyBorder="1"/>
    <xf numFmtId="0" fontId="6" fillId="0" borderId="14" xfId="0" applyFont="1" applyBorder="1"/>
    <xf numFmtId="0" fontId="6" fillId="0" borderId="0" xfId="0" applyFont="1" applyBorder="1"/>
    <xf numFmtId="0" fontId="6" fillId="6" borderId="0" xfId="0" applyFont="1" applyFill="1"/>
    <xf numFmtId="0" fontId="6" fillId="0" borderId="0" xfId="0" applyFont="1"/>
    <xf numFmtId="0" fontId="6" fillId="0" borderId="0" xfId="0" applyFont="1" applyFill="1"/>
    <xf numFmtId="0" fontId="6" fillId="0" borderId="16" xfId="0" applyFont="1" applyBorder="1"/>
    <xf numFmtId="0" fontId="6" fillId="0" borderId="17" xfId="0" applyFont="1" applyBorder="1"/>
    <xf numFmtId="0" fontId="5" fillId="0" borderId="17" xfId="0" applyFont="1" applyBorder="1"/>
    <xf numFmtId="0" fontId="5" fillId="0" borderId="18" xfId="0" applyFont="1" applyBorder="1"/>
    <xf numFmtId="0" fontId="0" fillId="2" borderId="29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0" fillId="0" borderId="31" xfId="0" applyBorder="1"/>
    <xf numFmtId="0" fontId="3" fillId="0" borderId="31" xfId="0" applyFont="1" applyBorder="1"/>
    <xf numFmtId="0" fontId="6" fillId="0" borderId="31" xfId="0" applyFont="1" applyBorder="1"/>
    <xf numFmtId="0" fontId="5" fillId="0" borderId="31" xfId="0" applyFont="1" applyBorder="1"/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1" xfId="0" applyFont="1" applyBorder="1"/>
    <xf numFmtId="0" fontId="0" fillId="0" borderId="31" xfId="0" applyFont="1" applyFill="1" applyBorder="1"/>
    <xf numFmtId="0" fontId="0" fillId="2" borderId="3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36" xfId="0" applyBorder="1" applyAlignment="1">
      <alignment horizontal="center"/>
    </xf>
    <xf numFmtId="0" fontId="0" fillId="2" borderId="30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39" xfId="0" applyFont="1" applyBorder="1"/>
    <xf numFmtId="0" fontId="0" fillId="0" borderId="41" xfId="0" applyFont="1" applyBorder="1"/>
    <xf numFmtId="0" fontId="0" fillId="0" borderId="42" xfId="0" applyFont="1" applyBorder="1"/>
    <xf numFmtId="0" fontId="3" fillId="0" borderId="42" xfId="0" applyFont="1" applyBorder="1"/>
    <xf numFmtId="0" fontId="0" fillId="0" borderId="42" xfId="0" applyBorder="1"/>
    <xf numFmtId="0" fontId="0" fillId="0" borderId="43" xfId="0" applyBorder="1"/>
    <xf numFmtId="0" fontId="6" fillId="0" borderId="39" xfId="0" applyFont="1" applyBorder="1"/>
    <xf numFmtId="0" fontId="5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5" fillId="0" borderId="42" xfId="0" applyFont="1" applyBorder="1"/>
    <xf numFmtId="0" fontId="5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zoomScale="150" workbookViewId="0">
      <selection activeCell="B8" sqref="B8"/>
    </sheetView>
  </sheetViews>
  <sheetFormatPr baseColWidth="10" defaultColWidth="8.83203125" defaultRowHeight="15" x14ac:dyDescent="0.2"/>
  <cols>
    <col min="3" max="11" width="7.5" customWidth="1"/>
    <col min="12" max="22" width="13" customWidth="1"/>
  </cols>
  <sheetData>
    <row r="1" spans="1:30" x14ac:dyDescent="0.2">
      <c r="A1" s="46"/>
      <c r="B1" s="47" t="s">
        <v>44</v>
      </c>
    </row>
    <row r="2" spans="1:30" x14ac:dyDescent="0.2">
      <c r="A2" s="48"/>
      <c r="B2" s="5" t="s">
        <v>45</v>
      </c>
    </row>
    <row r="3" spans="1:30" x14ac:dyDescent="0.2">
      <c r="A3" s="53"/>
      <c r="B3" s="54" t="s">
        <v>46</v>
      </c>
    </row>
    <row r="4" spans="1:30" ht="16" thickBot="1" x14ac:dyDescent="0.25">
      <c r="A4" s="55"/>
      <c r="B4" s="54"/>
    </row>
    <row r="5" spans="1:30" ht="16" thickBot="1" x14ac:dyDescent="0.25">
      <c r="A5" s="3" t="s">
        <v>30</v>
      </c>
      <c r="B5" s="4"/>
      <c r="C5" s="28" t="s">
        <v>25</v>
      </c>
      <c r="D5" s="29"/>
      <c r="E5" s="29"/>
      <c r="F5" s="29"/>
      <c r="G5" s="29"/>
      <c r="H5" s="29"/>
      <c r="I5" s="29"/>
      <c r="J5" s="29"/>
      <c r="K5" s="30"/>
      <c r="L5" s="31" t="s">
        <v>26</v>
      </c>
      <c r="M5" s="32"/>
      <c r="N5" s="32"/>
      <c r="O5" s="32"/>
      <c r="P5" s="32"/>
      <c r="Q5" s="32"/>
      <c r="R5" s="32"/>
      <c r="S5" s="32"/>
      <c r="T5" s="32"/>
      <c r="U5" s="32"/>
      <c r="V5" s="33"/>
    </row>
    <row r="6" spans="1:30" x14ac:dyDescent="0.2">
      <c r="A6" s="3" t="s">
        <v>31</v>
      </c>
      <c r="B6" s="4"/>
      <c r="C6" s="34" t="s">
        <v>39</v>
      </c>
      <c r="D6" s="35"/>
      <c r="E6" s="35"/>
      <c r="F6" s="35"/>
      <c r="G6" s="35"/>
      <c r="H6" s="35"/>
      <c r="I6" s="35"/>
      <c r="J6" s="35"/>
      <c r="K6" s="36"/>
      <c r="L6" s="23" t="s">
        <v>33</v>
      </c>
      <c r="M6" s="24"/>
      <c r="N6" s="24"/>
      <c r="O6" s="25"/>
      <c r="P6" s="23" t="s">
        <v>38</v>
      </c>
      <c r="Q6" s="24"/>
      <c r="R6" s="24"/>
      <c r="S6" s="24"/>
      <c r="T6" s="24"/>
      <c r="U6" s="24"/>
      <c r="V6" s="25"/>
    </row>
    <row r="7" spans="1:30" ht="78" customHeight="1" thickBot="1" x14ac:dyDescent="0.25">
      <c r="A7" s="3" t="s">
        <v>32</v>
      </c>
      <c r="B7" s="4"/>
      <c r="C7" s="37" t="s">
        <v>40</v>
      </c>
      <c r="D7" s="15"/>
      <c r="E7" s="15"/>
      <c r="F7" s="15"/>
      <c r="G7" s="15"/>
      <c r="H7" s="15"/>
      <c r="I7" s="15"/>
      <c r="J7" s="15"/>
      <c r="K7" s="38"/>
      <c r="L7" s="26" t="s">
        <v>34</v>
      </c>
      <c r="M7" s="12" t="s">
        <v>35</v>
      </c>
      <c r="N7" s="40" t="s">
        <v>37</v>
      </c>
      <c r="O7" s="41" t="s">
        <v>36</v>
      </c>
      <c r="P7" s="26" t="s">
        <v>41</v>
      </c>
      <c r="Q7" s="12" t="s">
        <v>42</v>
      </c>
      <c r="R7" s="12" t="s">
        <v>43</v>
      </c>
      <c r="S7" s="13" t="s">
        <v>47</v>
      </c>
      <c r="T7" s="14"/>
      <c r="U7" s="13" t="s">
        <v>48</v>
      </c>
      <c r="V7" s="27"/>
    </row>
    <row r="8" spans="1:30" x14ac:dyDescent="0.2">
      <c r="A8" t="s">
        <v>28</v>
      </c>
      <c r="B8" t="s">
        <v>29</v>
      </c>
      <c r="C8" s="16" t="s">
        <v>7</v>
      </c>
      <c r="D8" s="8" t="s">
        <v>0</v>
      </c>
      <c r="E8" s="8" t="s">
        <v>1</v>
      </c>
      <c r="F8" s="7" t="s">
        <v>2</v>
      </c>
      <c r="G8" s="7" t="s">
        <v>4</v>
      </c>
      <c r="H8" s="8" t="s">
        <v>3</v>
      </c>
      <c r="I8" s="8" t="s">
        <v>5</v>
      </c>
      <c r="J8" s="8" t="s">
        <v>8</v>
      </c>
      <c r="K8" s="17" t="s">
        <v>10</v>
      </c>
      <c r="L8" s="49" t="s">
        <v>16</v>
      </c>
      <c r="M8" s="50" t="s">
        <v>17</v>
      </c>
      <c r="N8" s="42" t="s">
        <v>18</v>
      </c>
      <c r="O8" s="43" t="s">
        <v>19</v>
      </c>
      <c r="P8" s="49" t="s">
        <v>6</v>
      </c>
      <c r="Q8" s="50" t="s">
        <v>9</v>
      </c>
      <c r="R8" s="50" t="s">
        <v>11</v>
      </c>
      <c r="S8" s="50" t="s">
        <v>12</v>
      </c>
      <c r="T8" s="50" t="s">
        <v>13</v>
      </c>
      <c r="U8" s="42" t="s">
        <v>14</v>
      </c>
      <c r="V8" s="43" t="s">
        <v>15</v>
      </c>
      <c r="Z8" s="47"/>
      <c r="AA8" s="47"/>
      <c r="AB8" s="47"/>
      <c r="AC8" s="47"/>
      <c r="AD8" s="47"/>
    </row>
    <row r="9" spans="1:30" x14ac:dyDescent="0.2">
      <c r="A9" s="39" t="s">
        <v>27</v>
      </c>
      <c r="B9" s="1">
        <v>0</v>
      </c>
      <c r="C9" s="21">
        <v>1</v>
      </c>
      <c r="D9" s="6">
        <v>300</v>
      </c>
      <c r="E9" s="6">
        <v>-300</v>
      </c>
      <c r="F9" s="7">
        <v>100</v>
      </c>
      <c r="G9" s="7">
        <v>-40</v>
      </c>
      <c r="H9" s="6">
        <v>-100</v>
      </c>
      <c r="I9" s="6">
        <v>40</v>
      </c>
      <c r="J9" s="8">
        <v>-10</v>
      </c>
      <c r="K9" s="17">
        <v>0</v>
      </c>
      <c r="L9" s="51">
        <f>J9*0.5</f>
        <v>-5</v>
      </c>
      <c r="M9" s="52">
        <f>K9*0.5</f>
        <v>0</v>
      </c>
      <c r="N9" s="44">
        <f>F9+L9</f>
        <v>95</v>
      </c>
      <c r="O9" s="45">
        <f>G9+M9</f>
        <v>-40</v>
      </c>
      <c r="P9" s="51">
        <f>(D9*E9)/((F9-H9)^2+(G9-I9)^2)</f>
        <v>-1.9396551724137931</v>
      </c>
      <c r="Q9" s="52">
        <f>P9/C9</f>
        <v>-1.9396551724137931</v>
      </c>
      <c r="R9" s="52">
        <f>Q9*0.5</f>
        <v>-0.96982758620689657</v>
      </c>
      <c r="S9" s="52">
        <f>R9*(F9-H9)/SQRT((F9-H9)^2+(G9-I9)^2)</f>
        <v>-0.90046230797061788</v>
      </c>
      <c r="T9" s="52">
        <f>R9*(G9-I9)/SQRT((F9-H9)^2+(G9-I9)^2)</f>
        <v>0.36018492318824719</v>
      </c>
      <c r="U9" s="44">
        <f>J9+S9</f>
        <v>-10.900462307970617</v>
      </c>
      <c r="V9" s="45">
        <f>K9+T9</f>
        <v>0.36018492318824719</v>
      </c>
    </row>
    <row r="10" spans="1:30" x14ac:dyDescent="0.2">
      <c r="A10" s="39"/>
      <c r="B10" s="1">
        <v>1</v>
      </c>
      <c r="C10" s="21">
        <v>1</v>
      </c>
      <c r="D10" s="6">
        <v>-300</v>
      </c>
      <c r="E10" s="6">
        <v>300</v>
      </c>
      <c r="F10" s="7">
        <v>-100</v>
      </c>
      <c r="G10" s="7">
        <v>40</v>
      </c>
      <c r="H10" s="6">
        <v>100</v>
      </c>
      <c r="I10" s="6">
        <v>-40</v>
      </c>
      <c r="J10" s="8">
        <v>10</v>
      </c>
      <c r="K10" s="17">
        <v>0</v>
      </c>
      <c r="L10" s="51">
        <f>J10*0.5</f>
        <v>5</v>
      </c>
      <c r="M10" s="52">
        <f>K10*0.5</f>
        <v>0</v>
      </c>
      <c r="N10" s="44">
        <f>F10+L10</f>
        <v>-95</v>
      </c>
      <c r="O10" s="45">
        <f>G10+M10</f>
        <v>40</v>
      </c>
      <c r="P10" s="51">
        <f>(D10*E10)/((F10-H10)^2+(G10-I10)^2)</f>
        <v>-1.9396551724137931</v>
      </c>
      <c r="Q10" s="52">
        <f>P10/C10</f>
        <v>-1.9396551724137931</v>
      </c>
      <c r="R10" s="52">
        <f>Q10*0.5</f>
        <v>-0.96982758620689657</v>
      </c>
      <c r="S10" s="52">
        <f>R10*(F10-H10)/SQRT((F10-H10)^2+(G10-I10)^2)</f>
        <v>0.90046230797061788</v>
      </c>
      <c r="T10" s="52">
        <f>R10*(G10-I10)/SQRT((F10-H10)^2+(G10-I10)^2)</f>
        <v>-0.36018492318824719</v>
      </c>
      <c r="U10" s="44">
        <f>J10+S10</f>
        <v>10.900462307970617</v>
      </c>
      <c r="V10" s="45">
        <f>K10+T10</f>
        <v>-0.36018492318824719</v>
      </c>
    </row>
    <row r="11" spans="1:30" x14ac:dyDescent="0.2">
      <c r="A11" s="39" t="s">
        <v>20</v>
      </c>
      <c r="B11" s="1">
        <v>0</v>
      </c>
      <c r="C11" s="16">
        <v>1</v>
      </c>
      <c r="D11" s="8">
        <f>D9</f>
        <v>300</v>
      </c>
      <c r="E11" s="8">
        <f>E9</f>
        <v>-300</v>
      </c>
      <c r="F11" s="7">
        <f>N9</f>
        <v>95</v>
      </c>
      <c r="G11" s="7">
        <f>O9</f>
        <v>-40</v>
      </c>
      <c r="H11" s="8">
        <f>F12</f>
        <v>-95</v>
      </c>
      <c r="I11" s="8">
        <f>G12</f>
        <v>40</v>
      </c>
      <c r="J11" s="8">
        <f>U9</f>
        <v>-10.900462307970617</v>
      </c>
      <c r="K11" s="17">
        <f>V9</f>
        <v>0.36018492318824719</v>
      </c>
      <c r="L11" s="51">
        <f>J11*0.5</f>
        <v>-5.4502311539853086</v>
      </c>
      <c r="M11" s="52">
        <f>K11*0.5</f>
        <v>0.18009246159412359</v>
      </c>
      <c r="N11" s="44">
        <f t="shared" ref="N11:N20" si="0">F11+L11</f>
        <v>89.549768846014686</v>
      </c>
      <c r="O11" s="45">
        <f t="shared" ref="O11:O20" si="1">G11+M11</f>
        <v>-39.819907538405879</v>
      </c>
      <c r="P11" s="51">
        <f>(D11*E11)/((F11-H11)^2+(G11-I11)^2)</f>
        <v>-2.1176470588235294</v>
      </c>
      <c r="Q11" s="52">
        <f>P11/C11</f>
        <v>-2.1176470588235294</v>
      </c>
      <c r="R11" s="52">
        <f>Q11*0.5</f>
        <v>-1.0588235294117647</v>
      </c>
      <c r="S11" s="52">
        <f>R11*(F11-H11)/SQRT((F11-H11)^2+(G11-I11)^2)</f>
        <v>-0.97584922073442215</v>
      </c>
      <c r="T11" s="52">
        <f>R11*(G11-I11)/SQRT((F11-H11)^2+(G11-I11)^2)</f>
        <v>0.41088388241449347</v>
      </c>
      <c r="U11" s="44">
        <f>J11+S11</f>
        <v>-11.87631152870504</v>
      </c>
      <c r="V11" s="45">
        <f>K11+T11</f>
        <v>0.7710688056027406</v>
      </c>
    </row>
    <row r="12" spans="1:30" x14ac:dyDescent="0.2">
      <c r="A12" s="39"/>
      <c r="B12" s="1">
        <v>1</v>
      </c>
      <c r="C12" s="16">
        <v>1</v>
      </c>
      <c r="D12" s="8">
        <f>D10</f>
        <v>-300</v>
      </c>
      <c r="E12" s="8">
        <f>E10</f>
        <v>300</v>
      </c>
      <c r="F12" s="7">
        <f>N10</f>
        <v>-95</v>
      </c>
      <c r="G12" s="7">
        <f>O10</f>
        <v>40</v>
      </c>
      <c r="H12" s="8">
        <f>F11</f>
        <v>95</v>
      </c>
      <c r="I12" s="8">
        <f>G11</f>
        <v>-40</v>
      </c>
      <c r="J12" s="8">
        <f>U10</f>
        <v>10.900462307970617</v>
      </c>
      <c r="K12" s="17">
        <f>V10</f>
        <v>-0.36018492318824719</v>
      </c>
      <c r="L12" s="51">
        <f>J12*0.5</f>
        <v>5.4502311539853086</v>
      </c>
      <c r="M12" s="52">
        <f>K12*0.5</f>
        <v>-0.18009246159412359</v>
      </c>
      <c r="N12" s="44">
        <f t="shared" si="0"/>
        <v>-89.549768846014686</v>
      </c>
      <c r="O12" s="45">
        <f t="shared" si="1"/>
        <v>39.819907538405879</v>
      </c>
      <c r="P12" s="51">
        <f>(D12*E12)/((F12-H12)^2+(G12-I12)^2)</f>
        <v>-2.1176470588235294</v>
      </c>
      <c r="Q12" s="52">
        <f>P12/C12</f>
        <v>-2.1176470588235294</v>
      </c>
      <c r="R12" s="52">
        <f>Q12*0.5</f>
        <v>-1.0588235294117647</v>
      </c>
      <c r="S12" s="52">
        <f>R12*(F12-H12)/SQRT((F12-H12)^2+(G12-I12)^2)</f>
        <v>0.97584922073442215</v>
      </c>
      <c r="T12" s="52">
        <f>R12*(G12-I12)/SQRT((F12-H12)^2+(G12-I12)^2)</f>
        <v>-0.41088388241449347</v>
      </c>
      <c r="U12" s="44">
        <f>J12+S12</f>
        <v>11.87631152870504</v>
      </c>
      <c r="V12" s="45">
        <f>K12+T12</f>
        <v>-0.7710688056027406</v>
      </c>
    </row>
    <row r="13" spans="1:30" x14ac:dyDescent="0.2">
      <c r="A13" s="39" t="s">
        <v>21</v>
      </c>
      <c r="B13" s="1">
        <v>0</v>
      </c>
      <c r="C13" s="16">
        <v>1</v>
      </c>
      <c r="D13" s="8">
        <f t="shared" ref="D13:E13" si="2">D11</f>
        <v>300</v>
      </c>
      <c r="E13" s="8">
        <f t="shared" si="2"/>
        <v>-300</v>
      </c>
      <c r="F13" s="7">
        <f t="shared" ref="F13:G13" si="3">N11</f>
        <v>89.549768846014686</v>
      </c>
      <c r="G13" s="7">
        <f t="shared" si="3"/>
        <v>-39.819907538405879</v>
      </c>
      <c r="H13" s="8">
        <f t="shared" ref="H13:H20" si="4">F14</f>
        <v>-89.549768846014686</v>
      </c>
      <c r="I13" s="8">
        <f t="shared" ref="I13:I20" si="5">G14</f>
        <v>39.819907538405879</v>
      </c>
      <c r="J13" s="8">
        <f t="shared" ref="J13:K13" si="6">U11</f>
        <v>-11.87631152870504</v>
      </c>
      <c r="K13" s="17">
        <f t="shared" si="6"/>
        <v>0.7710688056027406</v>
      </c>
      <c r="L13" s="51">
        <f t="shared" ref="L13:L20" si="7">J13*0.5</f>
        <v>-5.93815576435252</v>
      </c>
      <c r="M13" s="52">
        <f t="shared" ref="M13:M20" si="8">K13*0.5</f>
        <v>0.3855344028013703</v>
      </c>
      <c r="N13" s="44">
        <f t="shared" si="0"/>
        <v>83.611613081662171</v>
      </c>
      <c r="O13" s="45">
        <f t="shared" si="1"/>
        <v>-39.43437313560451</v>
      </c>
      <c r="P13" s="51">
        <f t="shared" ref="P13:P20" si="9">(D13*E13)/((F13-H13)^2+(G13-I13)^2)</f>
        <v>-2.3425820918520182</v>
      </c>
      <c r="Q13" s="52">
        <f t="shared" ref="Q13:Q20" si="10">P13/C13</f>
        <v>-2.3425820918520182</v>
      </c>
      <c r="R13" s="52">
        <f t="shared" ref="R13:R20" si="11">Q13*0.5</f>
        <v>-1.1712910459260091</v>
      </c>
      <c r="S13" s="52">
        <f t="shared" ref="S13:S20" si="12">R13*(F13-H13)/SQRT((F13-H13)^2+(G13-I13)^2)</f>
        <v>-1.0702505084927587</v>
      </c>
      <c r="T13" s="52">
        <f t="shared" ref="T13:T20" si="13">R13*(G13-I13)/SQRT((F13-H13)^2+(G13-I13)^2)</f>
        <v>0.47590604465318126</v>
      </c>
      <c r="U13" s="44">
        <f t="shared" ref="U13:U20" si="14">J13+S13</f>
        <v>-12.946562037197799</v>
      </c>
      <c r="V13" s="45">
        <f t="shared" ref="V13:V20" si="15">K13+T13</f>
        <v>1.2469748502559219</v>
      </c>
    </row>
    <row r="14" spans="1:30" x14ac:dyDescent="0.2">
      <c r="A14" s="39"/>
      <c r="B14" s="1">
        <v>1</v>
      </c>
      <c r="C14" s="16">
        <v>1</v>
      </c>
      <c r="D14" s="8">
        <f t="shared" ref="D14:E14" si="16">D12</f>
        <v>-300</v>
      </c>
      <c r="E14" s="8">
        <f t="shared" si="16"/>
        <v>300</v>
      </c>
      <c r="F14" s="7">
        <f t="shared" ref="F14:G14" si="17">N12</f>
        <v>-89.549768846014686</v>
      </c>
      <c r="G14" s="7">
        <f t="shared" si="17"/>
        <v>39.819907538405879</v>
      </c>
      <c r="H14" s="8">
        <f t="shared" ref="H14:H20" si="18">F13</f>
        <v>89.549768846014686</v>
      </c>
      <c r="I14" s="8">
        <f t="shared" ref="I14:I20" si="19">G13</f>
        <v>-39.819907538405879</v>
      </c>
      <c r="J14" s="8">
        <f t="shared" ref="J14:K14" si="20">U12</f>
        <v>11.87631152870504</v>
      </c>
      <c r="K14" s="17">
        <f t="shared" si="20"/>
        <v>-0.7710688056027406</v>
      </c>
      <c r="L14" s="51">
        <f t="shared" si="7"/>
        <v>5.93815576435252</v>
      </c>
      <c r="M14" s="52">
        <f t="shared" si="8"/>
        <v>-0.3855344028013703</v>
      </c>
      <c r="N14" s="44">
        <f t="shared" si="0"/>
        <v>-83.611613081662171</v>
      </c>
      <c r="O14" s="45">
        <f t="shared" si="1"/>
        <v>39.43437313560451</v>
      </c>
      <c r="P14" s="51">
        <f t="shared" si="9"/>
        <v>-2.3425820918520182</v>
      </c>
      <c r="Q14" s="52">
        <f t="shared" si="10"/>
        <v>-2.3425820918520182</v>
      </c>
      <c r="R14" s="52">
        <f t="shared" si="11"/>
        <v>-1.1712910459260091</v>
      </c>
      <c r="S14" s="52">
        <f t="shared" si="12"/>
        <v>1.0702505084927587</v>
      </c>
      <c r="T14" s="52">
        <f t="shared" si="13"/>
        <v>-0.47590604465318126</v>
      </c>
      <c r="U14" s="44">
        <f t="shared" si="14"/>
        <v>12.946562037197799</v>
      </c>
      <c r="V14" s="45">
        <f t="shared" si="15"/>
        <v>-1.2469748502559219</v>
      </c>
    </row>
    <row r="15" spans="1:30" x14ac:dyDescent="0.2">
      <c r="A15" s="39" t="s">
        <v>22</v>
      </c>
      <c r="B15" s="1">
        <v>0</v>
      </c>
      <c r="C15" s="16">
        <v>1</v>
      </c>
      <c r="D15" s="8">
        <f t="shared" ref="D15:E15" si="21">D13</f>
        <v>300</v>
      </c>
      <c r="E15" s="8">
        <f t="shared" si="21"/>
        <v>-300</v>
      </c>
      <c r="F15" s="7">
        <f t="shared" ref="F15:G15" si="22">N13</f>
        <v>83.611613081662171</v>
      </c>
      <c r="G15" s="7">
        <f t="shared" si="22"/>
        <v>-39.43437313560451</v>
      </c>
      <c r="H15" s="8">
        <f t="shared" ref="H15:H20" si="23">F16</f>
        <v>-83.611613081662171</v>
      </c>
      <c r="I15" s="8">
        <f t="shared" ref="I15:I20" si="24">G16</f>
        <v>39.43437313560451</v>
      </c>
      <c r="J15" s="8">
        <f t="shared" ref="J15:K15" si="25">U13</f>
        <v>-12.946562037197799</v>
      </c>
      <c r="K15" s="17">
        <f t="shared" si="25"/>
        <v>1.2469748502559219</v>
      </c>
      <c r="L15" s="51">
        <f t="shared" si="7"/>
        <v>-6.4732810185988994</v>
      </c>
      <c r="M15" s="52">
        <f t="shared" si="8"/>
        <v>0.62348742512796096</v>
      </c>
      <c r="N15" s="44">
        <f t="shared" si="0"/>
        <v>77.138332063063274</v>
      </c>
      <c r="O15" s="45">
        <f t="shared" si="1"/>
        <v>-38.810885710476548</v>
      </c>
      <c r="P15" s="51">
        <f t="shared" si="9"/>
        <v>-2.6328194127935638</v>
      </c>
      <c r="Q15" s="52">
        <f t="shared" si="10"/>
        <v>-2.6328194127935638</v>
      </c>
      <c r="R15" s="52">
        <f t="shared" si="11"/>
        <v>-1.3164097063967819</v>
      </c>
      <c r="S15" s="52">
        <f t="shared" si="12"/>
        <v>-1.1906303661640738</v>
      </c>
      <c r="T15" s="52">
        <f t="shared" si="13"/>
        <v>0.56154594314594131</v>
      </c>
      <c r="U15" s="44">
        <f t="shared" si="14"/>
        <v>-14.137192403361873</v>
      </c>
      <c r="V15" s="45">
        <f t="shared" si="15"/>
        <v>1.8085207934018632</v>
      </c>
    </row>
    <row r="16" spans="1:30" x14ac:dyDescent="0.2">
      <c r="A16" s="39"/>
      <c r="B16" s="1">
        <v>1</v>
      </c>
      <c r="C16" s="16">
        <v>1</v>
      </c>
      <c r="D16" s="8">
        <f t="shared" ref="D16:E16" si="26">D14</f>
        <v>-300</v>
      </c>
      <c r="E16" s="8">
        <f t="shared" si="26"/>
        <v>300</v>
      </c>
      <c r="F16" s="7">
        <f t="shared" ref="F16:G16" si="27">N14</f>
        <v>-83.611613081662171</v>
      </c>
      <c r="G16" s="7">
        <f t="shared" si="27"/>
        <v>39.43437313560451</v>
      </c>
      <c r="H16" s="8">
        <f t="shared" ref="H16:H20" si="28">F15</f>
        <v>83.611613081662171</v>
      </c>
      <c r="I16" s="8">
        <f t="shared" ref="I16:I20" si="29">G15</f>
        <v>-39.43437313560451</v>
      </c>
      <c r="J16" s="8">
        <f t="shared" ref="J16:K16" si="30">U14</f>
        <v>12.946562037197799</v>
      </c>
      <c r="K16" s="17">
        <f t="shared" si="30"/>
        <v>-1.2469748502559219</v>
      </c>
      <c r="L16" s="51">
        <f t="shared" si="7"/>
        <v>6.4732810185988994</v>
      </c>
      <c r="M16" s="52">
        <f t="shared" si="8"/>
        <v>-0.62348742512796096</v>
      </c>
      <c r="N16" s="44">
        <f t="shared" si="0"/>
        <v>-77.138332063063274</v>
      </c>
      <c r="O16" s="45">
        <f t="shared" si="1"/>
        <v>38.810885710476548</v>
      </c>
      <c r="P16" s="51">
        <f t="shared" si="9"/>
        <v>-2.6328194127935638</v>
      </c>
      <c r="Q16" s="52">
        <f t="shared" si="10"/>
        <v>-2.6328194127935638</v>
      </c>
      <c r="R16" s="52">
        <f t="shared" si="11"/>
        <v>-1.3164097063967819</v>
      </c>
      <c r="S16" s="52">
        <f t="shared" si="12"/>
        <v>1.1906303661640738</v>
      </c>
      <c r="T16" s="52">
        <f t="shared" si="13"/>
        <v>-0.56154594314594131</v>
      </c>
      <c r="U16" s="44">
        <f t="shared" si="14"/>
        <v>14.137192403361873</v>
      </c>
      <c r="V16" s="45">
        <f t="shared" si="15"/>
        <v>-1.8085207934018632</v>
      </c>
    </row>
    <row r="17" spans="1:22" x14ac:dyDescent="0.2">
      <c r="A17" s="39" t="s">
        <v>23</v>
      </c>
      <c r="B17" s="1">
        <v>0</v>
      </c>
      <c r="C17" s="16">
        <v>1</v>
      </c>
      <c r="D17" s="8">
        <f t="shared" ref="D17:E17" si="31">D15</f>
        <v>300</v>
      </c>
      <c r="E17" s="8">
        <f t="shared" si="31"/>
        <v>-300</v>
      </c>
      <c r="F17" s="7">
        <f t="shared" ref="F17:G17" si="32">N15</f>
        <v>77.138332063063274</v>
      </c>
      <c r="G17" s="7">
        <f t="shared" si="32"/>
        <v>-38.810885710476548</v>
      </c>
      <c r="H17" s="8">
        <f t="shared" ref="H17:H20" si="33">F18</f>
        <v>-77.138332063063274</v>
      </c>
      <c r="I17" s="8">
        <f t="shared" ref="I17:I20" si="34">G18</f>
        <v>38.810885710476548</v>
      </c>
      <c r="J17" s="8">
        <f t="shared" ref="J17:K17" si="35">U15</f>
        <v>-14.137192403361873</v>
      </c>
      <c r="K17" s="17">
        <f t="shared" si="35"/>
        <v>1.8085207934018632</v>
      </c>
      <c r="L17" s="51">
        <f t="shared" si="7"/>
        <v>-7.0685962016809363</v>
      </c>
      <c r="M17" s="52">
        <f t="shared" si="8"/>
        <v>0.90426039670093161</v>
      </c>
      <c r="N17" s="44">
        <f t="shared" si="0"/>
        <v>70.069735861382341</v>
      </c>
      <c r="O17" s="45">
        <f t="shared" si="1"/>
        <v>-37.906625313775614</v>
      </c>
      <c r="P17" s="51">
        <f t="shared" si="9"/>
        <v>-3.0174581587230738</v>
      </c>
      <c r="Q17" s="52">
        <f t="shared" si="10"/>
        <v>-3.0174581587230738</v>
      </c>
      <c r="R17" s="52">
        <f t="shared" si="11"/>
        <v>-1.5087290793615369</v>
      </c>
      <c r="S17" s="52">
        <f t="shared" si="12"/>
        <v>-1.347754760080643</v>
      </c>
      <c r="T17" s="52">
        <f t="shared" si="13"/>
        <v>0.67810068691240732</v>
      </c>
      <c r="U17" s="44">
        <f t="shared" si="14"/>
        <v>-15.484947163442516</v>
      </c>
      <c r="V17" s="45">
        <f t="shared" si="15"/>
        <v>2.4866214803142705</v>
      </c>
    </row>
    <row r="18" spans="1:22" x14ac:dyDescent="0.2">
      <c r="A18" s="39"/>
      <c r="B18" s="1">
        <v>1</v>
      </c>
      <c r="C18" s="16">
        <v>1</v>
      </c>
      <c r="D18" s="8">
        <f t="shared" ref="D18:E18" si="36">D16</f>
        <v>-300</v>
      </c>
      <c r="E18" s="8">
        <f t="shared" si="36"/>
        <v>300</v>
      </c>
      <c r="F18" s="7">
        <f t="shared" ref="F18:G18" si="37">N16</f>
        <v>-77.138332063063274</v>
      </c>
      <c r="G18" s="7">
        <f t="shared" si="37"/>
        <v>38.810885710476548</v>
      </c>
      <c r="H18" s="8">
        <f t="shared" ref="H18:H20" si="38">F17</f>
        <v>77.138332063063274</v>
      </c>
      <c r="I18" s="8">
        <f t="shared" ref="I18:I20" si="39">G17</f>
        <v>-38.810885710476548</v>
      </c>
      <c r="J18" s="8">
        <f t="shared" ref="J18:K18" si="40">U16</f>
        <v>14.137192403361873</v>
      </c>
      <c r="K18" s="17">
        <f t="shared" si="40"/>
        <v>-1.8085207934018632</v>
      </c>
      <c r="L18" s="51">
        <f t="shared" si="7"/>
        <v>7.0685962016809363</v>
      </c>
      <c r="M18" s="52">
        <f t="shared" si="8"/>
        <v>-0.90426039670093161</v>
      </c>
      <c r="N18" s="44">
        <f t="shared" si="0"/>
        <v>-70.069735861382341</v>
      </c>
      <c r="O18" s="45">
        <f t="shared" si="1"/>
        <v>37.906625313775614</v>
      </c>
      <c r="P18" s="51">
        <f t="shared" si="9"/>
        <v>-3.0174581587230738</v>
      </c>
      <c r="Q18" s="52">
        <f t="shared" si="10"/>
        <v>-3.0174581587230738</v>
      </c>
      <c r="R18" s="52">
        <f t="shared" si="11"/>
        <v>-1.5087290793615369</v>
      </c>
      <c r="S18" s="52">
        <f t="shared" si="12"/>
        <v>1.347754760080643</v>
      </c>
      <c r="T18" s="52">
        <f t="shared" si="13"/>
        <v>-0.67810068691240732</v>
      </c>
      <c r="U18" s="44">
        <f t="shared" si="14"/>
        <v>15.484947163442516</v>
      </c>
      <c r="V18" s="45">
        <f t="shared" si="15"/>
        <v>-2.4866214803142705</v>
      </c>
    </row>
    <row r="19" spans="1:22" x14ac:dyDescent="0.2">
      <c r="A19" s="39" t="s">
        <v>24</v>
      </c>
      <c r="B19" s="1">
        <v>0</v>
      </c>
      <c r="C19" s="16">
        <v>1</v>
      </c>
      <c r="D19" s="8">
        <f t="shared" ref="D19:E19" si="41">D17</f>
        <v>300</v>
      </c>
      <c r="E19" s="8">
        <f t="shared" si="41"/>
        <v>-300</v>
      </c>
      <c r="F19" s="7">
        <f t="shared" ref="F19:G19" si="42">N17</f>
        <v>70.069735861382341</v>
      </c>
      <c r="G19" s="7">
        <f t="shared" si="42"/>
        <v>-37.906625313775614</v>
      </c>
      <c r="H19" s="8">
        <f t="shared" ref="H19:H20" si="43">F20</f>
        <v>-70.069735861382341</v>
      </c>
      <c r="I19" s="8">
        <f t="shared" ref="I19:I20" si="44">G20</f>
        <v>37.906625313775614</v>
      </c>
      <c r="J19" s="8">
        <f t="shared" ref="J19:K19" si="45">U17</f>
        <v>-15.484947163442516</v>
      </c>
      <c r="K19" s="17">
        <f t="shared" si="45"/>
        <v>2.4866214803142705</v>
      </c>
      <c r="L19" s="51">
        <f t="shared" si="7"/>
        <v>-7.7424735817212582</v>
      </c>
      <c r="M19" s="52">
        <f t="shared" si="8"/>
        <v>1.2433107401571353</v>
      </c>
      <c r="N19" s="44">
        <f t="shared" si="0"/>
        <v>62.327262279661085</v>
      </c>
      <c r="O19" s="45">
        <f t="shared" si="1"/>
        <v>-36.663314573618479</v>
      </c>
      <c r="P19" s="51">
        <f t="shared" si="9"/>
        <v>-3.5451605488260571</v>
      </c>
      <c r="Q19" s="52">
        <f t="shared" si="10"/>
        <v>-3.5451605488260571</v>
      </c>
      <c r="R19" s="52">
        <f t="shared" si="11"/>
        <v>-1.7725802744130286</v>
      </c>
      <c r="S19" s="52">
        <f t="shared" si="12"/>
        <v>-1.5590609263724815</v>
      </c>
      <c r="T19" s="52">
        <f t="shared" si="13"/>
        <v>0.8434274462553063</v>
      </c>
      <c r="U19" s="44">
        <f t="shared" si="14"/>
        <v>-17.044008089814998</v>
      </c>
      <c r="V19" s="45">
        <f t="shared" si="15"/>
        <v>3.3300489265695767</v>
      </c>
    </row>
    <row r="20" spans="1:22" ht="16" thickBot="1" x14ac:dyDescent="0.25">
      <c r="A20" s="39"/>
      <c r="B20" s="1">
        <v>1</v>
      </c>
      <c r="C20" s="18">
        <v>1</v>
      </c>
      <c r="D20" s="19">
        <f t="shared" ref="D20:E20" si="46">D18</f>
        <v>-300</v>
      </c>
      <c r="E20" s="19">
        <f t="shared" si="46"/>
        <v>300</v>
      </c>
      <c r="F20" s="22">
        <f t="shared" ref="F20:G20" si="47">N18</f>
        <v>-70.069735861382341</v>
      </c>
      <c r="G20" s="22">
        <f t="shared" si="47"/>
        <v>37.906625313775614</v>
      </c>
      <c r="H20" s="19">
        <f t="shared" ref="H20:I20" si="48">F19</f>
        <v>70.069735861382341</v>
      </c>
      <c r="I20" s="19">
        <f t="shared" si="48"/>
        <v>-37.906625313775614</v>
      </c>
      <c r="J20" s="19">
        <f t="shared" ref="J20:K20" si="49">U18</f>
        <v>15.484947163442516</v>
      </c>
      <c r="K20" s="20">
        <f t="shared" si="49"/>
        <v>-2.4866214803142705</v>
      </c>
      <c r="L20" s="56">
        <f t="shared" si="7"/>
        <v>7.7424735817212582</v>
      </c>
      <c r="M20" s="57">
        <f t="shared" si="8"/>
        <v>-1.2433107401571353</v>
      </c>
      <c r="N20" s="58">
        <f>F20+L20</f>
        <v>-62.327262279661085</v>
      </c>
      <c r="O20" s="59">
        <f>G20+M20</f>
        <v>36.663314573618479</v>
      </c>
      <c r="P20" s="56">
        <f t="shared" si="9"/>
        <v>-3.5451605488260571</v>
      </c>
      <c r="Q20" s="57">
        <f t="shared" si="10"/>
        <v>-3.5451605488260571</v>
      </c>
      <c r="R20" s="57">
        <f t="shared" si="11"/>
        <v>-1.7725802744130286</v>
      </c>
      <c r="S20" s="57">
        <f t="shared" si="12"/>
        <v>1.5590609263724815</v>
      </c>
      <c r="T20" s="57">
        <f t="shared" si="13"/>
        <v>-0.8434274462553063</v>
      </c>
      <c r="U20" s="58">
        <f t="shared" si="14"/>
        <v>17.044008089814998</v>
      </c>
      <c r="V20" s="59">
        <f t="shared" si="15"/>
        <v>-3.3300489265695767</v>
      </c>
    </row>
  </sheetData>
  <mergeCells count="17">
    <mergeCell ref="A7:B7"/>
    <mergeCell ref="L6:O6"/>
    <mergeCell ref="P6:V6"/>
    <mergeCell ref="C7:K7"/>
    <mergeCell ref="S7:T7"/>
    <mergeCell ref="U7:V7"/>
    <mergeCell ref="C5:K5"/>
    <mergeCell ref="C6:K6"/>
    <mergeCell ref="L5:V5"/>
    <mergeCell ref="A5:B5"/>
    <mergeCell ref="A6:B6"/>
    <mergeCell ref="A19:A20"/>
    <mergeCell ref="A9:A10"/>
    <mergeCell ref="A11:A12"/>
    <mergeCell ref="A13:A14"/>
    <mergeCell ref="A15:A16"/>
    <mergeCell ref="A17:A1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F297-E16D-0E41-BF4E-E767D79DD7C0}">
  <dimension ref="A1:AI53"/>
  <sheetViews>
    <sheetView tabSelected="1" zoomScale="156" zoomScaleNormal="80" workbookViewId="0">
      <selection activeCell="U4" sqref="U4"/>
    </sheetView>
  </sheetViews>
  <sheetFormatPr baseColWidth="10" defaultColWidth="8.83203125" defaultRowHeight="15" x14ac:dyDescent="0.2"/>
  <cols>
    <col min="3" max="3" width="14.83203125" customWidth="1"/>
    <col min="4" max="12" width="7.5" customWidth="1"/>
    <col min="13" max="16" width="13" customWidth="1"/>
    <col min="17" max="25" width="11.5" customWidth="1"/>
    <col min="26" max="27" width="15.6640625" customWidth="1"/>
  </cols>
  <sheetData>
    <row r="1" spans="1:35" ht="18" customHeight="1" x14ac:dyDescent="0.2">
      <c r="A1" s="46"/>
      <c r="B1" s="47" t="s">
        <v>44</v>
      </c>
      <c r="C1" s="47"/>
      <c r="N1" t="s">
        <v>51</v>
      </c>
      <c r="O1" s="2" t="s">
        <v>52</v>
      </c>
      <c r="P1" t="s">
        <v>53</v>
      </c>
      <c r="Q1" t="s">
        <v>54</v>
      </c>
      <c r="V1" s="62" t="s">
        <v>69</v>
      </c>
      <c r="W1" s="61" t="str">
        <f>O2&amp;" "&amp;P2&amp;CHAR(10)&amp;Q2&amp;CHAR(10)&amp;"5	300	100	-40	-10	-10
3	300	-100	40	10	2
10	-1000	500	-500	-5	10"</f>
        <v>3 6
0.5
5	300	100	-40	-10	-10
3	300	-100	40	10	2
10	-1000	500	-500	-5	10</v>
      </c>
      <c r="X1" s="61"/>
      <c r="Y1" s="61"/>
    </row>
    <row r="2" spans="1:35" x14ac:dyDescent="0.2">
      <c r="A2" s="48"/>
      <c r="B2" s="5" t="s">
        <v>45</v>
      </c>
      <c r="C2" s="5"/>
      <c r="O2">
        <v>3</v>
      </c>
      <c r="P2">
        <v>6</v>
      </c>
      <c r="Q2">
        <v>0.5</v>
      </c>
      <c r="W2" s="61"/>
      <c r="X2" s="61"/>
      <c r="Y2" s="61"/>
    </row>
    <row r="3" spans="1:35" x14ac:dyDescent="0.2">
      <c r="A3" s="53"/>
      <c r="B3" s="54" t="s">
        <v>46</v>
      </c>
      <c r="C3" s="54"/>
      <c r="N3" t="s">
        <v>55</v>
      </c>
      <c r="O3" t="s">
        <v>7</v>
      </c>
      <c r="P3" t="s">
        <v>0</v>
      </c>
      <c r="Q3" t="s">
        <v>2</v>
      </c>
      <c r="R3" t="s">
        <v>4</v>
      </c>
      <c r="S3" t="s">
        <v>8</v>
      </c>
      <c r="T3" t="s">
        <v>10</v>
      </c>
      <c r="W3" s="61"/>
      <c r="X3" s="61"/>
      <c r="Y3" s="61"/>
    </row>
    <row r="4" spans="1:35" x14ac:dyDescent="0.2">
      <c r="A4" s="53"/>
      <c r="B4" s="54"/>
      <c r="C4" s="54"/>
      <c r="N4">
        <v>0</v>
      </c>
      <c r="O4">
        <v>5</v>
      </c>
      <c r="P4">
        <v>300</v>
      </c>
      <c r="Q4">
        <v>100</v>
      </c>
      <c r="R4">
        <v>-40</v>
      </c>
      <c r="S4">
        <v>-10</v>
      </c>
      <c r="T4">
        <v>-10</v>
      </c>
      <c r="W4" s="61"/>
      <c r="X4" s="61"/>
      <c r="Y4" s="61"/>
    </row>
    <row r="5" spans="1:35" x14ac:dyDescent="0.2">
      <c r="A5" s="55"/>
      <c r="B5" s="54"/>
      <c r="C5" s="54"/>
      <c r="N5">
        <v>1</v>
      </c>
      <c r="O5">
        <v>3</v>
      </c>
      <c r="P5">
        <v>300</v>
      </c>
      <c r="Q5">
        <v>-100</v>
      </c>
      <c r="R5">
        <v>40</v>
      </c>
      <c r="S5">
        <v>10</v>
      </c>
      <c r="T5">
        <v>2</v>
      </c>
      <c r="W5" s="61"/>
      <c r="X5" s="61"/>
      <c r="Y5" s="61"/>
    </row>
    <row r="6" spans="1:35" x14ac:dyDescent="0.2">
      <c r="A6" s="55"/>
      <c r="B6" s="54"/>
      <c r="C6" s="54"/>
      <c r="N6">
        <v>2</v>
      </c>
      <c r="O6">
        <v>10</v>
      </c>
      <c r="P6">
        <v>-1000</v>
      </c>
      <c r="Q6">
        <v>500</v>
      </c>
      <c r="R6">
        <v>-500</v>
      </c>
      <c r="S6">
        <v>-5</v>
      </c>
      <c r="T6">
        <v>10</v>
      </c>
    </row>
    <row r="7" spans="1:35" ht="16" thickBot="1" x14ac:dyDescent="0.25">
      <c r="A7" s="55"/>
      <c r="B7" s="54"/>
      <c r="C7" s="54"/>
    </row>
    <row r="8" spans="1:35" ht="16" thickBot="1" x14ac:dyDescent="0.25">
      <c r="A8" s="63" t="s">
        <v>30</v>
      </c>
      <c r="B8" s="63"/>
      <c r="C8" s="79"/>
      <c r="D8" s="28" t="s">
        <v>25</v>
      </c>
      <c r="E8" s="29"/>
      <c r="F8" s="29"/>
      <c r="G8" s="29"/>
      <c r="H8" s="29"/>
      <c r="I8" s="29"/>
      <c r="J8" s="29"/>
      <c r="K8" s="29"/>
      <c r="L8" s="30"/>
      <c r="M8" s="83" t="s">
        <v>26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3"/>
    </row>
    <row r="9" spans="1:35" x14ac:dyDescent="0.2">
      <c r="A9" s="63" t="s">
        <v>31</v>
      </c>
      <c r="B9" s="63"/>
      <c r="C9" s="79"/>
      <c r="D9" s="34" t="s">
        <v>39</v>
      </c>
      <c r="E9" s="35"/>
      <c r="F9" s="35"/>
      <c r="G9" s="35"/>
      <c r="H9" s="35"/>
      <c r="I9" s="35"/>
      <c r="J9" s="35"/>
      <c r="K9" s="35"/>
      <c r="L9" s="36"/>
      <c r="M9" s="23" t="s">
        <v>33</v>
      </c>
      <c r="N9" s="24"/>
      <c r="O9" s="24"/>
      <c r="P9" s="25"/>
      <c r="Q9" s="23" t="s">
        <v>38</v>
      </c>
      <c r="R9" s="60"/>
      <c r="S9" s="60"/>
      <c r="T9" s="60"/>
      <c r="U9" s="60"/>
      <c r="V9" s="24"/>
      <c r="W9" s="24"/>
      <c r="X9" s="24"/>
      <c r="Y9" s="24"/>
      <c r="Z9" s="24"/>
      <c r="AA9" s="25"/>
    </row>
    <row r="10" spans="1:35" ht="78" customHeight="1" x14ac:dyDescent="0.2">
      <c r="A10" s="64" t="s">
        <v>32</v>
      </c>
      <c r="B10" s="64"/>
      <c r="C10" s="80"/>
      <c r="D10" s="84" t="s">
        <v>40</v>
      </c>
      <c r="E10" s="65"/>
      <c r="F10" s="65"/>
      <c r="G10" s="65"/>
      <c r="H10" s="65"/>
      <c r="I10" s="65"/>
      <c r="J10" s="65"/>
      <c r="K10" s="65"/>
      <c r="L10" s="66"/>
      <c r="M10" s="67" t="s">
        <v>34</v>
      </c>
      <c r="N10" s="9" t="s">
        <v>35</v>
      </c>
      <c r="O10" s="68" t="s">
        <v>37</v>
      </c>
      <c r="P10" s="69" t="s">
        <v>36</v>
      </c>
      <c r="Q10" s="67" t="s">
        <v>58</v>
      </c>
      <c r="R10" s="10" t="s">
        <v>59</v>
      </c>
      <c r="S10" s="11"/>
      <c r="T10" s="10" t="s">
        <v>60</v>
      </c>
      <c r="U10" s="11"/>
      <c r="V10" s="10" t="s">
        <v>42</v>
      </c>
      <c r="W10" s="11"/>
      <c r="X10" s="10" t="str">
        <f>_xlfn.CONCAT("d(aix) and d(aiy) is delta v for a timestep of ",$Q$2)</f>
        <v>d(aix) and d(aiy) is delta v for a timestep of 0.5</v>
      </c>
      <c r="Y10" s="11"/>
      <c r="Z10" s="10" t="s">
        <v>48</v>
      </c>
      <c r="AA10" s="70"/>
    </row>
    <row r="11" spans="1:35" ht="32" x14ac:dyDescent="0.2">
      <c r="A11" s="71" t="s">
        <v>28</v>
      </c>
      <c r="B11" s="71" t="s">
        <v>49</v>
      </c>
      <c r="C11" s="81" t="s">
        <v>50</v>
      </c>
      <c r="D11" s="85" t="s">
        <v>7</v>
      </c>
      <c r="E11" s="71" t="s">
        <v>0</v>
      </c>
      <c r="F11" s="72" t="s">
        <v>2</v>
      </c>
      <c r="G11" s="72" t="s">
        <v>4</v>
      </c>
      <c r="H11" s="71" t="s">
        <v>1</v>
      </c>
      <c r="I11" s="71" t="s">
        <v>3</v>
      </c>
      <c r="J11" s="71" t="s">
        <v>5</v>
      </c>
      <c r="K11" s="71" t="s">
        <v>8</v>
      </c>
      <c r="L11" s="86" t="s">
        <v>10</v>
      </c>
      <c r="M11" s="93" t="s">
        <v>16</v>
      </c>
      <c r="N11" s="73" t="s">
        <v>17</v>
      </c>
      <c r="O11" s="74" t="s">
        <v>65</v>
      </c>
      <c r="P11" s="94" t="s">
        <v>66</v>
      </c>
      <c r="Q11" s="93" t="s">
        <v>6</v>
      </c>
      <c r="R11" s="73" t="s">
        <v>56</v>
      </c>
      <c r="S11" s="73" t="s">
        <v>57</v>
      </c>
      <c r="T11" s="73" t="s">
        <v>61</v>
      </c>
      <c r="U11" s="73" t="s">
        <v>62</v>
      </c>
      <c r="V11" s="73" t="s">
        <v>63</v>
      </c>
      <c r="W11" s="73" t="s">
        <v>64</v>
      </c>
      <c r="X11" s="73" t="s">
        <v>12</v>
      </c>
      <c r="Y11" s="73" t="s">
        <v>13</v>
      </c>
      <c r="Z11" s="74" t="s">
        <v>67</v>
      </c>
      <c r="AA11" s="94" t="s">
        <v>68</v>
      </c>
      <c r="AE11" s="47"/>
      <c r="AF11" s="47"/>
      <c r="AG11" s="47"/>
      <c r="AH11" s="47"/>
      <c r="AI11" s="47"/>
    </row>
    <row r="12" spans="1:35" x14ac:dyDescent="0.2">
      <c r="A12" s="75">
        <v>0</v>
      </c>
      <c r="B12" s="76">
        <f>$N$4</f>
        <v>0</v>
      </c>
      <c r="C12" s="82">
        <f>$N$5</f>
        <v>1</v>
      </c>
      <c r="D12" s="87">
        <f>$O$4</f>
        <v>5</v>
      </c>
      <c r="E12" s="77">
        <f>$P$4</f>
        <v>300</v>
      </c>
      <c r="F12" s="72">
        <f>$Q$4</f>
        <v>100</v>
      </c>
      <c r="G12" s="72">
        <f>$R$4</f>
        <v>-40</v>
      </c>
      <c r="H12" s="77">
        <f>$P$5</f>
        <v>300</v>
      </c>
      <c r="I12" s="77">
        <f>$Q$5</f>
        <v>-100</v>
      </c>
      <c r="J12" s="77">
        <f>$R$5</f>
        <v>40</v>
      </c>
      <c r="K12" s="71">
        <f>$S$4</f>
        <v>-10</v>
      </c>
      <c r="L12" s="86">
        <f>$T$4</f>
        <v>-10</v>
      </c>
      <c r="M12" s="93">
        <f>K12*$Q$2</f>
        <v>-5</v>
      </c>
      <c r="N12" s="73">
        <f>L12*$Q$2</f>
        <v>-5</v>
      </c>
      <c r="O12" s="74">
        <f>F12+M12</f>
        <v>95</v>
      </c>
      <c r="P12" s="94">
        <f>G12+N12</f>
        <v>-45</v>
      </c>
      <c r="Q12" s="93">
        <f>(E12*H12)/((F12-I12)^2+(G12-J12)^2)</f>
        <v>1.9396551724137931</v>
      </c>
      <c r="R12" s="73">
        <f>Q12*(F12-I12)/SQRT((F12-I12)^2+(G12-J12)^2)</f>
        <v>1.8009246159412358</v>
      </c>
      <c r="S12" s="73">
        <f>Q12*(G12-J12)/SQRT((F12-I12)^2+(G12-J12)^2)</f>
        <v>-0.72036984637649437</v>
      </c>
      <c r="T12" s="73">
        <f>R12+R13</f>
        <v>2.3306706183024737</v>
      </c>
      <c r="U12" s="73">
        <f>S12+S13</f>
        <v>-1.3295777490919178</v>
      </c>
      <c r="V12" s="73">
        <f>T12/D12</f>
        <v>0.46613412366049473</v>
      </c>
      <c r="W12" s="73">
        <f>U12/D12</f>
        <v>-0.26591554981838356</v>
      </c>
      <c r="X12" s="73">
        <f>V12*$Q$2</f>
        <v>0.23306706183024736</v>
      </c>
      <c r="Y12" s="73">
        <f>W12*$Q$2</f>
        <v>-0.13295777490919178</v>
      </c>
      <c r="Z12" s="74">
        <f>K12+X12</f>
        <v>-9.7669329381697523</v>
      </c>
      <c r="AA12" s="94">
        <f>L12+Y12</f>
        <v>-10.132957774909192</v>
      </c>
    </row>
    <row r="13" spans="1:35" x14ac:dyDescent="0.2">
      <c r="A13" s="75"/>
      <c r="B13" s="76">
        <f>$N$4</f>
        <v>0</v>
      </c>
      <c r="C13" s="82">
        <f>$N$6</f>
        <v>2</v>
      </c>
      <c r="D13" s="87">
        <f>$O$4</f>
        <v>5</v>
      </c>
      <c r="E13" s="77">
        <f>$P$4</f>
        <v>300</v>
      </c>
      <c r="F13" s="72">
        <f>$Q$4</f>
        <v>100</v>
      </c>
      <c r="G13" s="72">
        <f>$R$4</f>
        <v>-40</v>
      </c>
      <c r="H13" s="78">
        <f>$P$6</f>
        <v>-1000</v>
      </c>
      <c r="I13" s="77">
        <f>$Q$6</f>
        <v>500</v>
      </c>
      <c r="J13" s="77">
        <f>$R$6</f>
        <v>-500</v>
      </c>
      <c r="K13" s="71"/>
      <c r="L13" s="86"/>
      <c r="M13" s="93"/>
      <c r="N13" s="73"/>
      <c r="O13" s="74"/>
      <c r="P13" s="94"/>
      <c r="Q13" s="93">
        <f>(E13*H13)/((F13-I13)^2+(G13-J13)^2)</f>
        <v>-0.8073196986006459</v>
      </c>
      <c r="R13" s="73">
        <f>Q13*(F13-I13)/SQRT((F13-I13)^2+(G13-J13)^2)</f>
        <v>0.52974600236123792</v>
      </c>
      <c r="S13" s="73">
        <f>Q13*(G13-J13)/SQRT((F13-I13)^2+(G13-J13)^2)</f>
        <v>-0.60920790271542358</v>
      </c>
      <c r="T13" s="73"/>
      <c r="U13" s="73"/>
      <c r="V13" s="73"/>
      <c r="W13" s="73"/>
      <c r="X13" s="73"/>
      <c r="Y13" s="73"/>
      <c r="Z13" s="74"/>
      <c r="AA13" s="94"/>
    </row>
    <row r="14" spans="1:35" x14ac:dyDescent="0.2">
      <c r="A14" s="75"/>
      <c r="B14" s="76">
        <f>$N$5</f>
        <v>1</v>
      </c>
      <c r="C14" s="82">
        <f>$N$4</f>
        <v>0</v>
      </c>
      <c r="D14" s="87">
        <f>$O$5</f>
        <v>3</v>
      </c>
      <c r="E14" s="77">
        <f>$P$5</f>
        <v>300</v>
      </c>
      <c r="F14" s="72">
        <f>$Q$5</f>
        <v>-100</v>
      </c>
      <c r="G14" s="72">
        <f>$R$5</f>
        <v>40</v>
      </c>
      <c r="H14" s="77">
        <f>$P$4</f>
        <v>300</v>
      </c>
      <c r="I14" s="77">
        <f>$Q$4</f>
        <v>100</v>
      </c>
      <c r="J14" s="77">
        <f>$R$4</f>
        <v>-40</v>
      </c>
      <c r="K14" s="71">
        <f>$S$5</f>
        <v>10</v>
      </c>
      <c r="L14" s="86">
        <f>$T$5</f>
        <v>2</v>
      </c>
      <c r="M14" s="93">
        <f>K14*$Q$2</f>
        <v>5</v>
      </c>
      <c r="N14" s="73">
        <f>L14*$Q$2</f>
        <v>1</v>
      </c>
      <c r="O14" s="74">
        <f>F14+M14</f>
        <v>-95</v>
      </c>
      <c r="P14" s="94">
        <f>G14+N14</f>
        <v>41</v>
      </c>
      <c r="Q14" s="93">
        <f>(E14*H14)/((F14-I14)^2+(G14-J14)^2)</f>
        <v>1.9396551724137931</v>
      </c>
      <c r="R14" s="73">
        <f>Q14*(F14-I14)/SQRT((F14-I14)^2+(G14-J14)^2)</f>
        <v>-1.8009246159412358</v>
      </c>
      <c r="S14" s="73">
        <f>Q14*(G14-J14)/SQRT((F14-I14)^2+(G14-J14)^2)</f>
        <v>0.72036984637649437</v>
      </c>
      <c r="T14" s="73">
        <f>R14+R15</f>
        <v>-1.4587081581847134</v>
      </c>
      <c r="U14" s="73">
        <f>S14+S15</f>
        <v>0.41237503439562434</v>
      </c>
      <c r="V14" s="73">
        <f>T14/D14</f>
        <v>-0.48623605272823783</v>
      </c>
      <c r="W14" s="73">
        <f>U14/D14</f>
        <v>0.13745834479854144</v>
      </c>
      <c r="X14" s="73">
        <f>V14*$Q$2</f>
        <v>-0.24311802636411892</v>
      </c>
      <c r="Y14" s="73">
        <f>W14*$Q$2</f>
        <v>6.8729172399270719E-2</v>
      </c>
      <c r="Z14" s="74">
        <f>K14+X14</f>
        <v>9.7568819736358812</v>
      </c>
      <c r="AA14" s="94">
        <f>L14+Y14</f>
        <v>2.0687291723992707</v>
      </c>
    </row>
    <row r="15" spans="1:35" x14ac:dyDescent="0.2">
      <c r="A15" s="75"/>
      <c r="B15" s="76">
        <f>$N$5</f>
        <v>1</v>
      </c>
      <c r="C15" s="82">
        <f>$N$6</f>
        <v>2</v>
      </c>
      <c r="D15" s="87">
        <f>$O$5</f>
        <v>3</v>
      </c>
      <c r="E15" s="77">
        <f>$P$5</f>
        <v>300</v>
      </c>
      <c r="F15" s="72">
        <f>$Q$5</f>
        <v>-100</v>
      </c>
      <c r="G15" s="72">
        <f>$R$5</f>
        <v>40</v>
      </c>
      <c r="H15" s="77">
        <f>$P$6</f>
        <v>-1000</v>
      </c>
      <c r="I15" s="77">
        <f>$Q$6</f>
        <v>500</v>
      </c>
      <c r="J15" s="77">
        <f>$R$6</f>
        <v>-500</v>
      </c>
      <c r="K15" s="71"/>
      <c r="L15" s="86"/>
      <c r="M15" s="93"/>
      <c r="N15" s="73"/>
      <c r="O15" s="74"/>
      <c r="P15" s="94"/>
      <c r="Q15" s="93">
        <f>(E15*H15)/((F15-I15)^2+(G15-J15)^2)</f>
        <v>-0.46040515653775321</v>
      </c>
      <c r="R15" s="73">
        <f>Q15*(F15-I15)/SQRT((F15-I15)^2+(G15-J15)^2)</f>
        <v>0.34221645775652226</v>
      </c>
      <c r="S15" s="73">
        <f>Q15*(G15-J15)/SQRT((F15-I15)^2+(G15-J15)^2)</f>
        <v>-0.30799481198087003</v>
      </c>
      <c r="T15" s="73"/>
      <c r="U15" s="73"/>
      <c r="V15" s="73"/>
      <c r="W15" s="73"/>
      <c r="X15" s="73"/>
      <c r="Y15" s="73"/>
      <c r="Z15" s="74"/>
      <c r="AA15" s="94"/>
    </row>
    <row r="16" spans="1:35" x14ac:dyDescent="0.2">
      <c r="A16" s="75"/>
      <c r="B16" s="76">
        <f>$N$6</f>
        <v>2</v>
      </c>
      <c r="C16" s="82">
        <f>$N$4</f>
        <v>0</v>
      </c>
      <c r="D16" s="87">
        <f>$O$6</f>
        <v>10</v>
      </c>
      <c r="E16" s="77">
        <f>$P$6</f>
        <v>-1000</v>
      </c>
      <c r="F16" s="72">
        <f>$Q$6</f>
        <v>500</v>
      </c>
      <c r="G16" s="72">
        <f>$R$6</f>
        <v>-500</v>
      </c>
      <c r="H16" s="77">
        <f>$P$4</f>
        <v>300</v>
      </c>
      <c r="I16" s="77">
        <f>$Q$4</f>
        <v>100</v>
      </c>
      <c r="J16" s="77">
        <f>$R$4</f>
        <v>-40</v>
      </c>
      <c r="K16" s="71">
        <f>$S$6</f>
        <v>-5</v>
      </c>
      <c r="L16" s="86">
        <f>$T$6</f>
        <v>10</v>
      </c>
      <c r="M16" s="93">
        <f>K16*$Q$2</f>
        <v>-2.5</v>
      </c>
      <c r="N16" s="73">
        <f>L16*$Q$2</f>
        <v>5</v>
      </c>
      <c r="O16" s="74">
        <f>F16+M16</f>
        <v>497.5</v>
      </c>
      <c r="P16" s="94">
        <f>G16+N16</f>
        <v>-495</v>
      </c>
      <c r="Q16" s="93">
        <f>(E16*H16)/((F16-I16)^2+(G16-J16)^2)</f>
        <v>-0.8073196986006459</v>
      </c>
      <c r="R16" s="73">
        <f>Q16*(F16-I16)/SQRT((F16-I16)^2+(G16-J16)^2)</f>
        <v>-0.52974600236123792</v>
      </c>
      <c r="S16" s="73">
        <f>Q16*(G16-J16)/SQRT((F16-I16)^2+(G16-J16)^2)</f>
        <v>0.60920790271542358</v>
      </c>
      <c r="T16" s="73">
        <f>R16+R17</f>
        <v>-0.87196246011776024</v>
      </c>
      <c r="U16" s="73">
        <f>S16+S17</f>
        <v>0.91720271469629355</v>
      </c>
      <c r="V16" s="73">
        <f>T16/D16</f>
        <v>-8.719624601177603E-2</v>
      </c>
      <c r="W16" s="73">
        <f>U16/D16</f>
        <v>9.1720271469629355E-2</v>
      </c>
      <c r="X16" s="73">
        <f>V16*$Q$2</f>
        <v>-4.3598123005888015E-2</v>
      </c>
      <c r="Y16" s="73">
        <f>W16*$Q$2</f>
        <v>4.5860135734814678E-2</v>
      </c>
      <c r="Z16" s="74">
        <f>K16+X16</f>
        <v>-5.0435981230058884</v>
      </c>
      <c r="AA16" s="94">
        <f>L16+Y16</f>
        <v>10.045860135734815</v>
      </c>
    </row>
    <row r="17" spans="1:27" x14ac:dyDescent="0.2">
      <c r="A17" s="75"/>
      <c r="B17" s="76">
        <f>$N$6</f>
        <v>2</v>
      </c>
      <c r="C17" s="82">
        <f>$N$5</f>
        <v>1</v>
      </c>
      <c r="D17" s="87">
        <f>$O$6</f>
        <v>10</v>
      </c>
      <c r="E17" s="77">
        <f>$P$6</f>
        <v>-1000</v>
      </c>
      <c r="F17" s="72">
        <f>$Q$6</f>
        <v>500</v>
      </c>
      <c r="G17" s="72">
        <f>$R$6</f>
        <v>-500</v>
      </c>
      <c r="H17" s="71">
        <f>$P$5</f>
        <v>300</v>
      </c>
      <c r="I17" s="71">
        <f>$Q$5</f>
        <v>-100</v>
      </c>
      <c r="J17" s="71">
        <f>$R$5</f>
        <v>40</v>
      </c>
      <c r="K17" s="71"/>
      <c r="L17" s="86"/>
      <c r="M17" s="93"/>
      <c r="N17" s="73"/>
      <c r="O17" s="74"/>
      <c r="P17" s="94"/>
      <c r="Q17" s="93">
        <f>(E17*H17)/((F17-I17)^2+(G17-J17)^2)</f>
        <v>-0.46040515653775321</v>
      </c>
      <c r="R17" s="73">
        <f>Q17*(F17-I17)/SQRT((F17-I17)^2+(G17-J17)^2)</f>
        <v>-0.34221645775652226</v>
      </c>
      <c r="S17" s="73">
        <f>Q17*(G17-J17)/SQRT((F17-I17)^2+(G17-J17)^2)</f>
        <v>0.30799481198087003</v>
      </c>
      <c r="T17" s="73"/>
      <c r="U17" s="73"/>
      <c r="V17" s="73"/>
      <c r="W17" s="73"/>
      <c r="X17" s="73"/>
      <c r="Y17" s="73"/>
      <c r="Z17" s="74"/>
      <c r="AA17" s="94"/>
    </row>
    <row r="18" spans="1:27" x14ac:dyDescent="0.2">
      <c r="A18" s="75">
        <v>1</v>
      </c>
      <c r="B18" s="76">
        <f>$N$4</f>
        <v>0</v>
      </c>
      <c r="C18" s="82">
        <f>$N$5</f>
        <v>1</v>
      </c>
      <c r="D18" s="87">
        <f>$O$4</f>
        <v>5</v>
      </c>
      <c r="E18" s="77">
        <f>$P$4</f>
        <v>300</v>
      </c>
      <c r="F18" s="72">
        <f>O12</f>
        <v>95</v>
      </c>
      <c r="G18" s="72">
        <f>P12</f>
        <v>-45</v>
      </c>
      <c r="H18" s="77">
        <f>$P$5</f>
        <v>300</v>
      </c>
      <c r="I18" s="77">
        <f>O14</f>
        <v>-95</v>
      </c>
      <c r="J18" s="77">
        <f>P14</f>
        <v>41</v>
      </c>
      <c r="K18" s="71">
        <f>Z12</f>
        <v>-9.7669329381697523</v>
      </c>
      <c r="L18" s="86">
        <f>AA12</f>
        <v>-10.132957774909192</v>
      </c>
      <c r="M18" s="93">
        <f>K18*$Q$2</f>
        <v>-4.8834664690848761</v>
      </c>
      <c r="N18" s="73">
        <f>L18*$Q$2</f>
        <v>-5.0664788874545961</v>
      </c>
      <c r="O18" s="74">
        <f>F18+M18</f>
        <v>90.11653353091512</v>
      </c>
      <c r="P18" s="94">
        <f>G18+N18</f>
        <v>-50.066478887454593</v>
      </c>
      <c r="Q18" s="93">
        <f>(E18*H18)/((F18-I18)^2+(G18-J18)^2)</f>
        <v>2.0691557844399484</v>
      </c>
      <c r="R18" s="73">
        <f>Q18*(F18-I18)/SQRT((F18-I18)^2+(G18-J18)^2)</f>
        <v>1.8850467718303729</v>
      </c>
      <c r="S18" s="73">
        <f>Q18*(G18-J18)/SQRT((F18-I18)^2+(G18-J18)^2)</f>
        <v>-0.85323169672322141</v>
      </c>
      <c r="T18" s="73">
        <f>R18+R19</f>
        <v>2.4337400886083858</v>
      </c>
      <c r="U18" s="73">
        <f>S18+S19</f>
        <v>-1.4666776409470867</v>
      </c>
      <c r="V18" s="73">
        <f>T18/D18</f>
        <v>0.48674801772167714</v>
      </c>
      <c r="W18" s="73">
        <f>U18/D18</f>
        <v>-0.29333552818941733</v>
      </c>
      <c r="X18" s="73">
        <f>V18*$Q$2</f>
        <v>0.24337400886083857</v>
      </c>
      <c r="Y18" s="73">
        <f>W18*$Q$2</f>
        <v>-0.14666776409470866</v>
      </c>
      <c r="Z18" s="74">
        <f>K18+X18</f>
        <v>-9.5235589293089138</v>
      </c>
      <c r="AA18" s="94">
        <f>L18+Y18</f>
        <v>-10.2796255390039</v>
      </c>
    </row>
    <row r="19" spans="1:27" x14ac:dyDescent="0.2">
      <c r="A19" s="75"/>
      <c r="B19" s="76">
        <f>$N$4</f>
        <v>0</v>
      </c>
      <c r="C19" s="82">
        <f>$N$6</f>
        <v>2</v>
      </c>
      <c r="D19" s="87">
        <f>$O$4</f>
        <v>5</v>
      </c>
      <c r="E19" s="77">
        <f>$P$4</f>
        <v>300</v>
      </c>
      <c r="F19" s="72">
        <f>O12</f>
        <v>95</v>
      </c>
      <c r="G19" s="72">
        <f>P12</f>
        <v>-45</v>
      </c>
      <c r="H19" s="78">
        <f>$P$6</f>
        <v>-1000</v>
      </c>
      <c r="I19" s="77">
        <f>O16</f>
        <v>497.5</v>
      </c>
      <c r="J19" s="77">
        <f>P16</f>
        <v>-495</v>
      </c>
      <c r="K19" s="71"/>
      <c r="L19" s="86"/>
      <c r="M19" s="93"/>
      <c r="N19" s="73"/>
      <c r="O19" s="74"/>
      <c r="P19" s="94"/>
      <c r="Q19" s="93">
        <f>(E19*H19)/((F19-I19)^2+(G19-J19)^2)</f>
        <v>-0.82303115515851921</v>
      </c>
      <c r="R19" s="73">
        <f>Q19*(F19-I19)/SQRT((F19-I19)^2+(G19-J19)^2)</f>
        <v>0.54869331677801292</v>
      </c>
      <c r="S19" s="73">
        <f>Q19*(G19-J19)/SQRT((F19-I19)^2+(G19-J19)^2)</f>
        <v>-0.61344594422386534</v>
      </c>
      <c r="T19" s="73"/>
      <c r="U19" s="73"/>
      <c r="V19" s="73"/>
      <c r="W19" s="73"/>
      <c r="X19" s="73"/>
      <c r="Y19" s="73"/>
      <c r="Z19" s="74"/>
      <c r="AA19" s="94"/>
    </row>
    <row r="20" spans="1:27" x14ac:dyDescent="0.2">
      <c r="A20" s="75"/>
      <c r="B20" s="76">
        <f>$N$5</f>
        <v>1</v>
      </c>
      <c r="C20" s="82">
        <f>$N$4</f>
        <v>0</v>
      </c>
      <c r="D20" s="87">
        <f>$O$5</f>
        <v>3</v>
      </c>
      <c r="E20" s="77">
        <f>$P$5</f>
        <v>300</v>
      </c>
      <c r="F20" s="72">
        <f>O14</f>
        <v>-95</v>
      </c>
      <c r="G20" s="72">
        <f>P14</f>
        <v>41</v>
      </c>
      <c r="H20" s="77">
        <f>$P$4</f>
        <v>300</v>
      </c>
      <c r="I20" s="77">
        <f>O12</f>
        <v>95</v>
      </c>
      <c r="J20" s="77">
        <f>P12</f>
        <v>-45</v>
      </c>
      <c r="K20" s="71">
        <f t="shared" ref="K20:L20" si="0">Z14</f>
        <v>9.7568819736358812</v>
      </c>
      <c r="L20" s="86">
        <f t="shared" si="0"/>
        <v>2.0687291723992707</v>
      </c>
      <c r="M20" s="93">
        <f>K20*$Q$2</f>
        <v>4.8784409868179406</v>
      </c>
      <c r="N20" s="73">
        <f>L20*$Q$2</f>
        <v>1.0343645861996353</v>
      </c>
      <c r="O20" s="74">
        <f>F20+M20</f>
        <v>-90.121559013182065</v>
      </c>
      <c r="P20" s="94">
        <f>G20+N20</f>
        <v>42.034364586199636</v>
      </c>
      <c r="Q20" s="93">
        <f>(E20*H20)/((F20-I20)^2+(G20-J20)^2)</f>
        <v>2.0691557844399484</v>
      </c>
      <c r="R20" s="73">
        <f>Q20*(F20-I20)/SQRT((F20-I20)^2+(G20-J20)^2)</f>
        <v>-1.8850467718303729</v>
      </c>
      <c r="S20" s="73">
        <f>Q20*(G20-J20)/SQRT((F20-I20)^2+(G20-J20)^2)</f>
        <v>0.85323169672322141</v>
      </c>
      <c r="T20" s="73">
        <f>R20+R21</f>
        <v>-1.5365337423924219</v>
      </c>
      <c r="U20" s="73">
        <f>S20+S21</f>
        <v>0.53795239920635773</v>
      </c>
      <c r="V20" s="73">
        <f>T20/D20</f>
        <v>-0.51217791413080727</v>
      </c>
      <c r="W20" s="73">
        <f>U20/D20</f>
        <v>0.17931746640211924</v>
      </c>
      <c r="X20" s="73">
        <f>V20*$Q$2</f>
        <v>-0.25608895706540363</v>
      </c>
      <c r="Y20" s="73">
        <f>W20*$Q$2</f>
        <v>8.9658733201059618E-2</v>
      </c>
      <c r="Z20" s="74">
        <f>K20+X20</f>
        <v>9.5007930165704781</v>
      </c>
      <c r="AA20" s="94">
        <f>L20+Y20</f>
        <v>2.1583879056003301</v>
      </c>
    </row>
    <row r="21" spans="1:27" x14ac:dyDescent="0.2">
      <c r="A21" s="75"/>
      <c r="B21" s="76">
        <f>$N$5</f>
        <v>1</v>
      </c>
      <c r="C21" s="82">
        <f>$N$6</f>
        <v>2</v>
      </c>
      <c r="D21" s="87">
        <f>$O$5</f>
        <v>3</v>
      </c>
      <c r="E21" s="77">
        <f>$P$5</f>
        <v>300</v>
      </c>
      <c r="F21" s="72">
        <f>O14</f>
        <v>-95</v>
      </c>
      <c r="G21" s="72">
        <f>P14</f>
        <v>41</v>
      </c>
      <c r="H21" s="77">
        <f>$P$6</f>
        <v>-1000</v>
      </c>
      <c r="I21" s="77">
        <f>O16</f>
        <v>497.5</v>
      </c>
      <c r="J21" s="77">
        <f>P16</f>
        <v>-495</v>
      </c>
      <c r="K21" s="71"/>
      <c r="L21" s="86"/>
      <c r="M21" s="93"/>
      <c r="N21" s="73"/>
      <c r="O21" s="74"/>
      <c r="P21" s="94"/>
      <c r="Q21" s="93">
        <f>(E21*H21)/((F21-I21)^2+(G21-J21)^2)</f>
        <v>-0.46995996332745754</v>
      </c>
      <c r="R21" s="73">
        <f>Q21*(F21-I21)/SQRT((F21-I21)^2+(G21-J21)^2)</f>
        <v>0.34851302943795109</v>
      </c>
      <c r="S21" s="73">
        <f>Q21*(G21-J21)/SQRT((F21-I21)^2+(G21-J21)^2)</f>
        <v>-0.31527929751686373</v>
      </c>
      <c r="T21" s="73"/>
      <c r="U21" s="73"/>
      <c r="V21" s="73"/>
      <c r="W21" s="73"/>
      <c r="X21" s="73"/>
      <c r="Y21" s="73"/>
      <c r="Z21" s="74"/>
      <c r="AA21" s="94"/>
    </row>
    <row r="22" spans="1:27" x14ac:dyDescent="0.2">
      <c r="A22" s="75"/>
      <c r="B22" s="76">
        <f>$N$6</f>
        <v>2</v>
      </c>
      <c r="C22" s="82">
        <f>$N$4</f>
        <v>0</v>
      </c>
      <c r="D22" s="87">
        <f>$O$6</f>
        <v>10</v>
      </c>
      <c r="E22" s="77">
        <f>$P$6</f>
        <v>-1000</v>
      </c>
      <c r="F22" s="72">
        <f>O16</f>
        <v>497.5</v>
      </c>
      <c r="G22" s="72">
        <f>P16</f>
        <v>-495</v>
      </c>
      <c r="H22" s="77">
        <f>$P$4</f>
        <v>300</v>
      </c>
      <c r="I22" s="77">
        <f>O12</f>
        <v>95</v>
      </c>
      <c r="J22" s="77">
        <f>P12</f>
        <v>-45</v>
      </c>
      <c r="K22" s="71">
        <f t="shared" ref="K22:L22" si="1">Z16</f>
        <v>-5.0435981230058884</v>
      </c>
      <c r="L22" s="86">
        <f t="shared" si="1"/>
        <v>10.045860135734815</v>
      </c>
      <c r="M22" s="93">
        <f>K22*$Q$2</f>
        <v>-2.5217990615029442</v>
      </c>
      <c r="N22" s="73">
        <f>L22*$Q$2</f>
        <v>5.0229300678674074</v>
      </c>
      <c r="O22" s="74">
        <f>F22+M22</f>
        <v>494.97820093849708</v>
      </c>
      <c r="P22" s="94">
        <f>G22+N22</f>
        <v>-489.97706993213257</v>
      </c>
      <c r="Q22" s="93">
        <f>(E22*H22)/((F22-I22)^2+(G22-J22)^2)</f>
        <v>-0.82303115515851921</v>
      </c>
      <c r="R22" s="73">
        <f>Q22*(F22-I22)/SQRT((F22-I22)^2+(G22-J22)^2)</f>
        <v>-0.54869331677801292</v>
      </c>
      <c r="S22" s="73">
        <f>Q22*(G22-J22)/SQRT((F22-I22)^2+(G22-J22)^2)</f>
        <v>0.61344594422386534</v>
      </c>
      <c r="T22" s="73">
        <f>R22+R23</f>
        <v>-0.89720634621596407</v>
      </c>
      <c r="U22" s="73">
        <f>S22+S23</f>
        <v>0.92872524174072901</v>
      </c>
      <c r="V22" s="73">
        <f>T22/D22</f>
        <v>-8.9720634621596407E-2</v>
      </c>
      <c r="W22" s="73">
        <f>U22/D22</f>
        <v>9.2872524174072907E-2</v>
      </c>
      <c r="X22" s="73">
        <f>V22*$Q$2</f>
        <v>-4.4860317310798203E-2</v>
      </c>
      <c r="Y22" s="73">
        <f>W22*$Q$2</f>
        <v>4.6436262087036453E-2</v>
      </c>
      <c r="Z22" s="74">
        <f>K22+X22</f>
        <v>-5.0884584403166864</v>
      </c>
      <c r="AA22" s="94">
        <f>L22+Y22</f>
        <v>10.092296397821851</v>
      </c>
    </row>
    <row r="23" spans="1:27" x14ac:dyDescent="0.2">
      <c r="A23" s="75"/>
      <c r="B23" s="76">
        <f>$N$6</f>
        <v>2</v>
      </c>
      <c r="C23" s="82">
        <f>$N$5</f>
        <v>1</v>
      </c>
      <c r="D23" s="87">
        <f>$O$6</f>
        <v>10</v>
      </c>
      <c r="E23" s="77">
        <f>$P$6</f>
        <v>-1000</v>
      </c>
      <c r="F23" s="72">
        <f>O16</f>
        <v>497.5</v>
      </c>
      <c r="G23" s="72">
        <f>P16</f>
        <v>-495</v>
      </c>
      <c r="H23" s="71">
        <f>$P$5</f>
        <v>300</v>
      </c>
      <c r="I23" s="71">
        <f>O14</f>
        <v>-95</v>
      </c>
      <c r="J23" s="71">
        <f>P14</f>
        <v>41</v>
      </c>
      <c r="K23" s="71"/>
      <c r="L23" s="86"/>
      <c r="M23" s="93"/>
      <c r="N23" s="73"/>
      <c r="O23" s="74"/>
      <c r="P23" s="94"/>
      <c r="Q23" s="93">
        <f>(E23*H23)/((F23-I23)^2+(G23-J23)^2)</f>
        <v>-0.46995996332745754</v>
      </c>
      <c r="R23" s="73">
        <f>Q23*(F23-I23)/SQRT((F23-I23)^2+(G23-J23)^2)</f>
        <v>-0.34851302943795109</v>
      </c>
      <c r="S23" s="73">
        <f>Q23*(G23-J23)/SQRT((F23-I23)^2+(G23-J23)^2)</f>
        <v>0.31527929751686373</v>
      </c>
      <c r="T23" s="73"/>
      <c r="U23" s="73"/>
      <c r="V23" s="73"/>
      <c r="W23" s="73"/>
      <c r="X23" s="73"/>
      <c r="Y23" s="73"/>
      <c r="Z23" s="74"/>
      <c r="AA23" s="94"/>
    </row>
    <row r="24" spans="1:27" x14ac:dyDescent="0.2">
      <c r="A24" s="75">
        <v>2</v>
      </c>
      <c r="B24" s="76">
        <f t="shared" ref="B24:B35" si="2">$N$4</f>
        <v>0</v>
      </c>
      <c r="C24" s="82">
        <f t="shared" ref="C24:C35" si="3">$N$5</f>
        <v>1</v>
      </c>
      <c r="D24" s="87">
        <f t="shared" ref="D24:D35" si="4">$O$4</f>
        <v>5</v>
      </c>
      <c r="E24" s="77">
        <f t="shared" ref="E24:E35" si="5">$P$4</f>
        <v>300</v>
      </c>
      <c r="F24" s="72">
        <f t="shared" ref="F24:G24" si="6">O18</f>
        <v>90.11653353091512</v>
      </c>
      <c r="G24" s="72">
        <f t="shared" si="6"/>
        <v>-50.066478887454593</v>
      </c>
      <c r="H24" s="77">
        <f t="shared" ref="H24:H35" si="7">$P$5</f>
        <v>300</v>
      </c>
      <c r="I24" s="77">
        <f t="shared" ref="I24:J24" si="8">O20</f>
        <v>-90.121559013182065</v>
      </c>
      <c r="J24" s="77">
        <f t="shared" si="8"/>
        <v>42.034364586199636</v>
      </c>
      <c r="K24" s="71">
        <f t="shared" ref="K24:L24" si="9">Z18</f>
        <v>-9.5235589293089138</v>
      </c>
      <c r="L24" s="86">
        <f t="shared" si="9"/>
        <v>-10.2796255390039</v>
      </c>
      <c r="M24" s="93">
        <f t="shared" ref="M24:M35" si="10">K24*$Q$2</f>
        <v>-4.7617794646544569</v>
      </c>
      <c r="N24" s="73">
        <f t="shared" ref="N24:N35" si="11">L24*$Q$2</f>
        <v>-5.1398127695019502</v>
      </c>
      <c r="O24" s="74">
        <f t="shared" ref="O24:O35" si="12">F24+M24</f>
        <v>85.354754066260668</v>
      </c>
      <c r="P24" s="94">
        <f t="shared" ref="P24:P35" si="13">G24+N24</f>
        <v>-55.206291656956545</v>
      </c>
      <c r="Q24" s="93">
        <f t="shared" ref="Q24:Q35" si="14">(E24*H24)/((F24-I24)^2+(G24-J24)^2)</f>
        <v>2.1968185717506028</v>
      </c>
      <c r="R24" s="73">
        <f t="shared" ref="R24:R35" si="15">Q24*(F24-I24)/SQRT((F24-I24)^2+(G24-J24)^2)</f>
        <v>1.9562151364824725</v>
      </c>
      <c r="S24" s="73">
        <f t="shared" ref="S24:S35" si="16">Q24*(G24-J24)/SQRT((F24-I24)^2+(G24-J24)^2)</f>
        <v>-0.99961701515391399</v>
      </c>
      <c r="T24" s="73">
        <f t="shared" ref="T24:T35" si="17">R24+R25</f>
        <v>2.5245883201293267</v>
      </c>
      <c r="U24" s="73">
        <f t="shared" ref="U24:U35" si="18">S24+S25</f>
        <v>-1.6171943342245274</v>
      </c>
      <c r="V24" s="73">
        <f t="shared" ref="V24:V35" si="19">T24/D24</f>
        <v>0.50491766402586535</v>
      </c>
      <c r="W24" s="73">
        <f t="shared" ref="W24:W35" si="20">U24/D24</f>
        <v>-0.32343886684490547</v>
      </c>
      <c r="X24" s="73">
        <f t="shared" ref="X24:X35" si="21">V24*$Q$2</f>
        <v>0.25245883201293268</v>
      </c>
      <c r="Y24" s="73">
        <f t="shared" ref="Y24:Y35" si="22">W24*$Q$2</f>
        <v>-0.16171943342245274</v>
      </c>
      <c r="Z24" s="74">
        <f t="shared" ref="Z24:Z35" si="23">K24+X24</f>
        <v>-9.2711000972959816</v>
      </c>
      <c r="AA24" s="94">
        <f t="shared" ref="AA24:AA35" si="24">L24+Y24</f>
        <v>-10.441344972426354</v>
      </c>
    </row>
    <row r="25" spans="1:27" x14ac:dyDescent="0.2">
      <c r="A25" s="75"/>
      <c r="B25" s="76">
        <f t="shared" si="2"/>
        <v>0</v>
      </c>
      <c r="C25" s="82">
        <f t="shared" ref="C25:C35" si="25">$N$6</f>
        <v>2</v>
      </c>
      <c r="D25" s="87">
        <f t="shared" si="4"/>
        <v>5</v>
      </c>
      <c r="E25" s="77">
        <f t="shared" si="5"/>
        <v>300</v>
      </c>
      <c r="F25" s="72">
        <f t="shared" ref="F25:G25" si="26">O18</f>
        <v>90.11653353091512</v>
      </c>
      <c r="G25" s="72">
        <f t="shared" si="26"/>
        <v>-50.066478887454593</v>
      </c>
      <c r="H25" s="78">
        <f t="shared" ref="H25:H35" si="27">$P$6</f>
        <v>-1000</v>
      </c>
      <c r="I25" s="77">
        <f t="shared" ref="I25:J25" si="28">O22</f>
        <v>494.97820093849708</v>
      </c>
      <c r="J25" s="77">
        <f t="shared" si="28"/>
        <v>-489.97706993213257</v>
      </c>
      <c r="K25" s="71"/>
      <c r="L25" s="86"/>
      <c r="M25" s="93"/>
      <c r="N25" s="73"/>
      <c r="O25" s="74"/>
      <c r="P25" s="94"/>
      <c r="Q25" s="93">
        <f t="shared" si="14"/>
        <v>-0.83931509036791818</v>
      </c>
      <c r="R25" s="73">
        <f t="shared" si="15"/>
        <v>0.56837318364685407</v>
      </c>
      <c r="S25" s="73">
        <f t="shared" si="16"/>
        <v>-0.61757731907061342</v>
      </c>
      <c r="T25" s="73"/>
      <c r="U25" s="73"/>
      <c r="V25" s="73"/>
      <c r="W25" s="73"/>
      <c r="X25" s="73"/>
      <c r="Y25" s="73"/>
      <c r="Z25" s="74"/>
      <c r="AA25" s="94"/>
    </row>
    <row r="26" spans="1:27" x14ac:dyDescent="0.2">
      <c r="A26" s="75"/>
      <c r="B26" s="76">
        <f t="shared" ref="B26:B35" si="29">$N$5</f>
        <v>1</v>
      </c>
      <c r="C26" s="82">
        <f t="shared" ref="C26:C35" si="30">$N$4</f>
        <v>0</v>
      </c>
      <c r="D26" s="87">
        <f t="shared" ref="D26:D35" si="31">$O$5</f>
        <v>3</v>
      </c>
      <c r="E26" s="77">
        <f t="shared" ref="E26:E35" si="32">$P$5</f>
        <v>300</v>
      </c>
      <c r="F26" s="72">
        <f t="shared" ref="F26:G26" si="33">O20</f>
        <v>-90.121559013182065</v>
      </c>
      <c r="G26" s="72">
        <f t="shared" si="33"/>
        <v>42.034364586199636</v>
      </c>
      <c r="H26" s="77">
        <f t="shared" ref="H26:H35" si="34">$P$4</f>
        <v>300</v>
      </c>
      <c r="I26" s="77">
        <f t="shared" ref="I26:J26" si="35">O18</f>
        <v>90.11653353091512</v>
      </c>
      <c r="J26" s="77">
        <f t="shared" si="35"/>
        <v>-50.066478887454593</v>
      </c>
      <c r="K26" s="71">
        <f t="shared" ref="K26" si="36">Z20</f>
        <v>9.5007930165704781</v>
      </c>
      <c r="L26" s="86">
        <f t="shared" ref="L26" si="37">AA20</f>
        <v>2.1583879056003301</v>
      </c>
      <c r="M26" s="93">
        <f t="shared" ref="M26:M35" si="38">K26*$Q$2</f>
        <v>4.7503965082852391</v>
      </c>
      <c r="N26" s="73">
        <f t="shared" ref="N26:N35" si="39">L26*$Q$2</f>
        <v>1.0791939528001651</v>
      </c>
      <c r="O26" s="74">
        <f t="shared" ref="O26:O35" si="40">F26+M26</f>
        <v>-85.37116250489683</v>
      </c>
      <c r="P26" s="94">
        <f t="shared" ref="P26:P35" si="41">G26+N26</f>
        <v>43.113558538999804</v>
      </c>
      <c r="Q26" s="93">
        <f t="shared" si="14"/>
        <v>2.1968185717506028</v>
      </c>
      <c r="R26" s="73">
        <f t="shared" si="15"/>
        <v>-1.9562151364824725</v>
      </c>
      <c r="S26" s="73">
        <f t="shared" si="16"/>
        <v>0.99961701515391399</v>
      </c>
      <c r="T26" s="73">
        <f t="shared" ref="T26:T35" si="42">R26+R27</f>
        <v>-1.6012894879400477</v>
      </c>
      <c r="U26" s="73">
        <f t="shared" ref="U26:U35" si="43">S26+S27</f>
        <v>0.67689511992702311</v>
      </c>
      <c r="V26" s="73">
        <f t="shared" ref="V26:V35" si="44">T26/D26</f>
        <v>-0.53376316264668255</v>
      </c>
      <c r="W26" s="73">
        <f t="shared" ref="W26:W35" si="45">U26/D26</f>
        <v>0.22563170664234103</v>
      </c>
      <c r="X26" s="73">
        <f t="shared" ref="X26:X35" si="46">V26*$Q$2</f>
        <v>-0.26688158132334128</v>
      </c>
      <c r="Y26" s="73">
        <f t="shared" ref="Y26:Y35" si="47">W26*$Q$2</f>
        <v>0.11281585332117051</v>
      </c>
      <c r="Z26" s="74">
        <f t="shared" ref="Z26:Z35" si="48">K26+X26</f>
        <v>9.233911435247137</v>
      </c>
      <c r="AA26" s="94">
        <f t="shared" ref="AA26:AA35" si="49">L26+Y26</f>
        <v>2.2712037589215006</v>
      </c>
    </row>
    <row r="27" spans="1:27" x14ac:dyDescent="0.2">
      <c r="A27" s="75"/>
      <c r="B27" s="76">
        <f t="shared" si="29"/>
        <v>1</v>
      </c>
      <c r="C27" s="82">
        <f t="shared" ref="C27:C35" si="50">$N$6</f>
        <v>2</v>
      </c>
      <c r="D27" s="87">
        <f t="shared" si="31"/>
        <v>3</v>
      </c>
      <c r="E27" s="77">
        <f t="shared" si="32"/>
        <v>300</v>
      </c>
      <c r="F27" s="72">
        <f t="shared" ref="F27:G27" si="51">O20</f>
        <v>-90.121559013182065</v>
      </c>
      <c r="G27" s="72">
        <f t="shared" si="51"/>
        <v>42.034364586199636</v>
      </c>
      <c r="H27" s="77">
        <f t="shared" ref="H27:H35" si="52">$P$6</f>
        <v>-1000</v>
      </c>
      <c r="I27" s="77">
        <f t="shared" ref="I27:J27" si="53">O22</f>
        <v>494.97820093849708</v>
      </c>
      <c r="J27" s="77">
        <f t="shared" si="53"/>
        <v>-489.97706993213257</v>
      </c>
      <c r="K27" s="71"/>
      <c r="L27" s="86"/>
      <c r="M27" s="93"/>
      <c r="N27" s="73"/>
      <c r="O27" s="74"/>
      <c r="P27" s="94"/>
      <c r="Q27" s="93">
        <f t="shared" si="14"/>
        <v>-0.47970995158751623</v>
      </c>
      <c r="R27" s="73">
        <f t="shared" si="15"/>
        <v>0.35492564854242475</v>
      </c>
      <c r="S27" s="73">
        <f t="shared" si="16"/>
        <v>-0.32272189522689088</v>
      </c>
      <c r="T27" s="73"/>
      <c r="U27" s="73"/>
      <c r="V27" s="73"/>
      <c r="W27" s="73"/>
      <c r="X27" s="73"/>
      <c r="Y27" s="73"/>
      <c r="Z27" s="74"/>
      <c r="AA27" s="94"/>
    </row>
    <row r="28" spans="1:27" x14ac:dyDescent="0.2">
      <c r="A28" s="75"/>
      <c r="B28" s="76">
        <f t="shared" ref="B28:B35" si="54">$N$6</f>
        <v>2</v>
      </c>
      <c r="C28" s="82">
        <f t="shared" ref="C28:C35" si="55">$N$4</f>
        <v>0</v>
      </c>
      <c r="D28" s="87">
        <f t="shared" ref="D28:D35" si="56">$O$6</f>
        <v>10</v>
      </c>
      <c r="E28" s="77">
        <f t="shared" ref="E28:E35" si="57">$P$6</f>
        <v>-1000</v>
      </c>
      <c r="F28" s="72">
        <f t="shared" ref="F28:G28" si="58">O22</f>
        <v>494.97820093849708</v>
      </c>
      <c r="G28" s="72">
        <f t="shared" si="58"/>
        <v>-489.97706993213257</v>
      </c>
      <c r="H28" s="77">
        <f t="shared" ref="H28:H35" si="59">$P$4</f>
        <v>300</v>
      </c>
      <c r="I28" s="77">
        <f t="shared" ref="I28:J28" si="60">O18</f>
        <v>90.11653353091512</v>
      </c>
      <c r="J28" s="77">
        <f t="shared" si="60"/>
        <v>-50.066478887454593</v>
      </c>
      <c r="K28" s="71">
        <f t="shared" ref="K28" si="61">Z22</f>
        <v>-5.0884584403166864</v>
      </c>
      <c r="L28" s="86">
        <f t="shared" ref="L28" si="62">AA22</f>
        <v>10.092296397821851</v>
      </c>
      <c r="M28" s="93">
        <f t="shared" ref="M28:M35" si="63">K28*$Q$2</f>
        <v>-2.5442292201583432</v>
      </c>
      <c r="N28" s="73">
        <f t="shared" ref="N28:N35" si="64">L28*$Q$2</f>
        <v>5.0461481989109256</v>
      </c>
      <c r="O28" s="74">
        <f t="shared" ref="O28:O35" si="65">F28+M28</f>
        <v>492.43397171833874</v>
      </c>
      <c r="P28" s="94">
        <f t="shared" ref="P28:P35" si="66">G28+N28</f>
        <v>-484.93092173322162</v>
      </c>
      <c r="Q28" s="93">
        <f t="shared" si="14"/>
        <v>-0.83931509036791818</v>
      </c>
      <c r="R28" s="73">
        <f t="shared" si="15"/>
        <v>-0.56837318364685407</v>
      </c>
      <c r="S28" s="73">
        <f t="shared" si="16"/>
        <v>0.61757731907061342</v>
      </c>
      <c r="T28" s="73">
        <f t="shared" ref="T28:T35" si="67">R28+R29</f>
        <v>-0.92329883218927877</v>
      </c>
      <c r="U28" s="73">
        <f t="shared" ref="U28:U35" si="68">S28+S29</f>
        <v>0.94029921429750429</v>
      </c>
      <c r="V28" s="73">
        <f t="shared" ref="V28:V35" si="69">T28/D28</f>
        <v>-9.2329883218927877E-2</v>
      </c>
      <c r="W28" s="73">
        <f t="shared" ref="W28:W35" si="70">U28/D28</f>
        <v>9.4029921429750432E-2</v>
      </c>
      <c r="X28" s="73">
        <f t="shared" ref="X28:X35" si="71">V28*$Q$2</f>
        <v>-4.6164941609463939E-2</v>
      </c>
      <c r="Y28" s="73">
        <f t="shared" ref="Y28:Y35" si="72">W28*$Q$2</f>
        <v>4.7014960714875216E-2</v>
      </c>
      <c r="Z28" s="74">
        <f t="shared" ref="Z28:Z35" si="73">K28+X28</f>
        <v>-5.1346233819261506</v>
      </c>
      <c r="AA28" s="94">
        <f t="shared" ref="AA28:AA35" si="74">L28+Y28</f>
        <v>10.139311358536727</v>
      </c>
    </row>
    <row r="29" spans="1:27" x14ac:dyDescent="0.2">
      <c r="A29" s="75"/>
      <c r="B29" s="76">
        <f t="shared" si="54"/>
        <v>2</v>
      </c>
      <c r="C29" s="82">
        <f t="shared" ref="C29:C35" si="75">$N$5</f>
        <v>1</v>
      </c>
      <c r="D29" s="87">
        <f t="shared" si="56"/>
        <v>10</v>
      </c>
      <c r="E29" s="77">
        <f t="shared" si="57"/>
        <v>-1000</v>
      </c>
      <c r="F29" s="72">
        <f t="shared" ref="F29:G29" si="76">O22</f>
        <v>494.97820093849708</v>
      </c>
      <c r="G29" s="72">
        <f t="shared" si="76"/>
        <v>-489.97706993213257</v>
      </c>
      <c r="H29" s="71">
        <f t="shared" ref="H29:H35" si="77">$P$5</f>
        <v>300</v>
      </c>
      <c r="I29" s="71">
        <f t="shared" ref="I29:J29" si="78">O20</f>
        <v>-90.121559013182065</v>
      </c>
      <c r="J29" s="71">
        <f t="shared" si="78"/>
        <v>42.034364586199636</v>
      </c>
      <c r="K29" s="71"/>
      <c r="L29" s="86"/>
      <c r="M29" s="93"/>
      <c r="N29" s="73"/>
      <c r="O29" s="74"/>
      <c r="P29" s="94"/>
      <c r="Q29" s="93">
        <f t="shared" si="14"/>
        <v>-0.47970995158751623</v>
      </c>
      <c r="R29" s="73">
        <f t="shared" si="15"/>
        <v>-0.35492564854242475</v>
      </c>
      <c r="S29" s="73">
        <f t="shared" si="16"/>
        <v>0.32272189522689088</v>
      </c>
      <c r="T29" s="73"/>
      <c r="U29" s="73"/>
      <c r="V29" s="73"/>
      <c r="W29" s="73"/>
      <c r="X29" s="73"/>
      <c r="Y29" s="73"/>
      <c r="Z29" s="74"/>
      <c r="AA29" s="94"/>
    </row>
    <row r="30" spans="1:27" x14ac:dyDescent="0.2">
      <c r="A30" s="75">
        <v>3</v>
      </c>
      <c r="B30" s="76">
        <f t="shared" ref="B30:B35" si="79">$N$4</f>
        <v>0</v>
      </c>
      <c r="C30" s="82">
        <f t="shared" si="75"/>
        <v>1</v>
      </c>
      <c r="D30" s="87">
        <f t="shared" ref="D30:D35" si="80">$O$4</f>
        <v>5</v>
      </c>
      <c r="E30" s="77">
        <f t="shared" ref="E30:E35" si="81">$P$4</f>
        <v>300</v>
      </c>
      <c r="F30" s="72">
        <f t="shared" ref="F30:G30" si="82">O24</f>
        <v>85.354754066260668</v>
      </c>
      <c r="G30" s="72">
        <f t="shared" si="82"/>
        <v>-55.206291656956545</v>
      </c>
      <c r="H30" s="77">
        <f t="shared" si="77"/>
        <v>300</v>
      </c>
      <c r="I30" s="77">
        <f t="shared" ref="I30:J30" si="83">O26</f>
        <v>-85.37116250489683</v>
      </c>
      <c r="J30" s="77">
        <f t="shared" si="83"/>
        <v>43.113558538999804</v>
      </c>
      <c r="K30" s="71">
        <f t="shared" ref="K30:L30" si="84">Z24</f>
        <v>-9.2711000972959816</v>
      </c>
      <c r="L30" s="86">
        <f t="shared" si="84"/>
        <v>-10.441344972426354</v>
      </c>
      <c r="M30" s="93">
        <f t="shared" ref="M30:M35" si="85">K30*$Q$2</f>
        <v>-4.6355500486479908</v>
      </c>
      <c r="N30" s="73">
        <f t="shared" ref="N30:N35" si="86">L30*$Q$2</f>
        <v>-5.2206724862131768</v>
      </c>
      <c r="O30" s="74">
        <f t="shared" ref="O30:O35" si="87">F30+M30</f>
        <v>80.719204017612682</v>
      </c>
      <c r="P30" s="94">
        <f t="shared" ref="P30:P35" si="88">G30+N30</f>
        <v>-60.42696414316972</v>
      </c>
      <c r="Q30" s="93">
        <f t="shared" si="14"/>
        <v>2.3187431084652252</v>
      </c>
      <c r="R30" s="73">
        <f t="shared" si="15"/>
        <v>2.0093572238410826</v>
      </c>
      <c r="S30" s="73">
        <f t="shared" si="16"/>
        <v>-1.1571746411206194</v>
      </c>
      <c r="T30" s="73">
        <f t="shared" ref="T30:T35" si="89">R30+R31</f>
        <v>2.5981971795576646</v>
      </c>
      <c r="U30" s="73">
        <f t="shared" ref="U30:U35" si="90">S30+S31</f>
        <v>-1.7787711785314275</v>
      </c>
      <c r="V30" s="73">
        <f t="shared" ref="V30:V35" si="91">T30/D30</f>
        <v>0.51963943591153294</v>
      </c>
      <c r="W30" s="73">
        <f t="shared" ref="W30:W35" si="92">U30/D30</f>
        <v>-0.3557542357062855</v>
      </c>
      <c r="X30" s="73">
        <f t="shared" ref="X30:X35" si="93">V30*$Q$2</f>
        <v>0.25981971795576647</v>
      </c>
      <c r="Y30" s="73">
        <f t="shared" ref="Y30:Y35" si="94">W30*$Q$2</f>
        <v>-0.17787711785314275</v>
      </c>
      <c r="Z30" s="74">
        <f t="shared" ref="Z30:Z35" si="95">K30+X30</f>
        <v>-9.0112803793402154</v>
      </c>
      <c r="AA30" s="94">
        <f t="shared" ref="AA30:AA35" si="96">L30+Y30</f>
        <v>-10.619222090279496</v>
      </c>
    </row>
    <row r="31" spans="1:27" x14ac:dyDescent="0.2">
      <c r="A31" s="75"/>
      <c r="B31" s="76">
        <f t="shared" si="79"/>
        <v>0</v>
      </c>
      <c r="C31" s="82">
        <f t="shared" ref="C31:C35" si="97">$N$6</f>
        <v>2</v>
      </c>
      <c r="D31" s="87">
        <f t="shared" si="80"/>
        <v>5</v>
      </c>
      <c r="E31" s="77">
        <f t="shared" si="81"/>
        <v>300</v>
      </c>
      <c r="F31" s="72">
        <f t="shared" ref="F31:G31" si="98">O24</f>
        <v>85.354754066260668</v>
      </c>
      <c r="G31" s="72">
        <f t="shared" si="98"/>
        <v>-55.206291656956545</v>
      </c>
      <c r="H31" s="78">
        <f t="shared" ref="H31:H35" si="99">$P$6</f>
        <v>-1000</v>
      </c>
      <c r="I31" s="77">
        <f t="shared" ref="I31:J31" si="100">O28</f>
        <v>492.43397171833874</v>
      </c>
      <c r="J31" s="77">
        <f t="shared" si="100"/>
        <v>-484.93092173322162</v>
      </c>
      <c r="K31" s="71"/>
      <c r="L31" s="86"/>
      <c r="M31" s="93"/>
      <c r="N31" s="73"/>
      <c r="O31" s="74"/>
      <c r="P31" s="94"/>
      <c r="Q31" s="93">
        <f t="shared" si="14"/>
        <v>-0.85622120317673289</v>
      </c>
      <c r="R31" s="73">
        <f t="shared" si="15"/>
        <v>0.58883995571658176</v>
      </c>
      <c r="S31" s="73">
        <f t="shared" si="16"/>
        <v>-0.62159653741080811</v>
      </c>
      <c r="T31" s="73"/>
      <c r="U31" s="73"/>
      <c r="V31" s="73"/>
      <c r="W31" s="73"/>
      <c r="X31" s="73"/>
      <c r="Y31" s="73"/>
      <c r="Z31" s="74"/>
      <c r="AA31" s="94"/>
    </row>
    <row r="32" spans="1:27" x14ac:dyDescent="0.2">
      <c r="A32" s="75"/>
      <c r="B32" s="76">
        <f t="shared" ref="B32:B35" si="101">$N$5</f>
        <v>1</v>
      </c>
      <c r="C32" s="82">
        <f t="shared" ref="C32:C35" si="102">$N$4</f>
        <v>0</v>
      </c>
      <c r="D32" s="87">
        <f t="shared" ref="D32:D35" si="103">$O$5</f>
        <v>3</v>
      </c>
      <c r="E32" s="77">
        <f t="shared" ref="E32:E35" si="104">$P$5</f>
        <v>300</v>
      </c>
      <c r="F32" s="72">
        <f t="shared" ref="F32:G32" si="105">O26</f>
        <v>-85.37116250489683</v>
      </c>
      <c r="G32" s="72">
        <f t="shared" si="105"/>
        <v>43.113558538999804</v>
      </c>
      <c r="H32" s="77">
        <f t="shared" ref="H32:H35" si="106">$P$4</f>
        <v>300</v>
      </c>
      <c r="I32" s="77">
        <f t="shared" ref="I32:J32" si="107">O24</f>
        <v>85.354754066260668</v>
      </c>
      <c r="J32" s="77">
        <f t="shared" si="107"/>
        <v>-55.206291656956545</v>
      </c>
      <c r="K32" s="71">
        <f t="shared" ref="K32" si="108">Z26</f>
        <v>9.233911435247137</v>
      </c>
      <c r="L32" s="86">
        <f t="shared" ref="L32" si="109">AA26</f>
        <v>2.2712037589215006</v>
      </c>
      <c r="M32" s="93">
        <f t="shared" ref="M32:M35" si="110">K32*$Q$2</f>
        <v>4.6169557176235685</v>
      </c>
      <c r="N32" s="73">
        <f t="shared" ref="N32:N35" si="111">L32*$Q$2</f>
        <v>1.1356018794607503</v>
      </c>
      <c r="O32" s="74">
        <f t="shared" ref="O32:O35" si="112">F32+M32</f>
        <v>-80.754206787273262</v>
      </c>
      <c r="P32" s="94">
        <f t="shared" ref="P32:P35" si="113">G32+N32</f>
        <v>44.249160418460555</v>
      </c>
      <c r="Q32" s="93">
        <f t="shared" si="14"/>
        <v>2.3187431084652252</v>
      </c>
      <c r="R32" s="73">
        <f t="shared" si="15"/>
        <v>-2.0093572238410826</v>
      </c>
      <c r="S32" s="73">
        <f t="shared" si="16"/>
        <v>1.1571746411206194</v>
      </c>
      <c r="T32" s="73">
        <f t="shared" ref="T32:T35" si="114">R32+R33</f>
        <v>-1.6479126303435268</v>
      </c>
      <c r="U32" s="73">
        <f t="shared" ref="U32:U35" si="115">S32+S33</f>
        <v>0.82685770342639187</v>
      </c>
      <c r="V32" s="73">
        <f t="shared" ref="V32:V35" si="116">T32/D32</f>
        <v>-0.54930421011450892</v>
      </c>
      <c r="W32" s="73">
        <f t="shared" ref="W32:W35" si="117">U32/D32</f>
        <v>0.27561923447546394</v>
      </c>
      <c r="X32" s="73">
        <f t="shared" ref="X32:X35" si="118">V32*$Q$2</f>
        <v>-0.27465210505725446</v>
      </c>
      <c r="Y32" s="73">
        <f t="shared" ref="Y32:Y35" si="119">W32*$Q$2</f>
        <v>0.13780961723773197</v>
      </c>
      <c r="Z32" s="74">
        <f t="shared" ref="Z32:Z35" si="120">K32+X32</f>
        <v>8.959259330189882</v>
      </c>
      <c r="AA32" s="94">
        <f t="shared" ref="AA32:AA35" si="121">L32+Y32</f>
        <v>2.4090133761592325</v>
      </c>
    </row>
    <row r="33" spans="1:27" x14ac:dyDescent="0.2">
      <c r="A33" s="75"/>
      <c r="B33" s="76">
        <f t="shared" si="101"/>
        <v>1</v>
      </c>
      <c r="C33" s="82">
        <f t="shared" ref="C33:C35" si="122">$N$6</f>
        <v>2</v>
      </c>
      <c r="D33" s="87">
        <f t="shared" si="103"/>
        <v>3</v>
      </c>
      <c r="E33" s="77">
        <f t="shared" si="104"/>
        <v>300</v>
      </c>
      <c r="F33" s="72">
        <f t="shared" ref="F33:G33" si="123">O26</f>
        <v>-85.37116250489683</v>
      </c>
      <c r="G33" s="72">
        <f t="shared" si="123"/>
        <v>43.113558538999804</v>
      </c>
      <c r="H33" s="77">
        <f t="shared" ref="H33:H35" si="124">$P$6</f>
        <v>-1000</v>
      </c>
      <c r="I33" s="77">
        <f t="shared" ref="I33:J33" si="125">O28</f>
        <v>492.43397171833874</v>
      </c>
      <c r="J33" s="77">
        <f t="shared" si="125"/>
        <v>-484.93092173322162</v>
      </c>
      <c r="K33" s="71"/>
      <c r="L33" s="86"/>
      <c r="M33" s="93"/>
      <c r="N33" s="73"/>
      <c r="O33" s="74"/>
      <c r="P33" s="94"/>
      <c r="Q33" s="93">
        <f t="shared" si="14"/>
        <v>-0.48964423155624498</v>
      </c>
      <c r="R33" s="73">
        <f t="shared" si="15"/>
        <v>0.36144459349755592</v>
      </c>
      <c r="S33" s="73">
        <f t="shared" si="16"/>
        <v>-0.33031693769422754</v>
      </c>
      <c r="T33" s="73"/>
      <c r="U33" s="73"/>
      <c r="V33" s="73"/>
      <c r="W33" s="73"/>
      <c r="X33" s="73"/>
      <c r="Y33" s="73"/>
      <c r="Z33" s="74"/>
      <c r="AA33" s="94"/>
    </row>
    <row r="34" spans="1:27" x14ac:dyDescent="0.2">
      <c r="A34" s="75"/>
      <c r="B34" s="76">
        <f t="shared" ref="B34:B35" si="126">$N$6</f>
        <v>2</v>
      </c>
      <c r="C34" s="82">
        <f t="shared" ref="C34:C35" si="127">$N$4</f>
        <v>0</v>
      </c>
      <c r="D34" s="87">
        <f t="shared" ref="D34:D35" si="128">$O$6</f>
        <v>10</v>
      </c>
      <c r="E34" s="77">
        <f t="shared" ref="E34:E35" si="129">$P$6</f>
        <v>-1000</v>
      </c>
      <c r="F34" s="72">
        <f t="shared" ref="F34:G34" si="130">O28</f>
        <v>492.43397171833874</v>
      </c>
      <c r="G34" s="72">
        <f t="shared" si="130"/>
        <v>-484.93092173322162</v>
      </c>
      <c r="H34" s="77">
        <f t="shared" ref="H34:H35" si="131">$P$4</f>
        <v>300</v>
      </c>
      <c r="I34" s="77">
        <f t="shared" ref="I34:J34" si="132">O24</f>
        <v>85.354754066260668</v>
      </c>
      <c r="J34" s="77">
        <f t="shared" si="132"/>
        <v>-55.206291656956545</v>
      </c>
      <c r="K34" s="71">
        <f t="shared" ref="K34" si="133">Z28</f>
        <v>-5.1346233819261506</v>
      </c>
      <c r="L34" s="86">
        <f t="shared" ref="L34" si="134">AA28</f>
        <v>10.139311358536727</v>
      </c>
      <c r="M34" s="93">
        <f t="shared" ref="M34:M35" si="135">K34*$Q$2</f>
        <v>-2.5673116909630753</v>
      </c>
      <c r="N34" s="73">
        <f t="shared" ref="N34:N35" si="136">L34*$Q$2</f>
        <v>5.0696556792683634</v>
      </c>
      <c r="O34" s="74">
        <f t="shared" ref="O34:O35" si="137">F34+M34</f>
        <v>489.86666002737564</v>
      </c>
      <c r="P34" s="94">
        <f t="shared" ref="P34:P35" si="138">G34+N34</f>
        <v>-479.86126605395327</v>
      </c>
      <c r="Q34" s="93">
        <f t="shared" si="14"/>
        <v>-0.85622120317673289</v>
      </c>
      <c r="R34" s="73">
        <f t="shared" si="15"/>
        <v>-0.58883995571658176</v>
      </c>
      <c r="S34" s="73">
        <f t="shared" si="16"/>
        <v>0.62159653741080811</v>
      </c>
      <c r="T34" s="73">
        <f t="shared" ref="T34:T35" si="139">R34+R35</f>
        <v>-0.95028454921413763</v>
      </c>
      <c r="U34" s="73">
        <f t="shared" ref="U34:U35" si="140">S34+S35</f>
        <v>0.95191347510503566</v>
      </c>
      <c r="V34" s="73">
        <f t="shared" ref="V34:V35" si="141">T34/D34</f>
        <v>-9.5028454921413763E-2</v>
      </c>
      <c r="W34" s="73">
        <f t="shared" ref="W34:W35" si="142">U34/D34</f>
        <v>9.5191347510503566E-2</v>
      </c>
      <c r="X34" s="73">
        <f t="shared" ref="X34:X35" si="143">V34*$Q$2</f>
        <v>-4.7514227460706882E-2</v>
      </c>
      <c r="Y34" s="73">
        <f t="shared" ref="Y34:Y35" si="144">W34*$Q$2</f>
        <v>4.7595673755251783E-2</v>
      </c>
      <c r="Z34" s="74">
        <f t="shared" ref="Z34:Z35" si="145">K34+X34</f>
        <v>-5.1821376093868574</v>
      </c>
      <c r="AA34" s="94">
        <f t="shared" ref="AA34:AA35" si="146">L34+Y34</f>
        <v>10.186907032291979</v>
      </c>
    </row>
    <row r="35" spans="1:27" x14ac:dyDescent="0.2">
      <c r="A35" s="75"/>
      <c r="B35" s="76">
        <f t="shared" si="126"/>
        <v>2</v>
      </c>
      <c r="C35" s="82">
        <f t="shared" ref="C35" si="147">$N$5</f>
        <v>1</v>
      </c>
      <c r="D35" s="87">
        <f t="shared" si="128"/>
        <v>10</v>
      </c>
      <c r="E35" s="77">
        <f t="shared" si="129"/>
        <v>-1000</v>
      </c>
      <c r="F35" s="72">
        <f t="shared" ref="F35:G35" si="148">O28</f>
        <v>492.43397171833874</v>
      </c>
      <c r="G35" s="72">
        <f t="shared" si="148"/>
        <v>-484.93092173322162</v>
      </c>
      <c r="H35" s="71">
        <f t="shared" ref="H35" si="149">$P$5</f>
        <v>300</v>
      </c>
      <c r="I35" s="71">
        <f t="shared" ref="I35:J35" si="150">O26</f>
        <v>-85.37116250489683</v>
      </c>
      <c r="J35" s="71">
        <f t="shared" si="150"/>
        <v>43.113558538999804</v>
      </c>
      <c r="K35" s="71"/>
      <c r="L35" s="86"/>
      <c r="M35" s="93"/>
      <c r="N35" s="73"/>
      <c r="O35" s="74"/>
      <c r="P35" s="94"/>
      <c r="Q35" s="93">
        <f t="shared" si="14"/>
        <v>-0.48964423155624498</v>
      </c>
      <c r="R35" s="73">
        <f t="shared" si="15"/>
        <v>-0.36144459349755592</v>
      </c>
      <c r="S35" s="73">
        <f t="shared" si="16"/>
        <v>0.33031693769422754</v>
      </c>
      <c r="T35" s="73"/>
      <c r="U35" s="73"/>
      <c r="V35" s="73"/>
      <c r="W35" s="73"/>
      <c r="X35" s="73"/>
      <c r="Y35" s="73"/>
      <c r="Z35" s="74"/>
      <c r="AA35" s="94"/>
    </row>
    <row r="36" spans="1:27" x14ac:dyDescent="0.2">
      <c r="A36" s="75">
        <v>4</v>
      </c>
      <c r="B36" s="76">
        <f>$N$4</f>
        <v>0</v>
      </c>
      <c r="C36" s="82">
        <f>$N$5</f>
        <v>1</v>
      </c>
      <c r="D36" s="87">
        <f>$O$4</f>
        <v>5</v>
      </c>
      <c r="E36" s="77">
        <f>$P$4</f>
        <v>300</v>
      </c>
      <c r="F36" s="72">
        <f>O30</f>
        <v>80.719204017612682</v>
      </c>
      <c r="G36" s="72">
        <f>P30</f>
        <v>-60.42696414316972</v>
      </c>
      <c r="H36" s="77">
        <f>$P$5</f>
        <v>300</v>
      </c>
      <c r="I36" s="77">
        <f>O32</f>
        <v>-80.754206787273262</v>
      </c>
      <c r="J36" s="77">
        <f>P32</f>
        <v>44.249160418460555</v>
      </c>
      <c r="K36" s="71">
        <f>Z30</f>
        <v>-9.0112803793402154</v>
      </c>
      <c r="L36" s="86">
        <f>AA30</f>
        <v>-10.619222090279496</v>
      </c>
      <c r="M36" s="93">
        <f>K36*$Q$2</f>
        <v>-4.5056401896701077</v>
      </c>
      <c r="N36" s="73">
        <f>L36*$Q$2</f>
        <v>-5.3096110451397482</v>
      </c>
      <c r="O36" s="74">
        <f>F36+M36</f>
        <v>76.213563827942579</v>
      </c>
      <c r="P36" s="94">
        <f>G36+N36</f>
        <v>-65.736575188309473</v>
      </c>
      <c r="Q36" s="93">
        <f>(E36*H36)/((F36-I36)^2+(G36-J36)^2)</f>
        <v>2.4304123360876639</v>
      </c>
      <c r="R36" s="73">
        <f>Q36*(F36-I36)/SQRT((F36-I36)^2+(G36-J36)^2)</f>
        <v>2.0393872770600483</v>
      </c>
      <c r="S36" s="73">
        <f>Q36*(G36-J36)/SQRT((F36-I36)^2+(G36-J36)^2)</f>
        <v>-1.3220452554934337</v>
      </c>
      <c r="T36" s="73">
        <f>R36+R37</f>
        <v>2.6495414699315529</v>
      </c>
      <c r="U36" s="73">
        <f>S36+S37</f>
        <v>-1.9475400353971624</v>
      </c>
      <c r="V36" s="73">
        <f>T36/D36</f>
        <v>0.52990829398631056</v>
      </c>
      <c r="W36" s="73">
        <f>U36/D36</f>
        <v>-0.38950800707943245</v>
      </c>
      <c r="X36" s="73">
        <f>V36*$Q$2</f>
        <v>0.26495414699315528</v>
      </c>
      <c r="Y36" s="73">
        <f>W36*$Q$2</f>
        <v>-0.19475400353971623</v>
      </c>
      <c r="Z36" s="74">
        <f>K36+X36</f>
        <v>-8.7463262323470605</v>
      </c>
      <c r="AA36" s="94">
        <f>L36+Y36</f>
        <v>-10.813976093819212</v>
      </c>
    </row>
    <row r="37" spans="1:27" x14ac:dyDescent="0.2">
      <c r="A37" s="75"/>
      <c r="B37" s="76">
        <f>$N$4</f>
        <v>0</v>
      </c>
      <c r="C37" s="82">
        <f>$N$6</f>
        <v>2</v>
      </c>
      <c r="D37" s="87">
        <f>$O$4</f>
        <v>5</v>
      </c>
      <c r="E37" s="77">
        <f>$P$4</f>
        <v>300</v>
      </c>
      <c r="F37" s="72">
        <f>O30</f>
        <v>80.719204017612682</v>
      </c>
      <c r="G37" s="72">
        <f>P30</f>
        <v>-60.42696414316972</v>
      </c>
      <c r="H37" s="78">
        <f>$P$6</f>
        <v>-1000</v>
      </c>
      <c r="I37" s="77">
        <f>O34</f>
        <v>489.86666002737564</v>
      </c>
      <c r="J37" s="77">
        <f>P34</f>
        <v>-479.86126605395327</v>
      </c>
      <c r="K37" s="71"/>
      <c r="L37" s="86"/>
      <c r="M37" s="93"/>
      <c r="N37" s="73"/>
      <c r="O37" s="74"/>
      <c r="P37" s="94"/>
      <c r="Q37" s="93">
        <f>(E37*H37)/((F37-I37)^2+(G37-J37)^2)</f>
        <v>-0.8738031006842969</v>
      </c>
      <c r="R37" s="73">
        <f>Q37*(F37-I37)/SQRT((F37-I37)^2+(G37-J37)^2)</f>
        <v>0.61015419287150474</v>
      </c>
      <c r="S37" s="73">
        <f>Q37*(G37-J37)/SQRT((F37-I37)^2+(G37-J37)^2)</f>
        <v>-0.6254947799037287</v>
      </c>
      <c r="T37" s="73"/>
      <c r="U37" s="73"/>
      <c r="V37" s="73"/>
      <c r="W37" s="73"/>
      <c r="X37" s="73"/>
      <c r="Y37" s="73"/>
      <c r="Z37" s="74"/>
      <c r="AA37" s="94"/>
    </row>
    <row r="38" spans="1:27" x14ac:dyDescent="0.2">
      <c r="A38" s="75"/>
      <c r="B38" s="76">
        <f>$N$5</f>
        <v>1</v>
      </c>
      <c r="C38" s="82">
        <f>$N$4</f>
        <v>0</v>
      </c>
      <c r="D38" s="87">
        <f>$O$5</f>
        <v>3</v>
      </c>
      <c r="E38" s="77">
        <f>$P$5</f>
        <v>300</v>
      </c>
      <c r="F38" s="72">
        <f>O32</f>
        <v>-80.754206787273262</v>
      </c>
      <c r="G38" s="72">
        <f>P32</f>
        <v>44.249160418460555</v>
      </c>
      <c r="H38" s="77">
        <f>$P$4</f>
        <v>300</v>
      </c>
      <c r="I38" s="77">
        <f>O30</f>
        <v>80.719204017612682</v>
      </c>
      <c r="J38" s="77">
        <f>P30</f>
        <v>-60.42696414316972</v>
      </c>
      <c r="K38" s="71">
        <f t="shared" ref="K38" si="151">Z32</f>
        <v>8.959259330189882</v>
      </c>
      <c r="L38" s="86">
        <f t="shared" ref="L38" si="152">AA32</f>
        <v>2.4090133761592325</v>
      </c>
      <c r="M38" s="93">
        <f>K38*$Q$2</f>
        <v>4.479629665094941</v>
      </c>
      <c r="N38" s="73">
        <f>L38*$Q$2</f>
        <v>1.2045066880796163</v>
      </c>
      <c r="O38" s="74">
        <f>F38+M38</f>
        <v>-76.274577122178314</v>
      </c>
      <c r="P38" s="94">
        <f>G38+N38</f>
        <v>45.453667106540173</v>
      </c>
      <c r="Q38" s="93">
        <f>(E38*H38)/((F38-I38)^2+(G38-J38)^2)</f>
        <v>2.4304123360876639</v>
      </c>
      <c r="R38" s="73">
        <f>Q38*(F38-I38)/SQRT((F38-I38)^2+(G38-J38)^2)</f>
        <v>-2.0393872770600483</v>
      </c>
      <c r="S38" s="73">
        <f>Q38*(G38-J38)/SQRT((F38-I38)^2+(G38-J38)^2)</f>
        <v>1.3220452554934337</v>
      </c>
      <c r="T38" s="73">
        <f>R38+R39</f>
        <v>-1.6713290892343744</v>
      </c>
      <c r="U38" s="73">
        <f>S38+S39</f>
        <v>0.98398693164556572</v>
      </c>
      <c r="V38" s="73">
        <f>T38/D38</f>
        <v>-0.55710969641145813</v>
      </c>
      <c r="W38" s="73">
        <f>U38/D38</f>
        <v>0.32799564388185526</v>
      </c>
      <c r="X38" s="73">
        <f>V38*$Q$2</f>
        <v>-0.27855484820572907</v>
      </c>
      <c r="Y38" s="73">
        <f>W38*$Q$2</f>
        <v>0.16399782194092763</v>
      </c>
      <c r="Z38" s="74">
        <f>K38+X38</f>
        <v>8.6807044819841526</v>
      </c>
      <c r="AA38" s="94">
        <f>L38+Y38</f>
        <v>2.57301119810016</v>
      </c>
    </row>
    <row r="39" spans="1:27" x14ac:dyDescent="0.2">
      <c r="A39" s="75"/>
      <c r="B39" s="76">
        <f>$N$5</f>
        <v>1</v>
      </c>
      <c r="C39" s="82">
        <f>$N$6</f>
        <v>2</v>
      </c>
      <c r="D39" s="87">
        <f>$O$5</f>
        <v>3</v>
      </c>
      <c r="E39" s="77">
        <f>$P$5</f>
        <v>300</v>
      </c>
      <c r="F39" s="72">
        <f>O32</f>
        <v>-80.754206787273262</v>
      </c>
      <c r="G39" s="72">
        <f>P32</f>
        <v>44.249160418460555</v>
      </c>
      <c r="H39" s="77">
        <f>$P$6</f>
        <v>-1000</v>
      </c>
      <c r="I39" s="77">
        <f>O34</f>
        <v>489.86666002737564</v>
      </c>
      <c r="J39" s="77">
        <f>P34</f>
        <v>-479.86126605395327</v>
      </c>
      <c r="K39" s="71"/>
      <c r="L39" s="86"/>
      <c r="M39" s="93"/>
      <c r="N39" s="73"/>
      <c r="O39" s="74"/>
      <c r="P39" s="94"/>
      <c r="Q39" s="93">
        <f>(E39*H39)/((F39-I39)^2+(G39-J39)^2)</f>
        <v>-0.49975019754708344</v>
      </c>
      <c r="R39" s="73">
        <f>Q39*(F39-I39)/SQRT((F39-I39)^2+(G39-J39)^2)</f>
        <v>0.36805818782567384</v>
      </c>
      <c r="S39" s="73">
        <f>Q39*(G39-J39)/SQRT((F39-I39)^2+(G39-J39)^2)</f>
        <v>-0.33805832384786794</v>
      </c>
      <c r="T39" s="73"/>
      <c r="U39" s="73"/>
      <c r="V39" s="73"/>
      <c r="W39" s="73"/>
      <c r="X39" s="73"/>
      <c r="Y39" s="73"/>
      <c r="Z39" s="74"/>
      <c r="AA39" s="94"/>
    </row>
    <row r="40" spans="1:27" x14ac:dyDescent="0.2">
      <c r="A40" s="75"/>
      <c r="B40" s="76">
        <f>$N$6</f>
        <v>2</v>
      </c>
      <c r="C40" s="82">
        <f>$N$4</f>
        <v>0</v>
      </c>
      <c r="D40" s="87">
        <f>$O$6</f>
        <v>10</v>
      </c>
      <c r="E40" s="77">
        <f>$P$6</f>
        <v>-1000</v>
      </c>
      <c r="F40" s="72">
        <f>O34</f>
        <v>489.86666002737564</v>
      </c>
      <c r="G40" s="72">
        <f>P34</f>
        <v>-479.86126605395327</v>
      </c>
      <c r="H40" s="77">
        <f>$P$4</f>
        <v>300</v>
      </c>
      <c r="I40" s="77">
        <f>O30</f>
        <v>80.719204017612682</v>
      </c>
      <c r="J40" s="77">
        <f>P30</f>
        <v>-60.42696414316972</v>
      </c>
      <c r="K40" s="71">
        <f t="shared" ref="K40" si="153">Z34</f>
        <v>-5.1821376093868574</v>
      </c>
      <c r="L40" s="86">
        <f t="shared" ref="L40" si="154">AA34</f>
        <v>10.186907032291979</v>
      </c>
      <c r="M40" s="93">
        <f>K40*$Q$2</f>
        <v>-2.5910688046934287</v>
      </c>
      <c r="N40" s="73">
        <f>L40*$Q$2</f>
        <v>5.0934535161459893</v>
      </c>
      <c r="O40" s="74">
        <f>F40+M40</f>
        <v>487.27559122268224</v>
      </c>
      <c r="P40" s="94">
        <f>G40+N40</f>
        <v>-474.76781253780729</v>
      </c>
      <c r="Q40" s="93">
        <f>(E40*H40)/((F40-I40)^2+(G40-J40)^2)</f>
        <v>-0.8738031006842969</v>
      </c>
      <c r="R40" s="73">
        <f>Q40*(F40-I40)/SQRT((F40-I40)^2+(G40-J40)^2)</f>
        <v>-0.61015419287150474</v>
      </c>
      <c r="S40" s="73">
        <f>Q40*(G40-J40)/SQRT((F40-I40)^2+(G40-J40)^2)</f>
        <v>0.6254947799037287</v>
      </c>
      <c r="T40" s="73">
        <f>R40+R41</f>
        <v>-0.97821238069717853</v>
      </c>
      <c r="U40" s="73">
        <f>S40+S41</f>
        <v>0.96355310375159664</v>
      </c>
      <c r="V40" s="73">
        <f>T40/D40</f>
        <v>-9.7821238069717847E-2</v>
      </c>
      <c r="W40" s="73">
        <f>U40/D40</f>
        <v>9.6355310375159667E-2</v>
      </c>
      <c r="X40" s="73">
        <f>V40*$Q$2</f>
        <v>-4.8910619034858924E-2</v>
      </c>
      <c r="Y40" s="73">
        <f>W40*$Q$2</f>
        <v>4.8177655187579833E-2</v>
      </c>
      <c r="Z40" s="74">
        <f>K40+X40</f>
        <v>-5.2310482284217166</v>
      </c>
      <c r="AA40" s="94">
        <f>L40+Y40</f>
        <v>10.235084687479558</v>
      </c>
    </row>
    <row r="41" spans="1:27" x14ac:dyDescent="0.2">
      <c r="A41" s="75"/>
      <c r="B41" s="76">
        <f>$N$6</f>
        <v>2</v>
      </c>
      <c r="C41" s="82">
        <f>$N$5</f>
        <v>1</v>
      </c>
      <c r="D41" s="87">
        <f>$O$6</f>
        <v>10</v>
      </c>
      <c r="E41" s="77">
        <f>$P$6</f>
        <v>-1000</v>
      </c>
      <c r="F41" s="72">
        <f>O34</f>
        <v>489.86666002737564</v>
      </c>
      <c r="G41" s="72">
        <f>P34</f>
        <v>-479.86126605395327</v>
      </c>
      <c r="H41" s="71">
        <f>$P$5</f>
        <v>300</v>
      </c>
      <c r="I41" s="71">
        <f>O32</f>
        <v>-80.754206787273262</v>
      </c>
      <c r="J41" s="71">
        <f>P32</f>
        <v>44.249160418460555</v>
      </c>
      <c r="K41" s="71"/>
      <c r="L41" s="86"/>
      <c r="M41" s="93"/>
      <c r="N41" s="73"/>
      <c r="O41" s="74"/>
      <c r="P41" s="94"/>
      <c r="Q41" s="93">
        <f>(E41*H41)/((F41-I41)^2+(G41-J41)^2)</f>
        <v>-0.49975019754708344</v>
      </c>
      <c r="R41" s="73">
        <f>Q41*(F41-I41)/SQRT((F41-I41)^2+(G41-J41)^2)</f>
        <v>-0.36805818782567384</v>
      </c>
      <c r="S41" s="73">
        <f>Q41*(G41-J41)/SQRT((F41-I41)^2+(G41-J41)^2)</f>
        <v>0.33805832384786794</v>
      </c>
      <c r="T41" s="73"/>
      <c r="U41" s="73"/>
      <c r="V41" s="73"/>
      <c r="W41" s="73"/>
      <c r="X41" s="73"/>
      <c r="Y41" s="73"/>
      <c r="Z41" s="74"/>
      <c r="AA41" s="94"/>
    </row>
    <row r="42" spans="1:27" x14ac:dyDescent="0.2">
      <c r="A42" s="75">
        <v>5</v>
      </c>
      <c r="B42" s="76">
        <f t="shared" ref="B42:B53" si="155">$N$4</f>
        <v>0</v>
      </c>
      <c r="C42" s="82">
        <f t="shared" ref="C42:C53" si="156">$N$5</f>
        <v>1</v>
      </c>
      <c r="D42" s="87">
        <f t="shared" ref="D42:D53" si="157">$O$4</f>
        <v>5</v>
      </c>
      <c r="E42" s="77">
        <f t="shared" ref="E42:E53" si="158">$P$4</f>
        <v>300</v>
      </c>
      <c r="F42" s="72">
        <f t="shared" ref="F42" si="159">O36</f>
        <v>76.213563827942579</v>
      </c>
      <c r="G42" s="72">
        <f t="shared" ref="G42" si="160">P36</f>
        <v>-65.736575188309473</v>
      </c>
      <c r="H42" s="77">
        <f t="shared" ref="H42:H53" si="161">$P$5</f>
        <v>300</v>
      </c>
      <c r="I42" s="77">
        <f t="shared" ref="I42" si="162">O38</f>
        <v>-76.274577122178314</v>
      </c>
      <c r="J42" s="77">
        <f t="shared" ref="J42" si="163">P38</f>
        <v>45.453667106540173</v>
      </c>
      <c r="K42" s="71">
        <f t="shared" ref="K42" si="164">Z36</f>
        <v>-8.7463262323470605</v>
      </c>
      <c r="L42" s="86">
        <f t="shared" ref="L42" si="165">AA36</f>
        <v>-10.813976093819212</v>
      </c>
      <c r="M42" s="93">
        <f t="shared" ref="M42:M53" si="166">K42*$Q$2</f>
        <v>-4.3731631161735303</v>
      </c>
      <c r="N42" s="73">
        <f t="shared" ref="N42:N53" si="167">L42*$Q$2</f>
        <v>-5.4069880469096061</v>
      </c>
      <c r="O42" s="74">
        <f t="shared" ref="O42:O53" si="168">F42+M42</f>
        <v>71.84040071176905</v>
      </c>
      <c r="P42" s="94">
        <f t="shared" ref="P42:P53" si="169">G42+N42</f>
        <v>-71.143563235219077</v>
      </c>
      <c r="Q42" s="93">
        <f t="shared" ref="Q42:Q53" si="170">(E42*H42)/((F42-I42)^2+(G42-J42)^2)</f>
        <v>2.5269610521162917</v>
      </c>
      <c r="R42" s="73">
        <f t="shared" ref="R42:R53" si="171">Q42*(F42-I42)/SQRT((F42-I42)^2+(G42-J42)^2)</f>
        <v>2.0417973573807533</v>
      </c>
      <c r="S42" s="73">
        <f t="shared" ref="S42:S53" si="172">Q42*(G42-J42)/SQRT((F42-I42)^2+(G42-J42)^2)</f>
        <v>-1.4888235994588641</v>
      </c>
      <c r="T42" s="73">
        <f t="shared" ref="T42:T53" si="173">R42+R43</f>
        <v>2.6741799081984419</v>
      </c>
      <c r="U42" s="73">
        <f t="shared" ref="U42:U53" si="174">S42+S43</f>
        <v>-2.1180819595136047</v>
      </c>
      <c r="V42" s="73">
        <f t="shared" ref="V42:V53" si="175">T42/D42</f>
        <v>0.53483598163968837</v>
      </c>
      <c r="W42" s="73">
        <f t="shared" ref="W42:W53" si="176">U42/D42</f>
        <v>-0.42361639190272093</v>
      </c>
      <c r="X42" s="73">
        <f t="shared" ref="X42:X53" si="177">V42*$Q$2</f>
        <v>0.26741799081984419</v>
      </c>
      <c r="Y42" s="73">
        <f t="shared" ref="Y42:Y53" si="178">W42*$Q$2</f>
        <v>-0.21180819595136047</v>
      </c>
      <c r="Z42" s="74">
        <f t="shared" ref="Z42:Z53" si="179">K42+X42</f>
        <v>-8.4789082415272166</v>
      </c>
      <c r="AA42" s="94">
        <f t="shared" ref="AA42:AA53" si="180">L42+Y42</f>
        <v>-11.025784289770574</v>
      </c>
    </row>
    <row r="43" spans="1:27" x14ac:dyDescent="0.2">
      <c r="A43" s="75"/>
      <c r="B43" s="76">
        <f t="shared" si="155"/>
        <v>0</v>
      </c>
      <c r="C43" s="82">
        <f t="shared" ref="C43:C53" si="181">$N$6</f>
        <v>2</v>
      </c>
      <c r="D43" s="87">
        <f t="shared" si="157"/>
        <v>5</v>
      </c>
      <c r="E43" s="77">
        <f t="shared" si="158"/>
        <v>300</v>
      </c>
      <c r="F43" s="72">
        <f t="shared" ref="F43" si="182">O36</f>
        <v>76.213563827942579</v>
      </c>
      <c r="G43" s="72">
        <f t="shared" ref="G43" si="183">P36</f>
        <v>-65.736575188309473</v>
      </c>
      <c r="H43" s="78">
        <f t="shared" ref="H43:H53" si="184">$P$6</f>
        <v>-1000</v>
      </c>
      <c r="I43" s="77">
        <f t="shared" ref="I43" si="185">O40</f>
        <v>487.27559122268224</v>
      </c>
      <c r="J43" s="77">
        <f t="shared" ref="J43" si="186">P40</f>
        <v>-474.76781253780729</v>
      </c>
      <c r="K43" s="71"/>
      <c r="L43" s="86"/>
      <c r="M43" s="93"/>
      <c r="N43" s="73"/>
      <c r="O43" s="74"/>
      <c r="P43" s="94"/>
      <c r="Q43" s="93">
        <f t="shared" si="170"/>
        <v>-0.89211757872909792</v>
      </c>
      <c r="R43" s="73">
        <f t="shared" si="171"/>
        <v>0.63238255081768846</v>
      </c>
      <c r="S43" s="73">
        <f t="shared" si="172"/>
        <v>-0.62925836005474078</v>
      </c>
      <c r="T43" s="73"/>
      <c r="U43" s="73"/>
      <c r="V43" s="73"/>
      <c r="W43" s="73"/>
      <c r="X43" s="73"/>
      <c r="Y43" s="73"/>
      <c r="Z43" s="74"/>
      <c r="AA43" s="94"/>
    </row>
    <row r="44" spans="1:27" x14ac:dyDescent="0.2">
      <c r="A44" s="75"/>
      <c r="B44" s="76">
        <f t="shared" ref="B44:B53" si="187">$N$5</f>
        <v>1</v>
      </c>
      <c r="C44" s="82">
        <f t="shared" ref="C44:C53" si="188">$N$4</f>
        <v>0</v>
      </c>
      <c r="D44" s="87">
        <f t="shared" ref="D44:D53" si="189">$O$5</f>
        <v>3</v>
      </c>
      <c r="E44" s="77">
        <f t="shared" ref="E44:E53" si="190">$P$5</f>
        <v>300</v>
      </c>
      <c r="F44" s="72">
        <f t="shared" ref="F44" si="191">O38</f>
        <v>-76.274577122178314</v>
      </c>
      <c r="G44" s="72">
        <f t="shared" ref="G44" si="192">P38</f>
        <v>45.453667106540173</v>
      </c>
      <c r="H44" s="77">
        <f t="shared" ref="H44:H53" si="193">$P$4</f>
        <v>300</v>
      </c>
      <c r="I44" s="77">
        <f t="shared" ref="I44" si="194">O36</f>
        <v>76.213563827942579</v>
      </c>
      <c r="J44" s="77">
        <f t="shared" ref="J44" si="195">P36</f>
        <v>-65.736575188309473</v>
      </c>
      <c r="K44" s="71">
        <f t="shared" ref="K44" si="196">Z38</f>
        <v>8.6807044819841526</v>
      </c>
      <c r="L44" s="86">
        <f t="shared" ref="L44" si="197">AA38</f>
        <v>2.57301119810016</v>
      </c>
      <c r="M44" s="93">
        <f t="shared" ref="M44:M53" si="198">K44*$Q$2</f>
        <v>4.3403522409920763</v>
      </c>
      <c r="N44" s="73">
        <f t="shared" ref="N44:N53" si="199">L44*$Q$2</f>
        <v>1.28650559905008</v>
      </c>
      <c r="O44" s="74">
        <f t="shared" ref="O44:O53" si="200">F44+M44</f>
        <v>-71.934224881186239</v>
      </c>
      <c r="P44" s="94">
        <f t="shared" ref="P44:P53" si="201">G44+N44</f>
        <v>46.740172705590254</v>
      </c>
      <c r="Q44" s="93">
        <f t="shared" si="170"/>
        <v>2.5269610521162917</v>
      </c>
      <c r="R44" s="73">
        <f t="shared" si="171"/>
        <v>-2.0417973573807533</v>
      </c>
      <c r="S44" s="73">
        <f t="shared" si="172"/>
        <v>1.4888235994588641</v>
      </c>
      <c r="T44" s="73">
        <f t="shared" ref="T44:T53" si="202">R44+R45</f>
        <v>-1.6670444021133903</v>
      </c>
      <c r="U44" s="73">
        <f t="shared" ref="U44:U53" si="203">S44+S45</f>
        <v>1.142883614270219</v>
      </c>
      <c r="V44" s="73">
        <f t="shared" ref="V44:V53" si="204">T44/D44</f>
        <v>-0.55568146737113011</v>
      </c>
      <c r="W44" s="73">
        <f t="shared" ref="W44:W53" si="205">U44/D44</f>
        <v>0.38096120475673967</v>
      </c>
      <c r="X44" s="73">
        <f t="shared" ref="X44:X53" si="206">V44*$Q$2</f>
        <v>-0.27784073368556506</v>
      </c>
      <c r="Y44" s="73">
        <f t="shared" ref="Y44:Y53" si="207">W44*$Q$2</f>
        <v>0.19048060237836983</v>
      </c>
      <c r="Z44" s="74">
        <f t="shared" ref="Z44:Z53" si="208">K44+X44</f>
        <v>8.4028637482985875</v>
      </c>
      <c r="AA44" s="94">
        <f t="shared" ref="AA44:AA53" si="209">L44+Y44</f>
        <v>2.7634918004785298</v>
      </c>
    </row>
    <row r="45" spans="1:27" x14ac:dyDescent="0.2">
      <c r="A45" s="75"/>
      <c r="B45" s="76">
        <f t="shared" si="187"/>
        <v>1</v>
      </c>
      <c r="C45" s="82">
        <f t="shared" ref="C45:C53" si="210">$N$6</f>
        <v>2</v>
      </c>
      <c r="D45" s="87">
        <f t="shared" si="189"/>
        <v>3</v>
      </c>
      <c r="E45" s="77">
        <f t="shared" si="190"/>
        <v>300</v>
      </c>
      <c r="F45" s="72">
        <f t="shared" ref="F45" si="211">O38</f>
        <v>-76.274577122178314</v>
      </c>
      <c r="G45" s="72">
        <f t="shared" ref="G45" si="212">P38</f>
        <v>45.453667106540173</v>
      </c>
      <c r="H45" s="77">
        <f t="shared" ref="H45:H53" si="213">$P$6</f>
        <v>-1000</v>
      </c>
      <c r="I45" s="77">
        <f t="shared" ref="I45" si="214">O40</f>
        <v>487.27559122268224</v>
      </c>
      <c r="J45" s="77">
        <f t="shared" ref="J45" si="215">P40</f>
        <v>-474.76781253780729</v>
      </c>
      <c r="K45" s="71"/>
      <c r="L45" s="86"/>
      <c r="M45" s="93"/>
      <c r="N45" s="73"/>
      <c r="O45" s="74"/>
      <c r="P45" s="94"/>
      <c r="Q45" s="93">
        <f t="shared" si="170"/>
        <v>-0.51001397121445791</v>
      </c>
      <c r="R45" s="73">
        <f t="shared" si="171"/>
        <v>0.37475295526736285</v>
      </c>
      <c r="S45" s="73">
        <f t="shared" si="172"/>
        <v>-0.34593998518864499</v>
      </c>
      <c r="T45" s="73"/>
      <c r="U45" s="73"/>
      <c r="V45" s="73"/>
      <c r="W45" s="73"/>
      <c r="X45" s="73"/>
      <c r="Y45" s="73"/>
      <c r="Z45" s="74"/>
      <c r="AA45" s="94"/>
    </row>
    <row r="46" spans="1:27" x14ac:dyDescent="0.2">
      <c r="A46" s="75"/>
      <c r="B46" s="76">
        <f t="shared" ref="B46:B53" si="216">$N$6</f>
        <v>2</v>
      </c>
      <c r="C46" s="82">
        <f t="shared" ref="C46:C53" si="217">$N$4</f>
        <v>0</v>
      </c>
      <c r="D46" s="87">
        <f t="shared" ref="D46:D53" si="218">$O$6</f>
        <v>10</v>
      </c>
      <c r="E46" s="77">
        <f t="shared" ref="E46:E53" si="219">$P$6</f>
        <v>-1000</v>
      </c>
      <c r="F46" s="72">
        <f t="shared" ref="F46" si="220">O40</f>
        <v>487.27559122268224</v>
      </c>
      <c r="G46" s="72">
        <f t="shared" ref="G46" si="221">P40</f>
        <v>-474.76781253780729</v>
      </c>
      <c r="H46" s="77">
        <f t="shared" ref="H46:H53" si="222">$P$4</f>
        <v>300</v>
      </c>
      <c r="I46" s="77">
        <f t="shared" ref="I46" si="223">O36</f>
        <v>76.213563827942579</v>
      </c>
      <c r="J46" s="77">
        <f t="shared" ref="J46" si="224">P36</f>
        <v>-65.736575188309473</v>
      </c>
      <c r="K46" s="71">
        <f t="shared" ref="K46" si="225">Z40</f>
        <v>-5.2310482284217166</v>
      </c>
      <c r="L46" s="86">
        <f t="shared" ref="L46" si="226">AA40</f>
        <v>10.235084687479558</v>
      </c>
      <c r="M46" s="93">
        <f t="shared" ref="M46:M53" si="227">K46*$Q$2</f>
        <v>-2.6155241142108583</v>
      </c>
      <c r="N46" s="73">
        <f t="shared" ref="N46:N53" si="228">L46*$Q$2</f>
        <v>5.1175423437397791</v>
      </c>
      <c r="O46" s="74">
        <f t="shared" ref="O46:O53" si="229">F46+M46</f>
        <v>484.66006710847137</v>
      </c>
      <c r="P46" s="94">
        <f t="shared" ref="P46:P53" si="230">G46+N46</f>
        <v>-469.6502701940675</v>
      </c>
      <c r="Q46" s="93">
        <f t="shared" si="170"/>
        <v>-0.89211757872909792</v>
      </c>
      <c r="R46" s="73">
        <f t="shared" si="171"/>
        <v>-0.63238255081768846</v>
      </c>
      <c r="S46" s="73">
        <f t="shared" si="172"/>
        <v>0.62925836005474078</v>
      </c>
      <c r="T46" s="73">
        <f t="shared" ref="T46:T53" si="231">R46+R47</f>
        <v>-1.0071355060850513</v>
      </c>
      <c r="U46" s="73">
        <f t="shared" ref="U46:U53" si="232">S46+S47</f>
        <v>0.97519834524338578</v>
      </c>
      <c r="V46" s="73">
        <f t="shared" ref="V46:V53" si="233">T46/D46</f>
        <v>-0.10071355060850513</v>
      </c>
      <c r="W46" s="73">
        <f t="shared" ref="W46:W53" si="234">U46/D46</f>
        <v>9.7519834524338572E-2</v>
      </c>
      <c r="X46" s="73">
        <f t="shared" ref="X46:X53" si="235">V46*$Q$2</f>
        <v>-5.0356775304252567E-2</v>
      </c>
      <c r="Y46" s="73">
        <f t="shared" ref="Y46:Y53" si="236">W46*$Q$2</f>
        <v>4.8759917262169286E-2</v>
      </c>
      <c r="Z46" s="74">
        <f t="shared" ref="Z46:Z53" si="237">K46+X46</f>
        <v>-5.2814050037259692</v>
      </c>
      <c r="AA46" s="94">
        <f t="shared" ref="AA46:AA53" si="238">L46+Y46</f>
        <v>10.283844604741727</v>
      </c>
    </row>
    <row r="47" spans="1:27" x14ac:dyDescent="0.2">
      <c r="A47" s="75"/>
      <c r="B47" s="76">
        <f t="shared" si="216"/>
        <v>2</v>
      </c>
      <c r="C47" s="82">
        <f t="shared" ref="C47:C53" si="239">$N$5</f>
        <v>1</v>
      </c>
      <c r="D47" s="87">
        <f t="shared" si="218"/>
        <v>10</v>
      </c>
      <c r="E47" s="77">
        <f t="shared" si="219"/>
        <v>-1000</v>
      </c>
      <c r="F47" s="72">
        <f t="shared" ref="F47" si="240">O40</f>
        <v>487.27559122268224</v>
      </c>
      <c r="G47" s="72">
        <f t="shared" ref="G47" si="241">P40</f>
        <v>-474.76781253780729</v>
      </c>
      <c r="H47" s="71">
        <f t="shared" ref="H47:H53" si="242">$P$5</f>
        <v>300</v>
      </c>
      <c r="I47" s="71">
        <f t="shared" ref="I47" si="243">O38</f>
        <v>-76.274577122178314</v>
      </c>
      <c r="J47" s="71">
        <f t="shared" ref="J47" si="244">P38</f>
        <v>45.453667106540173</v>
      </c>
      <c r="K47" s="71"/>
      <c r="L47" s="86"/>
      <c r="M47" s="93"/>
      <c r="N47" s="73"/>
      <c r="O47" s="74"/>
      <c r="P47" s="94"/>
      <c r="Q47" s="93">
        <f t="shared" si="170"/>
        <v>-0.51001397121445791</v>
      </c>
      <c r="R47" s="73">
        <f t="shared" si="171"/>
        <v>-0.37475295526736285</v>
      </c>
      <c r="S47" s="73">
        <f t="shared" si="172"/>
        <v>0.34593998518864499</v>
      </c>
      <c r="T47" s="73"/>
      <c r="U47" s="73"/>
      <c r="V47" s="73"/>
      <c r="W47" s="73"/>
      <c r="X47" s="73"/>
      <c r="Y47" s="73"/>
      <c r="Z47" s="74"/>
      <c r="AA47" s="94"/>
    </row>
    <row r="48" spans="1:27" x14ac:dyDescent="0.2">
      <c r="A48" s="75">
        <v>6</v>
      </c>
      <c r="B48" s="76">
        <f t="shared" ref="B48:B53" si="245">$N$4</f>
        <v>0</v>
      </c>
      <c r="C48" s="82">
        <f t="shared" si="239"/>
        <v>1</v>
      </c>
      <c r="D48" s="87">
        <f t="shared" ref="D48:D53" si="246">$O$4</f>
        <v>5</v>
      </c>
      <c r="E48" s="77">
        <f t="shared" ref="E48:E53" si="247">$P$4</f>
        <v>300</v>
      </c>
      <c r="F48" s="72">
        <f t="shared" ref="F48" si="248">O42</f>
        <v>71.84040071176905</v>
      </c>
      <c r="G48" s="72">
        <f t="shared" ref="G48" si="249">P42</f>
        <v>-71.143563235219077</v>
      </c>
      <c r="H48" s="77">
        <f t="shared" si="242"/>
        <v>300</v>
      </c>
      <c r="I48" s="77">
        <f t="shared" ref="I48" si="250">O44</f>
        <v>-71.934224881186239</v>
      </c>
      <c r="J48" s="77">
        <f t="shared" ref="J48" si="251">P44</f>
        <v>46.740172705590254</v>
      </c>
      <c r="K48" s="71">
        <f t="shared" ref="K48" si="252">Z42</f>
        <v>-8.4789082415272166</v>
      </c>
      <c r="L48" s="86">
        <f t="shared" ref="L48" si="253">AA42</f>
        <v>-11.025784289770574</v>
      </c>
      <c r="M48" s="93">
        <f t="shared" ref="M48:M53" si="254">K48*$Q$2</f>
        <v>-4.2394541207636083</v>
      </c>
      <c r="N48" s="73">
        <f t="shared" ref="N48:N53" si="255">L48*$Q$2</f>
        <v>-5.5128921448852868</v>
      </c>
      <c r="O48" s="74">
        <f t="shared" ref="O48:O53" si="256">F48+M48</f>
        <v>67.600946591005439</v>
      </c>
      <c r="P48" s="94">
        <f t="shared" ref="P48:P53" si="257">G48+N48</f>
        <v>-76.656455380104362</v>
      </c>
      <c r="Q48" s="93">
        <f t="shared" si="170"/>
        <v>2.6035852170989378</v>
      </c>
      <c r="R48" s="73">
        <f t="shared" si="171"/>
        <v>2.013347251130869</v>
      </c>
      <c r="S48" s="73">
        <f t="shared" si="172"/>
        <v>-1.6507843072491017</v>
      </c>
      <c r="T48" s="73">
        <f t="shared" ref="T48:T53" si="258">R48+R49</f>
        <v>2.6689445201111943</v>
      </c>
      <c r="U48" s="73">
        <f t="shared" ref="U48:U53" si="259">S48+S49</f>
        <v>-2.2836512223187535</v>
      </c>
      <c r="V48" s="73">
        <f t="shared" ref="V48:V53" si="260">T48/D48</f>
        <v>0.53378890402223889</v>
      </c>
      <c r="W48" s="73">
        <f t="shared" ref="W48:W53" si="261">U48/D48</f>
        <v>-0.45673024446375071</v>
      </c>
      <c r="X48" s="73">
        <f t="shared" ref="X48:X53" si="262">V48*$Q$2</f>
        <v>0.26689445201111944</v>
      </c>
      <c r="Y48" s="73">
        <f t="shared" ref="Y48:Y53" si="263">W48*$Q$2</f>
        <v>-0.22836512223187536</v>
      </c>
      <c r="Z48" s="74">
        <f t="shared" ref="Z48:Z53" si="264">K48+X48</f>
        <v>-8.2120137895160976</v>
      </c>
      <c r="AA48" s="94">
        <f t="shared" ref="AA48:AA53" si="265">L48+Y48</f>
        <v>-11.254149412002448</v>
      </c>
    </row>
    <row r="49" spans="1:27" x14ac:dyDescent="0.2">
      <c r="A49" s="75"/>
      <c r="B49" s="76">
        <f t="shared" si="245"/>
        <v>0</v>
      </c>
      <c r="C49" s="82">
        <f t="shared" ref="C49:C53" si="266">$N$6</f>
        <v>2</v>
      </c>
      <c r="D49" s="87">
        <f t="shared" si="246"/>
        <v>5</v>
      </c>
      <c r="E49" s="77">
        <f t="shared" si="247"/>
        <v>300</v>
      </c>
      <c r="F49" s="72">
        <f t="shared" ref="F49" si="267">O42</f>
        <v>71.84040071176905</v>
      </c>
      <c r="G49" s="72">
        <f t="shared" ref="G49" si="268">P42</f>
        <v>-71.143563235219077</v>
      </c>
      <c r="H49" s="78">
        <f t="shared" ref="H49:H53" si="269">$P$6</f>
        <v>-1000</v>
      </c>
      <c r="I49" s="77">
        <f t="shared" ref="I49" si="270">O46</f>
        <v>484.66006710847137</v>
      </c>
      <c r="J49" s="77">
        <f t="shared" ref="J49" si="271">P46</f>
        <v>-469.6502701940675</v>
      </c>
      <c r="K49" s="71"/>
      <c r="L49" s="86"/>
      <c r="M49" s="93"/>
      <c r="N49" s="73"/>
      <c r="O49" s="74"/>
      <c r="P49" s="94"/>
      <c r="Q49" s="93">
        <f t="shared" si="170"/>
        <v>-0.91122352432552944</v>
      </c>
      <c r="R49" s="73">
        <f t="shared" si="171"/>
        <v>0.65559726898032522</v>
      </c>
      <c r="S49" s="73">
        <f t="shared" si="172"/>
        <v>-0.63286691506965187</v>
      </c>
      <c r="T49" s="73"/>
      <c r="U49" s="73"/>
      <c r="V49" s="73"/>
      <c r="W49" s="73"/>
      <c r="X49" s="73"/>
      <c r="Y49" s="73"/>
      <c r="Z49" s="74"/>
      <c r="AA49" s="94"/>
    </row>
    <row r="50" spans="1:27" x14ac:dyDescent="0.2">
      <c r="A50" s="75"/>
      <c r="B50" s="76">
        <f t="shared" ref="B50:B53" si="272">$N$5</f>
        <v>1</v>
      </c>
      <c r="C50" s="82">
        <f t="shared" ref="C50:C53" si="273">$N$4</f>
        <v>0</v>
      </c>
      <c r="D50" s="87">
        <f t="shared" ref="D50:D53" si="274">$O$5</f>
        <v>3</v>
      </c>
      <c r="E50" s="77">
        <f t="shared" ref="E50:E53" si="275">$P$5</f>
        <v>300</v>
      </c>
      <c r="F50" s="72">
        <f t="shared" ref="F50" si="276">O44</f>
        <v>-71.934224881186239</v>
      </c>
      <c r="G50" s="72">
        <f t="shared" ref="G50" si="277">P44</f>
        <v>46.740172705590254</v>
      </c>
      <c r="H50" s="77">
        <f t="shared" ref="H50:H53" si="278">$P$4</f>
        <v>300</v>
      </c>
      <c r="I50" s="77">
        <f t="shared" ref="I50" si="279">O42</f>
        <v>71.84040071176905</v>
      </c>
      <c r="J50" s="77">
        <f t="shared" ref="J50" si="280">P42</f>
        <v>-71.143563235219077</v>
      </c>
      <c r="K50" s="71">
        <f t="shared" ref="K50" si="281">Z44</f>
        <v>8.4028637482985875</v>
      </c>
      <c r="L50" s="86">
        <f t="shared" ref="L50" si="282">AA44</f>
        <v>2.7634918004785298</v>
      </c>
      <c r="M50" s="93">
        <f t="shared" ref="M50:M53" si="283">K50*$Q$2</f>
        <v>4.2014318741492938</v>
      </c>
      <c r="N50" s="73">
        <f t="shared" ref="N50:N53" si="284">L50*$Q$2</f>
        <v>1.3817459002392649</v>
      </c>
      <c r="O50" s="74">
        <f t="shared" ref="O50:O53" si="285">F50+M50</f>
        <v>-67.732793007036946</v>
      </c>
      <c r="P50" s="94">
        <f t="shared" ref="P50:P53" si="286">G50+N50</f>
        <v>48.121918605829521</v>
      </c>
      <c r="Q50" s="93">
        <f t="shared" si="170"/>
        <v>2.6035852170989378</v>
      </c>
      <c r="R50" s="73">
        <f t="shared" si="171"/>
        <v>-2.013347251130869</v>
      </c>
      <c r="S50" s="73">
        <f t="shared" si="172"/>
        <v>1.6507843072491017</v>
      </c>
      <c r="T50" s="73">
        <f t="shared" ref="T50:T53" si="287">R50+R51</f>
        <v>-1.6318333003982284</v>
      </c>
      <c r="U50" s="73">
        <f t="shared" ref="U50:U53" si="288">S50+S51</f>
        <v>1.2968278243556566</v>
      </c>
      <c r="V50" s="73">
        <f t="shared" ref="V50:V53" si="289">T50/D50</f>
        <v>-0.54394443346607613</v>
      </c>
      <c r="W50" s="73">
        <f t="shared" ref="W50:W53" si="290">U50/D50</f>
        <v>0.43227594145188553</v>
      </c>
      <c r="X50" s="73">
        <f t="shared" ref="X50:X53" si="291">V50*$Q$2</f>
        <v>-0.27197221673303806</v>
      </c>
      <c r="Y50" s="73">
        <f t="shared" ref="Y50:Y53" si="292">W50*$Q$2</f>
        <v>0.21613797072594276</v>
      </c>
      <c r="Z50" s="74">
        <f t="shared" ref="Z50:Z53" si="293">K50+X50</f>
        <v>8.130891531565549</v>
      </c>
      <c r="AA50" s="94">
        <f t="shared" ref="AA50:AA53" si="294">L50+Y50</f>
        <v>2.9796297712044728</v>
      </c>
    </row>
    <row r="51" spans="1:27" x14ac:dyDescent="0.2">
      <c r="A51" s="75"/>
      <c r="B51" s="76">
        <f t="shared" si="272"/>
        <v>1</v>
      </c>
      <c r="C51" s="82">
        <f t="shared" ref="C51:C53" si="295">$N$6</f>
        <v>2</v>
      </c>
      <c r="D51" s="87">
        <f t="shared" si="274"/>
        <v>3</v>
      </c>
      <c r="E51" s="77">
        <f t="shared" si="275"/>
        <v>300</v>
      </c>
      <c r="F51" s="72">
        <f t="shared" ref="F51" si="296">O44</f>
        <v>-71.934224881186239</v>
      </c>
      <c r="G51" s="72">
        <f t="shared" ref="G51" si="297">P44</f>
        <v>46.740172705590254</v>
      </c>
      <c r="H51" s="77">
        <f t="shared" ref="H51:H53" si="298">$P$6</f>
        <v>-1000</v>
      </c>
      <c r="I51" s="77">
        <f t="shared" ref="I51" si="299">O46</f>
        <v>484.66006710847137</v>
      </c>
      <c r="J51" s="77">
        <f t="shared" ref="J51" si="300">P46</f>
        <v>-469.6502701940675</v>
      </c>
      <c r="K51" s="71"/>
      <c r="L51" s="86"/>
      <c r="M51" s="93"/>
      <c r="N51" s="73"/>
      <c r="O51" s="74"/>
      <c r="P51" s="94"/>
      <c r="Q51" s="93">
        <f t="shared" si="170"/>
        <v>-0.52042106643171682</v>
      </c>
      <c r="R51" s="73">
        <f t="shared" si="171"/>
        <v>0.38151395073264049</v>
      </c>
      <c r="S51" s="73">
        <f t="shared" si="172"/>
        <v>-0.35395648289344511</v>
      </c>
      <c r="T51" s="73"/>
      <c r="U51" s="73"/>
      <c r="V51" s="73"/>
      <c r="W51" s="73"/>
      <c r="X51" s="73"/>
      <c r="Y51" s="73"/>
      <c r="Z51" s="74"/>
      <c r="AA51" s="94"/>
    </row>
    <row r="52" spans="1:27" x14ac:dyDescent="0.2">
      <c r="A52" s="75"/>
      <c r="B52" s="76">
        <f t="shared" ref="B52:B53" si="301">$N$6</f>
        <v>2</v>
      </c>
      <c r="C52" s="82">
        <f t="shared" ref="C52:C53" si="302">$N$4</f>
        <v>0</v>
      </c>
      <c r="D52" s="87">
        <f t="shared" ref="D52:D53" si="303">$O$6</f>
        <v>10</v>
      </c>
      <c r="E52" s="77">
        <f t="shared" ref="E52:E53" si="304">$P$6</f>
        <v>-1000</v>
      </c>
      <c r="F52" s="72">
        <f t="shared" ref="F52" si="305">O46</f>
        <v>484.66006710847137</v>
      </c>
      <c r="G52" s="72">
        <f t="shared" ref="G52" si="306">P46</f>
        <v>-469.6502701940675</v>
      </c>
      <c r="H52" s="77">
        <f t="shared" ref="H52:H53" si="307">$P$4</f>
        <v>300</v>
      </c>
      <c r="I52" s="77">
        <f t="shared" ref="I52" si="308">O42</f>
        <v>71.84040071176905</v>
      </c>
      <c r="J52" s="77">
        <f t="shared" ref="J52" si="309">P42</f>
        <v>-71.143563235219077</v>
      </c>
      <c r="K52" s="71">
        <f t="shared" ref="K52" si="310">Z46</f>
        <v>-5.2814050037259692</v>
      </c>
      <c r="L52" s="86">
        <f t="shared" ref="L52" si="311">AA46</f>
        <v>10.283844604741727</v>
      </c>
      <c r="M52" s="93">
        <f t="shared" ref="M52:M53" si="312">K52*$Q$2</f>
        <v>-2.6407025018629846</v>
      </c>
      <c r="N52" s="73">
        <f t="shared" ref="N52:N53" si="313">L52*$Q$2</f>
        <v>5.1419223023708636</v>
      </c>
      <c r="O52" s="74">
        <f t="shared" ref="O52:O53" si="314">F52+M52</f>
        <v>482.01936460660841</v>
      </c>
      <c r="P52" s="94">
        <f t="shared" ref="P52:P53" si="315">G52+N52</f>
        <v>-464.50834789169664</v>
      </c>
      <c r="Q52" s="93">
        <f t="shared" si="170"/>
        <v>-0.91122352432552944</v>
      </c>
      <c r="R52" s="73">
        <f t="shared" si="171"/>
        <v>-0.65559726898032522</v>
      </c>
      <c r="S52" s="73">
        <f t="shared" si="172"/>
        <v>0.63286691506965187</v>
      </c>
      <c r="T52" s="73">
        <f t="shared" ref="T52:T53" si="316">R52+R53</f>
        <v>-1.0371112197129657</v>
      </c>
      <c r="U52" s="73">
        <f t="shared" ref="U52:U53" si="317">S52+S53</f>
        <v>0.98682339796309693</v>
      </c>
      <c r="V52" s="73">
        <f t="shared" ref="V52:V53" si="318">T52/D52</f>
        <v>-0.10371112197129657</v>
      </c>
      <c r="W52" s="73">
        <f t="shared" ref="W52:W53" si="319">U52/D52</f>
        <v>9.8682339796309693E-2</v>
      </c>
      <c r="X52" s="73">
        <f t="shared" ref="X52:X53" si="320">V52*$Q$2</f>
        <v>-5.1855560985648287E-2</v>
      </c>
      <c r="Y52" s="73">
        <f t="shared" ref="Y52:Y53" si="321">W52*$Q$2</f>
        <v>4.9341169898154846E-2</v>
      </c>
      <c r="Z52" s="74">
        <f t="shared" ref="Z52:Z53" si="322">K52+X52</f>
        <v>-5.3332605647116171</v>
      </c>
      <c r="AA52" s="94">
        <f t="shared" ref="AA52:AA53" si="323">L52+Y52</f>
        <v>10.333185774639881</v>
      </c>
    </row>
    <row r="53" spans="1:27" ht="16" thickBot="1" x14ac:dyDescent="0.25">
      <c r="A53" s="75"/>
      <c r="B53" s="76">
        <f t="shared" si="301"/>
        <v>2</v>
      </c>
      <c r="C53" s="82">
        <f t="shared" ref="C53" si="324">$N$5</f>
        <v>1</v>
      </c>
      <c r="D53" s="88">
        <f t="shared" si="303"/>
        <v>10</v>
      </c>
      <c r="E53" s="89">
        <f t="shared" si="304"/>
        <v>-1000</v>
      </c>
      <c r="F53" s="90">
        <f t="shared" ref="F53" si="325">O46</f>
        <v>484.66006710847137</v>
      </c>
      <c r="G53" s="90">
        <f t="shared" ref="G53" si="326">P46</f>
        <v>-469.6502701940675</v>
      </c>
      <c r="H53" s="91">
        <f t="shared" ref="H53" si="327">$P$5</f>
        <v>300</v>
      </c>
      <c r="I53" s="91">
        <f t="shared" ref="I53" si="328">O44</f>
        <v>-71.934224881186239</v>
      </c>
      <c r="J53" s="91">
        <f t="shared" ref="J53" si="329">P44</f>
        <v>46.740172705590254</v>
      </c>
      <c r="K53" s="91"/>
      <c r="L53" s="92"/>
      <c r="M53" s="95"/>
      <c r="N53" s="96"/>
      <c r="O53" s="97"/>
      <c r="P53" s="98"/>
      <c r="Q53" s="95">
        <f t="shared" si="170"/>
        <v>-0.52042106643171682</v>
      </c>
      <c r="R53" s="96">
        <f t="shared" si="171"/>
        <v>-0.38151395073264049</v>
      </c>
      <c r="S53" s="96">
        <f t="shared" si="172"/>
        <v>0.35395648289344511</v>
      </c>
      <c r="T53" s="96"/>
      <c r="U53" s="96"/>
      <c r="V53" s="96"/>
      <c r="W53" s="96"/>
      <c r="X53" s="96"/>
      <c r="Y53" s="96"/>
      <c r="Z53" s="97"/>
      <c r="AA53" s="98"/>
    </row>
  </sheetData>
  <mergeCells count="22">
    <mergeCell ref="A30:A35"/>
    <mergeCell ref="A36:A41"/>
    <mergeCell ref="A42:A47"/>
    <mergeCell ref="A48:A53"/>
    <mergeCell ref="W1:Y5"/>
    <mergeCell ref="R10:S10"/>
    <mergeCell ref="T10:U10"/>
    <mergeCell ref="A18:A23"/>
    <mergeCell ref="A24:A29"/>
    <mergeCell ref="A10:B10"/>
    <mergeCell ref="D10:L10"/>
    <mergeCell ref="X10:Y10"/>
    <mergeCell ref="Z10:AA10"/>
    <mergeCell ref="A12:A17"/>
    <mergeCell ref="V10:W10"/>
    <mergeCell ref="A8:B8"/>
    <mergeCell ref="D8:L8"/>
    <mergeCell ref="M8:AA8"/>
    <mergeCell ref="A9:B9"/>
    <mergeCell ref="D9:L9"/>
    <mergeCell ref="M9:P9"/>
    <mergeCell ref="Q9:AA9"/>
  </mergeCells>
  <pageMargins left="0.7" right="0.7" top="0.75" bottom="0.75" header="0.3" footer="0.3"/>
  <pageSetup orientation="portrait" horizontalDpi="4294967295" verticalDpi="4294967295" r:id="rId1"/>
  <ignoredErrors>
    <ignoredError sqref="H14:J14 C14 C20 F19:G19 H20 F21:G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Ball</vt:lpstr>
      <vt:lpstr>More than 2 Balls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Siriwat Limwattana</cp:lastModifiedBy>
  <dcterms:created xsi:type="dcterms:W3CDTF">2019-04-12T09:31:34Z</dcterms:created>
  <dcterms:modified xsi:type="dcterms:W3CDTF">2019-04-16T20:49:11Z</dcterms:modified>
</cp:coreProperties>
</file>