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20" windowWidth="14115" windowHeight="8670"/>
  </bookViews>
  <sheets>
    <sheet name="New Data" sheetId="1" r:id="rId1"/>
    <sheet name="Old Data" sheetId="2" r:id="rId2"/>
    <sheet name="Sheet3" sheetId="3" r:id="rId3"/>
  </sheets>
  <calcPr calcId="145621"/>
</workbook>
</file>

<file path=xl/calcChain.xml><?xml version="1.0" encoding="utf-8"?>
<calcChain xmlns="http://schemas.openxmlformats.org/spreadsheetml/2006/main">
  <c r="X4" i="1" l="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3" i="1"/>
  <c r="U4" i="1"/>
  <c r="V4" i="1"/>
  <c r="W4" i="1"/>
  <c r="U5" i="1"/>
  <c r="V5" i="1"/>
  <c r="W5" i="1"/>
  <c r="U6" i="1"/>
  <c r="V6" i="1"/>
  <c r="W6" i="1"/>
  <c r="U7" i="1"/>
  <c r="V7" i="1"/>
  <c r="W7" i="1"/>
  <c r="U8" i="1"/>
  <c r="AC8" i="1" s="1"/>
  <c r="V8" i="1"/>
  <c r="W8" i="1"/>
  <c r="U9" i="1"/>
  <c r="V9" i="1"/>
  <c r="W9" i="1"/>
  <c r="U10" i="1"/>
  <c r="V10" i="1"/>
  <c r="W10" i="1"/>
  <c r="U11" i="1"/>
  <c r="V11" i="1"/>
  <c r="W11" i="1"/>
  <c r="U12" i="1"/>
  <c r="AC12" i="1" s="1"/>
  <c r="V12" i="1"/>
  <c r="W12" i="1"/>
  <c r="U13" i="1"/>
  <c r="AC13" i="1" s="1"/>
  <c r="V13" i="1"/>
  <c r="W13" i="1"/>
  <c r="U14" i="1"/>
  <c r="V14" i="1"/>
  <c r="W14" i="1"/>
  <c r="U15" i="1"/>
  <c r="AC15" i="1" s="1"/>
  <c r="V15" i="1"/>
  <c r="W15" i="1"/>
  <c r="U16" i="1"/>
  <c r="AC16" i="1" s="1"/>
  <c r="V16" i="1"/>
  <c r="W16" i="1"/>
  <c r="U17" i="1"/>
  <c r="V17" i="1"/>
  <c r="W17" i="1"/>
  <c r="U18" i="1"/>
  <c r="V18" i="1"/>
  <c r="W18" i="1"/>
  <c r="U19" i="1"/>
  <c r="AC19" i="1" s="1"/>
  <c r="V19" i="1"/>
  <c r="W19" i="1"/>
  <c r="U20" i="1"/>
  <c r="AC20" i="1" s="1"/>
  <c r="V20" i="1"/>
  <c r="W20" i="1"/>
  <c r="U21" i="1"/>
  <c r="V21" i="1"/>
  <c r="W21" i="1"/>
  <c r="U22" i="1"/>
  <c r="V22" i="1"/>
  <c r="W22" i="1"/>
  <c r="U23" i="1"/>
  <c r="V23" i="1"/>
  <c r="W23" i="1"/>
  <c r="U24" i="1"/>
  <c r="AC24" i="1" s="1"/>
  <c r="V24" i="1"/>
  <c r="W24" i="1"/>
  <c r="U25" i="1"/>
  <c r="V25" i="1"/>
  <c r="W25" i="1"/>
  <c r="U26" i="1"/>
  <c r="V26" i="1"/>
  <c r="W26" i="1"/>
  <c r="U27" i="1"/>
  <c r="V27" i="1"/>
  <c r="W27" i="1"/>
  <c r="U28" i="1"/>
  <c r="V28" i="1"/>
  <c r="W28" i="1"/>
  <c r="U29" i="1"/>
  <c r="V29" i="1"/>
  <c r="W29" i="1"/>
  <c r="U30" i="1"/>
  <c r="V30" i="1"/>
  <c r="W30" i="1"/>
  <c r="U31" i="1"/>
  <c r="V31" i="1"/>
  <c r="W31" i="1"/>
  <c r="U32" i="1"/>
  <c r="V32" i="1"/>
  <c r="W32" i="1"/>
  <c r="U33" i="1"/>
  <c r="V33" i="1"/>
  <c r="W33" i="1"/>
  <c r="U34" i="1"/>
  <c r="V34" i="1"/>
  <c r="W34" i="1"/>
  <c r="U35" i="1"/>
  <c r="V35" i="1"/>
  <c r="W35" i="1"/>
  <c r="U36" i="1"/>
  <c r="V36" i="1"/>
  <c r="W36" i="1"/>
  <c r="U37" i="1"/>
  <c r="V37" i="1"/>
  <c r="W37" i="1"/>
  <c r="U38" i="1"/>
  <c r="V38" i="1"/>
  <c r="W38" i="1"/>
  <c r="U39" i="1"/>
  <c r="V39" i="1"/>
  <c r="W39" i="1"/>
  <c r="U40" i="1"/>
  <c r="V40" i="1"/>
  <c r="W40" i="1"/>
  <c r="U41" i="1"/>
  <c r="V41" i="1"/>
  <c r="W41" i="1"/>
  <c r="U42" i="1"/>
  <c r="V42" i="1"/>
  <c r="W42" i="1"/>
  <c r="U43" i="1"/>
  <c r="V43" i="1"/>
  <c r="W43" i="1"/>
  <c r="U44" i="1"/>
  <c r="V44" i="1"/>
  <c r="W44" i="1"/>
  <c r="U45" i="1"/>
  <c r="V45" i="1"/>
  <c r="W45" i="1"/>
  <c r="U46" i="1"/>
  <c r="V46" i="1"/>
  <c r="W46" i="1"/>
  <c r="U47" i="1"/>
  <c r="V47" i="1"/>
  <c r="W47" i="1"/>
  <c r="U48" i="1"/>
  <c r="V48" i="1"/>
  <c r="W48" i="1"/>
  <c r="U49" i="1"/>
  <c r="V49" i="1"/>
  <c r="W49" i="1"/>
  <c r="U50" i="1"/>
  <c r="V50" i="1"/>
  <c r="W50" i="1"/>
  <c r="U51" i="1"/>
  <c r="V51" i="1"/>
  <c r="W51" i="1"/>
  <c r="U52" i="1"/>
  <c r="AC52" i="1" s="1"/>
  <c r="V52" i="1"/>
  <c r="W52" i="1"/>
  <c r="U53" i="1"/>
  <c r="V53" i="1"/>
  <c r="W53" i="1"/>
  <c r="U54" i="1"/>
  <c r="V54" i="1"/>
  <c r="W54" i="1"/>
  <c r="U55" i="1"/>
  <c r="V55" i="1"/>
  <c r="W55" i="1"/>
  <c r="U56" i="1"/>
  <c r="AC56" i="1" s="1"/>
  <c r="V56" i="1"/>
  <c r="W56" i="1"/>
  <c r="U57" i="1"/>
  <c r="V57" i="1"/>
  <c r="W57" i="1"/>
  <c r="U58" i="1"/>
  <c r="V58" i="1"/>
  <c r="W58" i="1"/>
  <c r="U59" i="1"/>
  <c r="V59" i="1"/>
  <c r="W59" i="1"/>
  <c r="U3" i="1"/>
  <c r="V3" i="1"/>
  <c r="W3" i="1"/>
  <c r="AC5" i="1"/>
  <c r="AC6" i="1"/>
  <c r="AC7" i="1"/>
  <c r="AC9" i="1"/>
  <c r="AC10" i="1"/>
  <c r="AC11" i="1"/>
  <c r="AC14" i="1"/>
  <c r="AC17" i="1"/>
  <c r="AC18" i="1"/>
  <c r="AC21" i="1"/>
  <c r="AC22" i="1"/>
  <c r="AC23"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3" i="1"/>
  <c r="AC54" i="1"/>
  <c r="AC55" i="1"/>
  <c r="AC57" i="1"/>
  <c r="AC58" i="1"/>
  <c r="AC59" i="1"/>
  <c r="AC3" i="1"/>
  <c r="Z59" i="1"/>
  <c r="T59" i="1"/>
  <c r="AB59" i="1" s="1"/>
  <c r="S59" i="1"/>
  <c r="AA59" i="1" s="1"/>
  <c r="N59" i="1"/>
  <c r="M59" i="1"/>
  <c r="L59" i="1"/>
  <c r="Y59" i="1" s="1"/>
  <c r="Z58" i="1"/>
  <c r="T58" i="1"/>
  <c r="AB58" i="1" s="1"/>
  <c r="S58" i="1"/>
  <c r="AA58" i="1" s="1"/>
  <c r="N58" i="1"/>
  <c r="M58" i="1"/>
  <c r="L58" i="1"/>
  <c r="Z57" i="1"/>
  <c r="T57" i="1"/>
  <c r="AB57" i="1" s="1"/>
  <c r="S57" i="1"/>
  <c r="AA57" i="1" s="1"/>
  <c r="N57" i="1"/>
  <c r="M57" i="1"/>
  <c r="L57" i="1"/>
  <c r="Y57" i="1" s="1"/>
  <c r="Z56" i="1"/>
  <c r="T56" i="1"/>
  <c r="AB56" i="1" s="1"/>
  <c r="S56" i="1"/>
  <c r="AA56" i="1" s="1"/>
  <c r="N56" i="1"/>
  <c r="M56" i="1"/>
  <c r="L56" i="1"/>
  <c r="Z55" i="1"/>
  <c r="T55" i="1"/>
  <c r="AB55" i="1" s="1"/>
  <c r="S55" i="1"/>
  <c r="AA55" i="1" s="1"/>
  <c r="N55" i="1"/>
  <c r="M55" i="1"/>
  <c r="L55" i="1"/>
  <c r="Y55" i="1" s="1"/>
  <c r="Z54" i="1"/>
  <c r="T54" i="1"/>
  <c r="AB54" i="1" s="1"/>
  <c r="S54" i="1"/>
  <c r="AA54" i="1" s="1"/>
  <c r="N54" i="1"/>
  <c r="M54" i="1"/>
  <c r="L54" i="1"/>
  <c r="Z53" i="1"/>
  <c r="T53" i="1"/>
  <c r="AB53" i="1" s="1"/>
  <c r="S53" i="1"/>
  <c r="AA53" i="1" s="1"/>
  <c r="N53" i="1"/>
  <c r="M53" i="1"/>
  <c r="L53" i="1"/>
  <c r="Y53" i="1" s="1"/>
  <c r="Z52" i="1"/>
  <c r="T52" i="1"/>
  <c r="AB52" i="1" s="1"/>
  <c r="S52" i="1"/>
  <c r="AA52" i="1" s="1"/>
  <c r="N52" i="1"/>
  <c r="M52" i="1"/>
  <c r="L52" i="1"/>
  <c r="Z51" i="1"/>
  <c r="T51" i="1"/>
  <c r="AB51" i="1" s="1"/>
  <c r="S51" i="1"/>
  <c r="AA51" i="1" s="1"/>
  <c r="N51" i="1"/>
  <c r="M51" i="1"/>
  <c r="L51" i="1"/>
  <c r="Y51" i="1" s="1"/>
  <c r="Z50" i="1"/>
  <c r="T50" i="1"/>
  <c r="AB50" i="1" s="1"/>
  <c r="S50" i="1"/>
  <c r="AA50" i="1" s="1"/>
  <c r="N50" i="1"/>
  <c r="M50" i="1"/>
  <c r="L50" i="1"/>
  <c r="Z49" i="1"/>
  <c r="T49" i="1"/>
  <c r="AB49" i="1" s="1"/>
  <c r="S49" i="1"/>
  <c r="AA49" i="1" s="1"/>
  <c r="N49" i="1"/>
  <c r="M49" i="1"/>
  <c r="L49" i="1"/>
  <c r="Y49" i="1" s="1"/>
  <c r="Z48" i="1"/>
  <c r="T48" i="1"/>
  <c r="AB48" i="1" s="1"/>
  <c r="S48" i="1"/>
  <c r="AA48" i="1" s="1"/>
  <c r="N48" i="1"/>
  <c r="M48" i="1"/>
  <c r="L48" i="1"/>
  <c r="Z47" i="1"/>
  <c r="T47" i="1"/>
  <c r="AB47" i="1" s="1"/>
  <c r="S47" i="1"/>
  <c r="AA47" i="1" s="1"/>
  <c r="N47" i="1"/>
  <c r="M47" i="1"/>
  <c r="L47" i="1"/>
  <c r="Y47" i="1" s="1"/>
  <c r="Z46" i="1"/>
  <c r="T46" i="1"/>
  <c r="AB46" i="1" s="1"/>
  <c r="S46" i="1"/>
  <c r="AA46" i="1" s="1"/>
  <c r="N46" i="1"/>
  <c r="M46" i="1"/>
  <c r="L46" i="1"/>
  <c r="Z45" i="1"/>
  <c r="T45" i="1"/>
  <c r="AB45" i="1" s="1"/>
  <c r="S45" i="1"/>
  <c r="AA45" i="1" s="1"/>
  <c r="N45" i="1"/>
  <c r="M45" i="1"/>
  <c r="L45" i="1"/>
  <c r="Y45" i="1" s="1"/>
  <c r="Z44" i="1"/>
  <c r="T44" i="1"/>
  <c r="AB44" i="1" s="1"/>
  <c r="S44" i="1"/>
  <c r="AA44" i="1" s="1"/>
  <c r="N44" i="1"/>
  <c r="M44" i="1"/>
  <c r="L44" i="1"/>
  <c r="Z43" i="1"/>
  <c r="T43" i="1"/>
  <c r="AB43" i="1" s="1"/>
  <c r="S43" i="1"/>
  <c r="AA43" i="1" s="1"/>
  <c r="N43" i="1"/>
  <c r="M43" i="1"/>
  <c r="L43" i="1"/>
  <c r="Y43" i="1" s="1"/>
  <c r="Z42" i="1"/>
  <c r="T42" i="1"/>
  <c r="AB42" i="1" s="1"/>
  <c r="S42" i="1"/>
  <c r="AA42" i="1" s="1"/>
  <c r="N42" i="1"/>
  <c r="M42" i="1"/>
  <c r="L42" i="1"/>
  <c r="Z41" i="1"/>
  <c r="T41" i="1"/>
  <c r="AB41" i="1" s="1"/>
  <c r="S41" i="1"/>
  <c r="AA41" i="1" s="1"/>
  <c r="N41" i="1"/>
  <c r="M41" i="1"/>
  <c r="L41" i="1"/>
  <c r="Y41" i="1" s="1"/>
  <c r="Z40" i="1"/>
  <c r="T40" i="1"/>
  <c r="AB40" i="1" s="1"/>
  <c r="S40" i="1"/>
  <c r="AA40" i="1" s="1"/>
  <c r="N40" i="1"/>
  <c r="M40" i="1"/>
  <c r="L40" i="1"/>
  <c r="Z39" i="1"/>
  <c r="T39" i="1"/>
  <c r="AB39" i="1" s="1"/>
  <c r="S39" i="1"/>
  <c r="AA39" i="1" s="1"/>
  <c r="N39" i="1"/>
  <c r="M39" i="1"/>
  <c r="L39" i="1"/>
  <c r="Y39" i="1" s="1"/>
  <c r="Z38" i="1"/>
  <c r="T38" i="1"/>
  <c r="AB38" i="1" s="1"/>
  <c r="S38" i="1"/>
  <c r="AA38" i="1" s="1"/>
  <c r="N38" i="1"/>
  <c r="M38" i="1"/>
  <c r="L38" i="1"/>
  <c r="Z37" i="1"/>
  <c r="T37" i="1"/>
  <c r="AB37" i="1" s="1"/>
  <c r="S37" i="1"/>
  <c r="AA37" i="1" s="1"/>
  <c r="N37" i="1"/>
  <c r="M37" i="1"/>
  <c r="L37" i="1"/>
  <c r="Y37" i="1" s="1"/>
  <c r="Z36" i="1"/>
  <c r="T36" i="1"/>
  <c r="AB36" i="1" s="1"/>
  <c r="S36" i="1"/>
  <c r="AA36" i="1" s="1"/>
  <c r="N36" i="1"/>
  <c r="M36" i="1"/>
  <c r="L36" i="1"/>
  <c r="AC4" i="1" l="1"/>
  <c r="Y36" i="1"/>
  <c r="Y40" i="1"/>
  <c r="Y42" i="1"/>
  <c r="Y44" i="1"/>
  <c r="Y46" i="1"/>
  <c r="Y48" i="1"/>
  <c r="Y50" i="1"/>
  <c r="Y52" i="1"/>
  <c r="Y54" i="1"/>
  <c r="Y56" i="1"/>
  <c r="Y58" i="1"/>
  <c r="Y38"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 i="1"/>
  <c r="S4" i="1"/>
  <c r="AA4" i="1" s="1"/>
  <c r="S5" i="1"/>
  <c r="AA5" i="1" s="1"/>
  <c r="S6" i="1"/>
  <c r="AA6" i="1" s="1"/>
  <c r="S7" i="1"/>
  <c r="AA7" i="1" s="1"/>
  <c r="S8" i="1"/>
  <c r="AA8" i="1" s="1"/>
  <c r="S9" i="1"/>
  <c r="AA9" i="1" s="1"/>
  <c r="S10" i="1"/>
  <c r="AA10" i="1" s="1"/>
  <c r="S11" i="1"/>
  <c r="AA11" i="1" s="1"/>
  <c r="S12" i="1"/>
  <c r="AA12" i="1" s="1"/>
  <c r="S13" i="1"/>
  <c r="AA13" i="1" s="1"/>
  <c r="S14" i="1"/>
  <c r="AA14" i="1" s="1"/>
  <c r="S15" i="1"/>
  <c r="AA15" i="1" s="1"/>
  <c r="S16" i="1"/>
  <c r="AA16" i="1" s="1"/>
  <c r="S17" i="1"/>
  <c r="AA17" i="1" s="1"/>
  <c r="S18" i="1"/>
  <c r="AA18" i="1" s="1"/>
  <c r="S19" i="1"/>
  <c r="AA19" i="1" s="1"/>
  <c r="S20" i="1"/>
  <c r="AA20" i="1" s="1"/>
  <c r="S21" i="1"/>
  <c r="AA21" i="1" s="1"/>
  <c r="S22" i="1"/>
  <c r="AA22" i="1" s="1"/>
  <c r="S23" i="1"/>
  <c r="AA23" i="1" s="1"/>
  <c r="S24" i="1"/>
  <c r="AA24" i="1" s="1"/>
  <c r="S25" i="1"/>
  <c r="AA25" i="1" s="1"/>
  <c r="S26" i="1"/>
  <c r="AA26" i="1" s="1"/>
  <c r="S27" i="1"/>
  <c r="AA27" i="1" s="1"/>
  <c r="S28" i="1"/>
  <c r="AA28" i="1" s="1"/>
  <c r="S29" i="1"/>
  <c r="AA29" i="1" s="1"/>
  <c r="S30" i="1"/>
  <c r="AA30" i="1" s="1"/>
  <c r="S31" i="1"/>
  <c r="AA31" i="1" s="1"/>
  <c r="S32" i="1"/>
  <c r="AA32" i="1" s="1"/>
  <c r="S33" i="1"/>
  <c r="AA33" i="1" s="1"/>
  <c r="S34" i="1"/>
  <c r="AA34" i="1" s="1"/>
  <c r="S35" i="1"/>
  <c r="AA35" i="1" s="1"/>
  <c r="S3" i="1"/>
  <c r="AA3" i="1" s="1"/>
  <c r="T4" i="1"/>
  <c r="AB4" i="1" s="1"/>
  <c r="T5" i="1"/>
  <c r="AB5" i="1" s="1"/>
  <c r="T6" i="1"/>
  <c r="AB6" i="1" s="1"/>
  <c r="T7" i="1"/>
  <c r="AB7" i="1" s="1"/>
  <c r="T8" i="1"/>
  <c r="AB8" i="1" s="1"/>
  <c r="T9" i="1"/>
  <c r="AB9" i="1" s="1"/>
  <c r="T10" i="1"/>
  <c r="AB10" i="1" s="1"/>
  <c r="T11" i="1"/>
  <c r="AB11" i="1" s="1"/>
  <c r="T12" i="1"/>
  <c r="AB12" i="1" s="1"/>
  <c r="T13" i="1"/>
  <c r="AB13" i="1" s="1"/>
  <c r="T14" i="1"/>
  <c r="AB14" i="1" s="1"/>
  <c r="T15" i="1"/>
  <c r="AB15" i="1" s="1"/>
  <c r="T16" i="1"/>
  <c r="AB16" i="1" s="1"/>
  <c r="T17" i="1"/>
  <c r="AB17" i="1" s="1"/>
  <c r="T18" i="1"/>
  <c r="AB18" i="1" s="1"/>
  <c r="T19" i="1"/>
  <c r="AB19" i="1" s="1"/>
  <c r="T20" i="1"/>
  <c r="AB20" i="1" s="1"/>
  <c r="T21" i="1"/>
  <c r="AB21" i="1" s="1"/>
  <c r="T22" i="1"/>
  <c r="AB22" i="1" s="1"/>
  <c r="T23" i="1"/>
  <c r="AB23" i="1" s="1"/>
  <c r="T24" i="1"/>
  <c r="AB24" i="1" s="1"/>
  <c r="T25" i="1"/>
  <c r="AB25" i="1" s="1"/>
  <c r="T26" i="1"/>
  <c r="AB26" i="1" s="1"/>
  <c r="T27" i="1"/>
  <c r="AB27" i="1" s="1"/>
  <c r="T28" i="1"/>
  <c r="AB28" i="1" s="1"/>
  <c r="T29" i="1"/>
  <c r="AB29" i="1" s="1"/>
  <c r="T30" i="1"/>
  <c r="AB30" i="1" s="1"/>
  <c r="T31" i="1"/>
  <c r="AB31" i="1" s="1"/>
  <c r="T32" i="1"/>
  <c r="AB32" i="1" s="1"/>
  <c r="T33" i="1"/>
  <c r="AB33" i="1" s="1"/>
  <c r="T34" i="1"/>
  <c r="AB34" i="1" s="1"/>
  <c r="T35" i="1"/>
  <c r="AB35" i="1" s="1"/>
  <c r="T3" i="1"/>
  <c r="AB3" i="1" s="1"/>
  <c r="L4" i="1"/>
  <c r="Y4" i="1" s="1"/>
  <c r="M4" i="1"/>
  <c r="N4" i="1"/>
  <c r="L5" i="1"/>
  <c r="M5" i="1"/>
  <c r="N5" i="1"/>
  <c r="L6" i="1"/>
  <c r="M6" i="1"/>
  <c r="N6" i="1"/>
  <c r="L7" i="1"/>
  <c r="M7" i="1"/>
  <c r="N7" i="1"/>
  <c r="L8" i="1"/>
  <c r="M8" i="1"/>
  <c r="N8" i="1"/>
  <c r="L9" i="1"/>
  <c r="M9" i="1"/>
  <c r="N9" i="1"/>
  <c r="L10" i="1"/>
  <c r="M10" i="1"/>
  <c r="N10" i="1"/>
  <c r="L11" i="1"/>
  <c r="M11" i="1"/>
  <c r="N11" i="1"/>
  <c r="L12" i="1"/>
  <c r="M12" i="1"/>
  <c r="N12" i="1"/>
  <c r="L13" i="1"/>
  <c r="M13" i="1"/>
  <c r="Y13" i="1" s="1"/>
  <c r="N13" i="1"/>
  <c r="L14" i="1"/>
  <c r="M14" i="1"/>
  <c r="N14" i="1"/>
  <c r="L15" i="1"/>
  <c r="M15" i="1"/>
  <c r="N15" i="1"/>
  <c r="L16" i="1"/>
  <c r="M16" i="1"/>
  <c r="N16" i="1"/>
  <c r="L17" i="1"/>
  <c r="M17" i="1"/>
  <c r="N17" i="1"/>
  <c r="L18" i="1"/>
  <c r="M18" i="1"/>
  <c r="N18" i="1"/>
  <c r="L19" i="1"/>
  <c r="M19" i="1"/>
  <c r="N19" i="1"/>
  <c r="L20" i="1"/>
  <c r="M20" i="1"/>
  <c r="N20" i="1"/>
  <c r="L21" i="1"/>
  <c r="M21" i="1"/>
  <c r="N21" i="1"/>
  <c r="L22" i="1"/>
  <c r="Y22" i="1" s="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M3" i="1"/>
  <c r="N3" i="1"/>
  <c r="L3" i="1"/>
  <c r="Y3" i="1" s="1"/>
  <c r="Y17" i="1" l="1"/>
  <c r="Y25" i="1"/>
  <c r="Y26" i="1"/>
  <c r="Y24" i="1"/>
  <c r="Y23" i="1"/>
  <c r="Y21" i="1"/>
  <c r="Y20" i="1"/>
  <c r="Y16" i="1"/>
  <c r="Y9" i="1"/>
  <c r="Y12" i="1"/>
  <c r="Y8" i="1"/>
  <c r="Y5" i="1"/>
  <c r="Y18" i="1"/>
  <c r="Y14" i="1"/>
  <c r="Y11" i="1"/>
  <c r="Y10" i="1"/>
  <c r="Y7" i="1"/>
  <c r="Y6" i="1"/>
  <c r="Y19" i="1"/>
  <c r="Y15" i="1"/>
  <c r="Y31" i="1"/>
  <c r="Y35" i="1"/>
  <c r="Y33" i="1"/>
  <c r="Y27" i="1"/>
  <c r="Y29" i="1"/>
  <c r="Y34" i="1"/>
  <c r="Y32" i="1"/>
  <c r="Y30" i="1"/>
  <c r="Y28" i="1"/>
</calcChain>
</file>

<file path=xl/comments1.xml><?xml version="1.0" encoding="utf-8"?>
<comments xmlns="http://schemas.openxmlformats.org/spreadsheetml/2006/main">
  <authors>
    <author>AsposeUser</author>
  </authors>
  <commentList>
    <comment ref="E1" authorId="0">
      <text>
        <r>
          <rPr>
            <sz val="10"/>
            <rFont val="Arial"/>
            <family val="2"/>
          </rPr>
          <t>The "Bottom" Face is the face perpendicular to the primary axis, facing in the negative direction. --rwe24g Wed Dec 28 2011 17:54:38 GMT-0500 (Eastern Standard Time)</t>
        </r>
      </text>
    </comment>
    <comment ref="H1" authorId="0">
      <text>
        <r>
          <rPr>
            <sz val="10"/>
            <rFont val="Arial"/>
            <family val="2"/>
          </rPr>
          <t>For a box, these values should represent the dimensions in each axis direction. 
For the Cylinder, you can enter the height along the primary axis, or just use Z.  Spheres don't need any values here.
--rwe24g Wed Dec 28 2011 17:57:26 GMT-0500 (Eastern Standard Time)</t>
        </r>
      </text>
    </comment>
    <comment ref="D2" authorId="0">
      <text>
        <r>
          <rPr>
            <sz val="10"/>
            <rFont val="Arial"/>
            <family val="2"/>
          </rPr>
          <t>The units should be millimeters if you are reading data from Body_XXX.iam.  If you use the Primitive_XXX.ipt file, make sure the coordinate systems are aligned correctly. --rwe24g Wed Dec 28 2011 18:23:53 GMT-0500 (Eastern Standard Time)</t>
        </r>
      </text>
    </comment>
    <comment ref="A3" authorId="0">
      <text>
        <r>
          <rPr>
            <sz val="10"/>
            <rFont val="Arial"/>
            <family val="2"/>
          </rPr>
          <t>I measured these the way I want the data entered. If you aren't sure how this system works, compare your measurements to what I did. --rwe24g Wed Dec 28 2011 18:05:06 GMT-0500 (Eastern Standard Time)</t>
        </r>
      </text>
    </comment>
    <comment ref="A36" authorId="0">
      <text>
        <r>
          <rPr>
            <sz val="10"/>
            <rFont val="Arial"/>
            <family val="2"/>
          </rPr>
          <t>I measured these the way I want the data entered. If you aren't sure how this system works, compare your measurements to what I did. --rwe24g Wed Dec 28 2011 18:05:06 GMT-0500 (Eastern Standard Time)</t>
        </r>
      </text>
    </comment>
  </commentList>
</comments>
</file>

<file path=xl/sharedStrings.xml><?xml version="1.0" encoding="utf-8"?>
<sst xmlns="http://schemas.openxmlformats.org/spreadsheetml/2006/main" count="339" uniqueCount="64">
  <si>
    <t>Offset to "Bottom" Face</t>
  </si>
  <si>
    <t>LKP</t>
  </si>
  <si>
    <t>height</t>
  </si>
  <si>
    <t>General Shape information</t>
  </si>
  <si>
    <t>Length (X)</t>
  </si>
  <si>
    <t>LAR(smallbase)</t>
  </si>
  <si>
    <t>width</t>
  </si>
  <si>
    <t>deltaz</t>
  </si>
  <si>
    <t>deltax</t>
  </si>
  <si>
    <t>Width (Y)</t>
  </si>
  <si>
    <t>deltay</t>
  </si>
  <si>
    <t>Part (inches)</t>
  </si>
  <si>
    <t>Size in Body coordinate system</t>
  </si>
  <si>
    <t>LAR(base)</t>
  </si>
  <si>
    <t>Diameter (perpendicular to primary axis for cylinder)</t>
  </si>
  <si>
    <t>Cylinder</t>
  </si>
  <si>
    <t>LAR(circle)</t>
  </si>
  <si>
    <t>distance</t>
  </si>
  <si>
    <t>Units</t>
  </si>
  <si>
    <t>length</t>
  </si>
  <si>
    <t>Y</t>
  </si>
  <si>
    <t>X</t>
  </si>
  <si>
    <t>Z</t>
  </si>
  <si>
    <t>mm</t>
  </si>
  <si>
    <t>LHY(box)</t>
  </si>
  <si>
    <t>LHY(circle)</t>
  </si>
  <si>
    <t>diameter</t>
  </si>
  <si>
    <t>LHY</t>
  </si>
  <si>
    <t>5.27 and 5.438</t>
  </si>
  <si>
    <t>Location</t>
  </si>
  <si>
    <t>Box</t>
  </si>
  <si>
    <t>LHR</t>
  </si>
  <si>
    <t>LHP</t>
  </si>
  <si>
    <t>Shape</t>
  </si>
  <si>
    <t>LAR</t>
  </si>
  <si>
    <t>Primary Axis</t>
  </si>
  <si>
    <t>LAP</t>
  </si>
  <si>
    <t>Torso</t>
  </si>
  <si>
    <t>z</t>
  </si>
  <si>
    <t>Height(Z)</t>
  </si>
  <si>
    <t>y</t>
  </si>
  <si>
    <t>x</t>
  </si>
  <si>
    <t>Rotation Axis</t>
  </si>
  <si>
    <t>Radius</t>
  </si>
  <si>
    <t>Height</t>
  </si>
  <si>
    <t>Angle</t>
  </si>
  <si>
    <t>Translation of Center</t>
  </si>
  <si>
    <t>Extents</t>
  </si>
  <si>
    <t>Translation XML</t>
  </si>
  <si>
    <t>RotationAxis</t>
  </si>
  <si>
    <t>Geom</t>
  </si>
  <si>
    <t>&lt;/Geom&gt;</t>
  </si>
  <si>
    <t>RHY</t>
  </si>
  <si>
    <t>RHR</t>
  </si>
  <si>
    <t>RHP(top)</t>
  </si>
  <si>
    <t>RHP</t>
  </si>
  <si>
    <t>RHP(bottom)</t>
  </si>
  <si>
    <t>RKP(top)</t>
  </si>
  <si>
    <t>RKP</t>
  </si>
  <si>
    <t>RKP(bottom)</t>
  </si>
  <si>
    <t>RAP</t>
  </si>
  <si>
    <t>RAR(top)</t>
  </si>
  <si>
    <t>RAR</t>
  </si>
  <si>
    <t>RAR(bottom)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</si>
</sst>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font>
    <font>
      <sz val="11"/>
      <color indexed="8"/>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14">
    <xf numFmtId="0" fontId="0" fillId="0" borderId="0" xfId="0">
      <alignment vertical="center"/>
    </xf>
    <xf numFmtId="0" fontId="0" fillId="0" borderId="1" xfId="0" applyNumberFormat="1" applyFont="1" applyFill="1" applyBorder="1" applyAlignment="1">
      <alignment wrapText="1"/>
    </xf>
    <xf numFmtId="0" fontId="0" fillId="0" borderId="3" xfId="0" applyNumberFormat="1" applyFont="1" applyFill="1" applyBorder="1" applyAlignment="1">
      <alignment wrapText="1"/>
    </xf>
    <xf numFmtId="0" fontId="1" fillId="0" borderId="0" xfId="0" applyNumberFormat="1" applyFont="1" applyFill="1" applyAlignment="1"/>
    <xf numFmtId="0" fontId="0" fillId="0" borderId="1" xfId="0" applyNumberFormat="1" applyFont="1" applyFill="1" applyBorder="1" applyAlignment="1">
      <alignment wrapText="1"/>
    </xf>
    <xf numFmtId="0" fontId="0" fillId="0" borderId="4" xfId="0" applyNumberFormat="1" applyFont="1" applyFill="1" applyBorder="1" applyAlignment="1">
      <alignment wrapText="1"/>
    </xf>
    <xf numFmtId="0" fontId="0" fillId="0" borderId="1" xfId="0" applyBorder="1">
      <alignment vertical="center"/>
    </xf>
    <xf numFmtId="0" fontId="0" fillId="0" borderId="5" xfId="0" applyNumberFormat="1" applyFont="1" applyFill="1" applyBorder="1" applyAlignment="1">
      <alignment wrapText="1"/>
    </xf>
    <xf numFmtId="0" fontId="0" fillId="0" borderId="0" xfId="0" applyBorder="1">
      <alignment vertical="center"/>
    </xf>
    <xf numFmtId="0" fontId="0" fillId="0" borderId="1" xfId="0" applyNumberFormat="1" applyFont="1" applyFill="1" applyBorder="1" applyAlignment="1">
      <alignment wrapText="1"/>
    </xf>
    <xf numFmtId="0" fontId="0" fillId="0" borderId="1" xfId="0" applyNumberFormat="1" applyFont="1" applyFill="1" applyBorder="1" applyAlignment="1">
      <alignment wrapText="1"/>
    </xf>
    <xf numFmtId="0" fontId="0" fillId="0" borderId="1" xfId="0" applyNumberFormat="1" applyFont="1" applyFill="1" applyBorder="1" applyAlignment="1">
      <alignment horizontal="center" wrapText="1"/>
    </xf>
    <xf numFmtId="0" fontId="0" fillId="0" borderId="2" xfId="0" applyNumberFormat="1" applyFont="1" applyFill="1" applyBorder="1" applyAlignment="1">
      <alignment horizontal="center" wrapText="1"/>
    </xf>
    <xf numFmtId="0" fontId="0" fillId="0" borderId="0"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0"/>
  <sheetViews>
    <sheetView tabSelected="1" zoomScale="85" zoomScaleNormal="85" workbookViewId="0">
      <selection activeCell="K14" sqref="K14"/>
    </sheetView>
  </sheetViews>
  <sheetFormatPr defaultColWidth="9.140625" defaultRowHeight="15" customHeight="1" x14ac:dyDescent="0.2"/>
  <cols>
    <col min="1" max="1" width="21.7109375" customWidth="1"/>
    <col min="2" max="3" width="9.140625" customWidth="1"/>
    <col min="4" max="4" width="5.42578125" customWidth="1"/>
    <col min="5" max="6" width="7.42578125" bestFit="1" customWidth="1"/>
    <col min="7" max="7" width="8.42578125" bestFit="1" customWidth="1"/>
    <col min="8" max="8" width="9.85546875" customWidth="1"/>
    <col min="9" max="9" width="9" customWidth="1"/>
    <col min="10" max="10" width="9.85546875" customWidth="1"/>
    <col min="11" max="11" width="22.85546875" customWidth="1"/>
    <col min="12" max="12" width="8.42578125" customWidth="1"/>
    <col min="13" max="23" width="9.140625" customWidth="1"/>
    <col min="24" max="24" width="48.42578125" bestFit="1" customWidth="1"/>
    <col min="25" max="25" width="54.5703125" bestFit="1" customWidth="1"/>
    <col min="26" max="26" width="35.140625" customWidth="1"/>
    <col min="27" max="27" width="27.7109375" bestFit="1" customWidth="1"/>
    <col min="28" max="28" width="26.85546875" bestFit="1" customWidth="1"/>
    <col min="29" max="29" width="51.42578125" bestFit="1" customWidth="1"/>
  </cols>
  <sheetData>
    <row r="1" spans="1:30" ht="12.75" customHeight="1" x14ac:dyDescent="0.2">
      <c r="A1" s="10" t="s">
        <v>3</v>
      </c>
      <c r="B1" s="10"/>
      <c r="C1" s="10"/>
      <c r="D1" s="10"/>
      <c r="E1" s="11" t="s">
        <v>0</v>
      </c>
      <c r="F1" s="11"/>
      <c r="G1" s="11"/>
      <c r="H1" s="11" t="s">
        <v>12</v>
      </c>
      <c r="I1" s="11"/>
      <c r="J1" s="11"/>
      <c r="K1" s="5"/>
      <c r="L1" s="12" t="s">
        <v>46</v>
      </c>
      <c r="M1" s="13"/>
      <c r="N1" s="13"/>
      <c r="O1" s="12" t="s">
        <v>42</v>
      </c>
      <c r="P1" s="13"/>
      <c r="Q1" s="13"/>
      <c r="R1" s="13"/>
      <c r="U1" s="1" t="s">
        <v>47</v>
      </c>
      <c r="X1">
        <v>2</v>
      </c>
    </row>
    <row r="2" spans="1:30" ht="38.25" x14ac:dyDescent="0.2">
      <c r="A2" s="1" t="s">
        <v>29</v>
      </c>
      <c r="B2" s="1" t="s">
        <v>33</v>
      </c>
      <c r="C2" s="1" t="s">
        <v>35</v>
      </c>
      <c r="D2" s="1" t="s">
        <v>18</v>
      </c>
      <c r="E2" s="1" t="s">
        <v>21</v>
      </c>
      <c r="F2" s="1" t="s">
        <v>20</v>
      </c>
      <c r="G2" s="1" t="s">
        <v>22</v>
      </c>
      <c r="H2" s="1" t="s">
        <v>4</v>
      </c>
      <c r="I2" s="1" t="s">
        <v>9</v>
      </c>
      <c r="J2" s="1" t="s">
        <v>39</v>
      </c>
      <c r="K2" s="1" t="s">
        <v>14</v>
      </c>
      <c r="L2" s="1" t="s">
        <v>21</v>
      </c>
      <c r="M2" s="1" t="s">
        <v>20</v>
      </c>
      <c r="N2" s="1" t="s">
        <v>22</v>
      </c>
      <c r="O2" s="1" t="s">
        <v>21</v>
      </c>
      <c r="P2" s="1" t="s">
        <v>20</v>
      </c>
      <c r="Q2" s="1" t="s">
        <v>22</v>
      </c>
      <c r="R2" s="1" t="s">
        <v>45</v>
      </c>
      <c r="S2" s="6" t="s">
        <v>43</v>
      </c>
      <c r="T2" s="6" t="s">
        <v>44</v>
      </c>
      <c r="U2" s="1" t="s">
        <v>21</v>
      </c>
      <c r="V2" s="1" t="s">
        <v>20</v>
      </c>
      <c r="W2" s="1" t="s">
        <v>22</v>
      </c>
      <c r="X2" s="7" t="s">
        <v>50</v>
      </c>
      <c r="Y2" s="7" t="s">
        <v>48</v>
      </c>
      <c r="Z2" s="7" t="s">
        <v>49</v>
      </c>
    </row>
    <row r="3" spans="1:30" ht="15" customHeight="1" x14ac:dyDescent="0.2">
      <c r="A3" s="1" t="s">
        <v>27</v>
      </c>
      <c r="B3" s="1" t="s">
        <v>15</v>
      </c>
      <c r="C3" s="1" t="s">
        <v>21</v>
      </c>
      <c r="D3" s="1" t="s">
        <v>23</v>
      </c>
      <c r="E3" s="1">
        <v>-76.2</v>
      </c>
      <c r="F3" s="1">
        <v>0</v>
      </c>
      <c r="G3" s="1">
        <v>-91.004000000000005</v>
      </c>
      <c r="H3" s="1">
        <v>165.1</v>
      </c>
      <c r="I3" s="1"/>
      <c r="J3" s="1"/>
      <c r="K3" s="1">
        <v>96</v>
      </c>
      <c r="L3" s="1">
        <f>CONVERT(IF($C3=L$2,E3+IF(H3="",$H3/2,H3/2),E3),$D3,"m")</f>
        <v>6.3499999999999937E-3</v>
      </c>
      <c r="M3" s="1">
        <f t="shared" ref="M3:N3" si="0">CONVERT(IF($C3=M$2,F3+IF(I3="",$H3/2,I3/2),F3),$D3,"m")</f>
        <v>0</v>
      </c>
      <c r="N3" s="1">
        <f t="shared" si="0"/>
        <v>-9.1004000000000002E-2</v>
      </c>
      <c r="O3" s="1">
        <v>0</v>
      </c>
      <c r="P3" s="6">
        <v>0</v>
      </c>
      <c r="Q3" s="6">
        <v>1</v>
      </c>
      <c r="R3" s="1">
        <v>90</v>
      </c>
      <c r="S3" s="6">
        <f>IF(K3="","",CONVERT(K3/2,D3,"m"))</f>
        <v>4.8000000000000001E-2</v>
      </c>
      <c r="T3" s="1">
        <f>IFERROR(CONVERT(IF(B3="Cylinder",H3,""),D3,"m"),"")</f>
        <v>0.1651</v>
      </c>
      <c r="U3" s="6" t="str">
        <f>IF($B3="Box",CONVERT(H3/2,$D3,"m"),"")</f>
        <v/>
      </c>
      <c r="V3" s="6" t="str">
        <f t="shared" ref="V3" si="1">IF($B3="Box",CONVERT(I3/2,$D3,"m"),"")</f>
        <v/>
      </c>
      <c r="W3" s="6" t="str">
        <f t="shared" ref="W3" si="2">IF($B3="Box",CONVERT(J3/2,$D3,"m"),"")</f>
        <v/>
      </c>
      <c r="X3" s="8" t="str">
        <f>"&lt;"&amp;X$2&amp;" render=""false"" name="""&amp;LEFT(A3,3)&amp;ROW(A3)-2&amp;""" type="""&amp;LOWER(B3)&amp;"""&gt;"</f>
        <v>&lt;Geom render="false" name="LHY1" type="cylinder"&gt;</v>
      </c>
      <c r="Y3" t="str">
        <f>"&lt;Translation&gt;"&amp;FIXED(L3,8,TRUE)&amp;" "&amp;FIXED(M3,8,TRUE)&amp;" "&amp;FIXED(N3,8,TRUE)&amp;"&lt;/Translation&gt;"</f>
        <v>&lt;Translation&gt;0.00635000 0.00000000 -0.09100400&lt;/Translation&gt;</v>
      </c>
      <c r="Z3" t="str">
        <f>IF(O3="","","&lt;RotationAxis&gt;"&amp;O3&amp;" "&amp;P3&amp;" "&amp;Q3&amp;" "&amp;R3&amp;"&lt;/RotationAxis&gt;")</f>
        <v>&lt;RotationAxis&gt;0 0 1 90&lt;/RotationAxis&gt;</v>
      </c>
      <c r="AA3" t="str">
        <f>IF(S3="","","&lt;"&amp;S$2&amp;"&gt;"&amp;FIXED(S3,8,TRUE)&amp;"&lt;/"&amp;S$2&amp;"&gt;")</f>
        <v>&lt;Radius&gt;0.04800000&lt;/Radius&gt;</v>
      </c>
      <c r="AB3" t="str">
        <f>IF(T3="","","&lt;"&amp;T$2&amp;"&gt;"&amp;FIXED(T3,8,TRUE)&amp;"&lt;/"&amp;T$2&amp;"&gt;")</f>
        <v>&lt;Height&gt;0.16510000&lt;/Height&gt;</v>
      </c>
      <c r="AC3" t="str">
        <f>IF(U3="","","&lt;"&amp;U$1&amp;"&gt;"&amp;FIXED(U3,8,TRUE)&amp;" "&amp;FIXED(V3,8,TRUE)&amp;" "&amp;FIXED(W3,8,TRUE)&amp;"&lt;/"&amp;U$1&amp;"&gt;")</f>
        <v/>
      </c>
      <c r="AD3" s="8" t="s">
        <v>51</v>
      </c>
    </row>
    <row r="4" spans="1:30" ht="15" customHeight="1" x14ac:dyDescent="0.2">
      <c r="A4" s="1" t="s">
        <v>27</v>
      </c>
      <c r="B4" s="1" t="s">
        <v>30</v>
      </c>
      <c r="C4" s="1" t="s">
        <v>20</v>
      </c>
      <c r="D4" s="1" t="s">
        <v>23</v>
      </c>
      <c r="E4" s="1">
        <v>7.16</v>
      </c>
      <c r="F4" s="1">
        <v>-25</v>
      </c>
      <c r="G4" s="1">
        <v>-25.013999999999999</v>
      </c>
      <c r="H4" s="1">
        <v>150.69999999999999</v>
      </c>
      <c r="I4" s="1">
        <v>50</v>
      </c>
      <c r="J4" s="1">
        <v>50.029000000000003</v>
      </c>
      <c r="K4" s="1"/>
      <c r="L4" s="1">
        <f t="shared" ref="L4:L35" si="3">CONVERT(IF($C4=L$2,E4+IF(H4="",$H4/2,H4/2),E4),$D4,"m")</f>
        <v>7.1599999999999997E-3</v>
      </c>
      <c r="M4" s="1">
        <f t="shared" ref="M4:M36" si="4">CONVERT(IF($C4=M$2,F4+IF(I4="",$H4/2,I4/2),F4),$D4,"m")</f>
        <v>0</v>
      </c>
      <c r="N4" s="1">
        <f t="shared" ref="N4:N36" si="5">CONVERT(IF($C4=N$2,G4+IF(J4="",$H4/2,J4/2),G4),$D4,"m")</f>
        <v>-2.5014000000000002E-2</v>
      </c>
      <c r="O4" s="6"/>
      <c r="P4" s="6"/>
      <c r="Q4" s="6"/>
      <c r="R4" s="6"/>
      <c r="S4" s="6" t="str">
        <f t="shared" ref="S4:S35" si="6">IF(K4="","",CONVERT(K4/2,D4,"m"))</f>
        <v/>
      </c>
      <c r="T4" s="1" t="str">
        <f t="shared" ref="T4:T35" si="7">IFERROR(CONVERT(IF(B4="Cylinder",H4,""),D4,"m"),"")</f>
        <v/>
      </c>
      <c r="U4" s="6">
        <f t="shared" ref="U4:U59" si="8">IF($B4="Box",CONVERT(H4/2,$D4,"m"),"")</f>
        <v>7.535E-2</v>
      </c>
      <c r="V4" s="6">
        <f t="shared" ref="V4:V59" si="9">IF($B4="Box",CONVERT(I4/2,$D4,"m"),"")</f>
        <v>2.5000000000000001E-2</v>
      </c>
      <c r="W4" s="6">
        <f t="shared" ref="W4:W59" si="10">IF($B4="Box",CONVERT(J4/2,$D4,"m"),"")</f>
        <v>2.5014500000000002E-2</v>
      </c>
      <c r="X4" s="8" t="str">
        <f t="shared" ref="X4:X59" si="11">"&lt;"&amp;X$2&amp;" render=""false"" name="""&amp;LEFT(A4,3)&amp;ROW(A4)-2&amp;""" type="""&amp;LOWER(B4)&amp;"""&gt;"</f>
        <v>&lt;Geom render="false" name="LHY2" type="box"&gt;</v>
      </c>
      <c r="Y4" t="str">
        <f t="shared" ref="Y4:Y35" si="12">"&lt;Translation&gt;"&amp;FIXED(L4,8,TRUE)&amp;" "&amp;FIXED(M4,8,TRUE)&amp;" "&amp;FIXED(N4,8,TRUE)&amp;"&lt;/Translation&gt;"</f>
        <v>&lt;Translation&gt;0.00716000 0.00000000 -0.02501400&lt;/Translation&gt;</v>
      </c>
      <c r="Z4" t="str">
        <f t="shared" ref="Z4:Z35" si="13">IF(O4="","","&lt;RotationAxis&gt;"&amp;O4&amp;" "&amp;P4&amp;" "&amp;Q4&amp;" "&amp;R4&amp;"&lt;/RotationAxis&gt;")</f>
        <v/>
      </c>
      <c r="AA4" t="str">
        <f t="shared" ref="AA4:AA35" si="14">IF(S4="","","&lt;"&amp;S$2&amp;"&gt;"&amp;FIXED(S4,8,TRUE)&amp;"&lt;/"&amp;S$2&amp;"&gt;")</f>
        <v/>
      </c>
      <c r="AB4" t="str">
        <f t="shared" ref="AB4:AB35" si="15">IF(T4="","","&lt;"&amp;T$2&amp;"&gt;"&amp;FIXED(T4,8,TRUE)&amp;"&lt;/"&amp;T$2&amp;"&gt;")</f>
        <v/>
      </c>
      <c r="AC4" t="str">
        <f t="shared" ref="AC4:AC59" si="16">IF(U4="","","&lt;"&amp;U$1&amp;"&gt;"&amp;FIXED(U4,8,TRUE)&amp;" "&amp;FIXED(V4,8,TRUE)&amp;" "&amp;FIXED(W4,8,TRUE)&amp;"&lt;/"&amp;U$1&amp;"&gt;")</f>
        <v>&lt;Extents&gt;0.07535000 0.02500000 0.02501450&lt;/Extents&gt;</v>
      </c>
      <c r="AD4" s="8" t="s">
        <v>51</v>
      </c>
    </row>
    <row r="5" spans="1:30" ht="15" customHeight="1" x14ac:dyDescent="0.2">
      <c r="A5" s="1" t="s">
        <v>31</v>
      </c>
      <c r="B5" s="1" t="s">
        <v>15</v>
      </c>
      <c r="C5" s="1" t="s">
        <v>20</v>
      </c>
      <c r="D5" s="1" t="s">
        <v>23</v>
      </c>
      <c r="E5" s="1">
        <v>0</v>
      </c>
      <c r="F5" s="4">
        <v>-46.811999999999998</v>
      </c>
      <c r="G5" s="1">
        <v>0</v>
      </c>
      <c r="H5" s="1">
        <v>93.59</v>
      </c>
      <c r="I5" s="1"/>
      <c r="J5" s="1"/>
      <c r="K5" s="9">
        <v>164.00800000000001</v>
      </c>
      <c r="L5" s="1">
        <f t="shared" si="3"/>
        <v>0</v>
      </c>
      <c r="M5" s="1">
        <f t="shared" si="4"/>
        <v>-1.6999999999995907E-5</v>
      </c>
      <c r="N5" s="1">
        <f t="shared" si="5"/>
        <v>0</v>
      </c>
      <c r="O5" s="6"/>
      <c r="P5" s="6"/>
      <c r="Q5" s="6"/>
      <c r="R5" s="6"/>
      <c r="S5" s="6">
        <f t="shared" si="6"/>
        <v>8.2003999999999994E-2</v>
      </c>
      <c r="T5" s="1">
        <f t="shared" si="7"/>
        <v>9.3590000000000007E-2</v>
      </c>
      <c r="U5" s="6" t="str">
        <f t="shared" si="8"/>
        <v/>
      </c>
      <c r="V5" s="6" t="str">
        <f t="shared" si="9"/>
        <v/>
      </c>
      <c r="W5" s="6" t="str">
        <f t="shared" si="10"/>
        <v/>
      </c>
      <c r="X5" s="8" t="str">
        <f t="shared" si="11"/>
        <v>&lt;Geom render="false" name="LHR3" type="cylinder"&gt;</v>
      </c>
      <c r="Y5" t="str">
        <f t="shared" si="12"/>
        <v>&lt;Translation&gt;0.00000000 -0.00001700 0.00000000&lt;/Translation&gt;</v>
      </c>
      <c r="Z5" t="str">
        <f t="shared" si="13"/>
        <v/>
      </c>
      <c r="AA5" t="str">
        <f t="shared" si="14"/>
        <v>&lt;Radius&gt;0.08200400&lt;/Radius&gt;</v>
      </c>
      <c r="AB5" t="str">
        <f t="shared" si="15"/>
        <v>&lt;Height&gt;0.09359000&lt;/Height&gt;</v>
      </c>
      <c r="AC5" t="str">
        <f t="shared" si="16"/>
        <v/>
      </c>
      <c r="AD5" s="8" t="s">
        <v>51</v>
      </c>
    </row>
    <row r="6" spans="1:30" ht="15" customHeight="1" x14ac:dyDescent="0.2">
      <c r="A6" s="1" t="s">
        <v>32</v>
      </c>
      <c r="B6" s="1" t="s">
        <v>15</v>
      </c>
      <c r="C6" s="1" t="s">
        <v>20</v>
      </c>
      <c r="D6" s="1" t="s">
        <v>23</v>
      </c>
      <c r="E6" s="1">
        <v>0</v>
      </c>
      <c r="F6" s="1">
        <v>-15.239999999999998</v>
      </c>
      <c r="G6" s="1">
        <v>-7.5999999999999998E-2</v>
      </c>
      <c r="H6" s="1">
        <v>154.94</v>
      </c>
      <c r="I6" s="1"/>
      <c r="J6" s="1"/>
      <c r="K6" s="6">
        <v>102.0064</v>
      </c>
      <c r="L6" s="1">
        <f t="shared" si="3"/>
        <v>0</v>
      </c>
      <c r="M6" s="1">
        <f t="shared" si="4"/>
        <v>6.2230000000000001E-2</v>
      </c>
      <c r="N6" s="1">
        <f t="shared" si="5"/>
        <v>-7.6000000000000004E-5</v>
      </c>
      <c r="O6" s="6"/>
      <c r="P6" s="6"/>
      <c r="Q6" s="6"/>
      <c r="R6" s="6"/>
      <c r="S6" s="6">
        <f t="shared" si="6"/>
        <v>5.1003199999999999E-2</v>
      </c>
      <c r="T6" s="1">
        <f t="shared" si="7"/>
        <v>0.15493999999999999</v>
      </c>
      <c r="U6" s="6" t="str">
        <f t="shared" si="8"/>
        <v/>
      </c>
      <c r="V6" s="6" t="str">
        <f t="shared" si="9"/>
        <v/>
      </c>
      <c r="W6" s="6" t="str">
        <f t="shared" si="10"/>
        <v/>
      </c>
      <c r="X6" s="8" t="str">
        <f t="shared" si="11"/>
        <v>&lt;Geom render="false" name="LHP4" type="cylinder"&gt;</v>
      </c>
      <c r="Y6" t="str">
        <f t="shared" si="12"/>
        <v>&lt;Translation&gt;0.00000000 0.06223000 -0.00007600&lt;/Translation&gt;</v>
      </c>
      <c r="Z6" t="str">
        <f t="shared" si="13"/>
        <v/>
      </c>
      <c r="AA6" t="str">
        <f t="shared" si="14"/>
        <v>&lt;Radius&gt;0.05100320&lt;/Radius&gt;</v>
      </c>
      <c r="AB6" t="str">
        <f t="shared" si="15"/>
        <v>&lt;Height&gt;0.15494000&lt;/Height&gt;</v>
      </c>
      <c r="AC6" t="str">
        <f t="shared" si="16"/>
        <v/>
      </c>
      <c r="AD6" s="8" t="s">
        <v>51</v>
      </c>
    </row>
    <row r="7" spans="1:30" ht="15" customHeight="1" x14ac:dyDescent="0.2">
      <c r="A7" s="1" t="s">
        <v>32</v>
      </c>
      <c r="B7" s="1" t="s">
        <v>15</v>
      </c>
      <c r="C7" s="1" t="s">
        <v>20</v>
      </c>
      <c r="D7" s="1" t="s">
        <v>23</v>
      </c>
      <c r="E7" s="1">
        <v>7.54</v>
      </c>
      <c r="F7" s="1">
        <v>-15.239999999999998</v>
      </c>
      <c r="G7" s="1">
        <v>-31.85</v>
      </c>
      <c r="H7" s="1">
        <v>154.94</v>
      </c>
      <c r="I7" s="1"/>
      <c r="J7" s="1"/>
      <c r="K7" s="6">
        <v>121.92</v>
      </c>
      <c r="L7" s="1">
        <f t="shared" si="3"/>
        <v>7.5399999999999998E-3</v>
      </c>
      <c r="M7" s="1">
        <f t="shared" si="4"/>
        <v>6.2230000000000001E-2</v>
      </c>
      <c r="N7" s="1">
        <f t="shared" si="5"/>
        <v>-3.1850000000000003E-2</v>
      </c>
      <c r="O7" s="6"/>
      <c r="P7" s="6"/>
      <c r="Q7" s="6"/>
      <c r="R7" s="6"/>
      <c r="S7" s="6">
        <f t="shared" si="6"/>
        <v>6.096E-2</v>
      </c>
      <c r="T7" s="1">
        <f t="shared" si="7"/>
        <v>0.15493999999999999</v>
      </c>
      <c r="U7" s="6" t="str">
        <f t="shared" si="8"/>
        <v/>
      </c>
      <c r="V7" s="6" t="str">
        <f t="shared" si="9"/>
        <v/>
      </c>
      <c r="W7" s="6" t="str">
        <f t="shared" si="10"/>
        <v/>
      </c>
      <c r="X7" s="8" t="str">
        <f t="shared" si="11"/>
        <v>&lt;Geom render="false" name="LHP5" type="cylinder"&gt;</v>
      </c>
      <c r="Y7" t="str">
        <f t="shared" si="12"/>
        <v>&lt;Translation&gt;0.00754000 0.06223000 -0.03185000&lt;/Translation&gt;</v>
      </c>
      <c r="Z7" t="str">
        <f t="shared" si="13"/>
        <v/>
      </c>
      <c r="AA7" t="str">
        <f t="shared" si="14"/>
        <v>&lt;Radius&gt;0.06096000&lt;/Radius&gt;</v>
      </c>
      <c r="AB7" t="str">
        <f t="shared" si="15"/>
        <v>&lt;Height&gt;0.15494000&lt;/Height&gt;</v>
      </c>
      <c r="AC7" t="str">
        <f t="shared" si="16"/>
        <v/>
      </c>
      <c r="AD7" s="8" t="s">
        <v>51</v>
      </c>
    </row>
    <row r="8" spans="1:30" ht="15" customHeight="1" x14ac:dyDescent="0.2">
      <c r="A8" s="1" t="s">
        <v>32</v>
      </c>
      <c r="B8" s="1" t="s">
        <v>15</v>
      </c>
      <c r="C8" s="1" t="s">
        <v>20</v>
      </c>
      <c r="D8" s="1" t="s">
        <v>23</v>
      </c>
      <c r="E8" s="1">
        <v>20.57</v>
      </c>
      <c r="F8" s="1">
        <v>-15.239999999999998</v>
      </c>
      <c r="G8" s="1">
        <v>-86.867999999999995</v>
      </c>
      <c r="H8" s="1">
        <v>154.94</v>
      </c>
      <c r="I8" s="1"/>
      <c r="J8" s="1"/>
      <c r="K8" s="6">
        <v>142.24</v>
      </c>
      <c r="L8" s="1">
        <f t="shared" si="3"/>
        <v>2.0570000000000001E-2</v>
      </c>
      <c r="M8" s="1">
        <f t="shared" si="4"/>
        <v>6.2230000000000001E-2</v>
      </c>
      <c r="N8" s="1">
        <f t="shared" si="5"/>
        <v>-8.6868000000000001E-2</v>
      </c>
      <c r="O8" s="6"/>
      <c r="P8" s="6"/>
      <c r="Q8" s="6"/>
      <c r="R8" s="6"/>
      <c r="S8" s="6">
        <f t="shared" si="6"/>
        <v>7.1120000000000003E-2</v>
      </c>
      <c r="T8" s="1">
        <f t="shared" si="7"/>
        <v>0.15493999999999999</v>
      </c>
      <c r="U8" s="6" t="str">
        <f t="shared" si="8"/>
        <v/>
      </c>
      <c r="V8" s="6" t="str">
        <f t="shared" si="9"/>
        <v/>
      </c>
      <c r="W8" s="6" t="str">
        <f t="shared" si="10"/>
        <v/>
      </c>
      <c r="X8" s="8" t="str">
        <f t="shared" si="11"/>
        <v>&lt;Geom render="false" name="LHP6" type="cylinder"&gt;</v>
      </c>
      <c r="Y8" t="str">
        <f t="shared" si="12"/>
        <v>&lt;Translation&gt;0.02057000 0.06223000 -0.08686800&lt;/Translation&gt;</v>
      </c>
      <c r="Z8" t="str">
        <f t="shared" si="13"/>
        <v/>
      </c>
      <c r="AA8" t="str">
        <f t="shared" si="14"/>
        <v>&lt;Radius&gt;0.07112000&lt;/Radius&gt;</v>
      </c>
      <c r="AB8" t="str">
        <f t="shared" si="15"/>
        <v>&lt;Height&gt;0.15494000&lt;/Height&gt;</v>
      </c>
      <c r="AC8" t="str">
        <f t="shared" si="16"/>
        <v/>
      </c>
      <c r="AD8" s="8" t="s">
        <v>51</v>
      </c>
    </row>
    <row r="9" spans="1:30" ht="15" customHeight="1" x14ac:dyDescent="0.2">
      <c r="A9" s="1" t="s">
        <v>32</v>
      </c>
      <c r="B9" s="1" t="s">
        <v>15</v>
      </c>
      <c r="C9" s="1" t="s">
        <v>20</v>
      </c>
      <c r="D9" s="1" t="s">
        <v>23</v>
      </c>
      <c r="E9" s="1">
        <v>29.77</v>
      </c>
      <c r="F9" s="1">
        <v>-15.239999999999998</v>
      </c>
      <c r="G9" s="1">
        <v>-146.33000000000001</v>
      </c>
      <c r="H9" s="1">
        <v>154.94</v>
      </c>
      <c r="I9" s="1"/>
      <c r="J9" s="1"/>
      <c r="K9" s="6">
        <v>142.24</v>
      </c>
      <c r="L9" s="1">
        <f t="shared" si="3"/>
        <v>2.9770000000000001E-2</v>
      </c>
      <c r="M9" s="1">
        <f t="shared" si="4"/>
        <v>6.2230000000000001E-2</v>
      </c>
      <c r="N9" s="1">
        <f t="shared" si="5"/>
        <v>-0.14633000000000002</v>
      </c>
      <c r="O9" s="6"/>
      <c r="P9" s="6"/>
      <c r="Q9" s="6"/>
      <c r="R9" s="6"/>
      <c r="S9" s="6">
        <f t="shared" si="6"/>
        <v>7.1120000000000003E-2</v>
      </c>
      <c r="T9" s="1">
        <f t="shared" si="7"/>
        <v>0.15493999999999999</v>
      </c>
      <c r="U9" s="6" t="str">
        <f t="shared" si="8"/>
        <v/>
      </c>
      <c r="V9" s="6" t="str">
        <f t="shared" si="9"/>
        <v/>
      </c>
      <c r="W9" s="6" t="str">
        <f t="shared" si="10"/>
        <v/>
      </c>
      <c r="X9" s="8" t="str">
        <f t="shared" si="11"/>
        <v>&lt;Geom render="false" name="LHP7" type="cylinder"&gt;</v>
      </c>
      <c r="Y9" t="str">
        <f t="shared" si="12"/>
        <v>&lt;Translation&gt;0.02977000 0.06223000 -0.14633000&lt;/Translation&gt;</v>
      </c>
      <c r="Z9" t="str">
        <f t="shared" si="13"/>
        <v/>
      </c>
      <c r="AA9" t="str">
        <f t="shared" si="14"/>
        <v>&lt;Radius&gt;0.07112000&lt;/Radius&gt;</v>
      </c>
      <c r="AB9" t="str">
        <f t="shared" si="15"/>
        <v>&lt;Height&gt;0.15494000&lt;/Height&gt;</v>
      </c>
      <c r="AC9" t="str">
        <f t="shared" si="16"/>
        <v/>
      </c>
      <c r="AD9" s="8" t="s">
        <v>51</v>
      </c>
    </row>
    <row r="10" spans="1:30" ht="15" customHeight="1" x14ac:dyDescent="0.2">
      <c r="A10" s="1" t="s">
        <v>32</v>
      </c>
      <c r="B10" s="1" t="s">
        <v>15</v>
      </c>
      <c r="C10" s="1" t="s">
        <v>20</v>
      </c>
      <c r="D10" s="1" t="s">
        <v>23</v>
      </c>
      <c r="E10" s="1">
        <v>38.96</v>
      </c>
      <c r="F10" s="1">
        <v>-15.239999999999998</v>
      </c>
      <c r="G10" s="1">
        <v>-205.79</v>
      </c>
      <c r="H10" s="1">
        <v>154.94</v>
      </c>
      <c r="I10" s="1"/>
      <c r="J10" s="1"/>
      <c r="K10" s="6">
        <v>121.92</v>
      </c>
      <c r="L10" s="1">
        <f t="shared" si="3"/>
        <v>3.8960000000000002E-2</v>
      </c>
      <c r="M10" s="1">
        <f t="shared" si="4"/>
        <v>6.2230000000000001E-2</v>
      </c>
      <c r="N10" s="1">
        <f t="shared" si="5"/>
        <v>-0.20579</v>
      </c>
      <c r="O10" s="6"/>
      <c r="P10" s="6"/>
      <c r="Q10" s="6"/>
      <c r="R10" s="6"/>
      <c r="S10" s="6">
        <f t="shared" si="6"/>
        <v>6.096E-2</v>
      </c>
      <c r="T10" s="1">
        <f t="shared" si="7"/>
        <v>0.15493999999999999</v>
      </c>
      <c r="U10" s="6" t="str">
        <f t="shared" si="8"/>
        <v/>
      </c>
      <c r="V10" s="6" t="str">
        <f t="shared" si="9"/>
        <v/>
      </c>
      <c r="W10" s="6" t="str">
        <f t="shared" si="10"/>
        <v/>
      </c>
      <c r="X10" s="8" t="str">
        <f t="shared" si="11"/>
        <v>&lt;Geom render="false" name="LHP8" type="cylinder"&gt;</v>
      </c>
      <c r="Y10" t="str">
        <f t="shared" si="12"/>
        <v>&lt;Translation&gt;0.03896000 0.06223000 -0.20579000&lt;/Translation&gt;</v>
      </c>
      <c r="Z10" t="str">
        <f t="shared" si="13"/>
        <v/>
      </c>
      <c r="AA10" t="str">
        <f t="shared" si="14"/>
        <v>&lt;Radius&gt;0.06096000&lt;/Radius&gt;</v>
      </c>
      <c r="AB10" t="str">
        <f t="shared" si="15"/>
        <v>&lt;Height&gt;0.15494000&lt;/Height&gt;</v>
      </c>
      <c r="AC10" t="str">
        <f t="shared" si="16"/>
        <v/>
      </c>
      <c r="AD10" s="8" t="s">
        <v>51</v>
      </c>
    </row>
    <row r="11" spans="1:30" ht="15" customHeight="1" x14ac:dyDescent="0.2">
      <c r="A11" s="1" t="s">
        <v>32</v>
      </c>
      <c r="B11" s="1" t="s">
        <v>15</v>
      </c>
      <c r="C11" s="1" t="s">
        <v>20</v>
      </c>
      <c r="D11" s="1" t="s">
        <v>23</v>
      </c>
      <c r="E11" s="1">
        <v>19.53</v>
      </c>
      <c r="F11" s="1">
        <v>-15.239999999999998</v>
      </c>
      <c r="G11" s="1">
        <v>-252.86</v>
      </c>
      <c r="H11" s="1">
        <v>154.94</v>
      </c>
      <c r="I11" s="1"/>
      <c r="J11" s="1"/>
      <c r="K11" s="6">
        <v>116.84</v>
      </c>
      <c r="L11" s="1">
        <f t="shared" si="3"/>
        <v>1.9529999999999999E-2</v>
      </c>
      <c r="M11" s="1">
        <f t="shared" si="4"/>
        <v>6.2230000000000001E-2</v>
      </c>
      <c r="N11" s="1">
        <f t="shared" si="5"/>
        <v>-0.25285999999999997</v>
      </c>
      <c r="O11" s="6"/>
      <c r="P11" s="6"/>
      <c r="Q11" s="6"/>
      <c r="R11" s="6"/>
      <c r="S11" s="6">
        <f t="shared" si="6"/>
        <v>5.842E-2</v>
      </c>
      <c r="T11" s="1">
        <f t="shared" si="7"/>
        <v>0.15493999999999999</v>
      </c>
      <c r="U11" s="6" t="str">
        <f t="shared" si="8"/>
        <v/>
      </c>
      <c r="V11" s="6" t="str">
        <f t="shared" si="9"/>
        <v/>
      </c>
      <c r="W11" s="6" t="str">
        <f t="shared" si="10"/>
        <v/>
      </c>
      <c r="X11" s="8" t="str">
        <f t="shared" si="11"/>
        <v>&lt;Geom render="false" name="LHP9" type="cylinder"&gt;</v>
      </c>
      <c r="Y11" t="str">
        <f t="shared" si="12"/>
        <v>&lt;Translation&gt;0.01953000 0.06223000 -0.25286000&lt;/Translation&gt;</v>
      </c>
      <c r="Z11" t="str">
        <f t="shared" si="13"/>
        <v/>
      </c>
      <c r="AA11" t="str">
        <f t="shared" si="14"/>
        <v>&lt;Radius&gt;0.05842000&lt;/Radius&gt;</v>
      </c>
      <c r="AB11" t="str">
        <f t="shared" si="15"/>
        <v>&lt;Height&gt;0.15494000&lt;/Height&gt;</v>
      </c>
      <c r="AC11" t="str">
        <f t="shared" si="16"/>
        <v/>
      </c>
      <c r="AD11" s="8" t="s">
        <v>51</v>
      </c>
    </row>
    <row r="12" spans="1:30" ht="12.75" x14ac:dyDescent="0.2">
      <c r="A12" s="1" t="s">
        <v>32</v>
      </c>
      <c r="B12" s="1" t="s">
        <v>15</v>
      </c>
      <c r="C12" s="1" t="s">
        <v>20</v>
      </c>
      <c r="D12" s="1" t="s">
        <v>23</v>
      </c>
      <c r="E12" s="1">
        <v>7.5999999999999998E-2</v>
      </c>
      <c r="F12" s="1">
        <v>-15.239999999999998</v>
      </c>
      <c r="G12" s="1">
        <v>-299.95</v>
      </c>
      <c r="H12" s="1">
        <v>154.94</v>
      </c>
      <c r="I12" s="1"/>
      <c r="J12" s="1"/>
      <c r="K12" s="6">
        <v>101.76</v>
      </c>
      <c r="L12" s="1">
        <f t="shared" si="3"/>
        <v>7.6000000000000004E-5</v>
      </c>
      <c r="M12" s="1">
        <f t="shared" si="4"/>
        <v>6.2230000000000001E-2</v>
      </c>
      <c r="N12" s="1">
        <f t="shared" si="5"/>
        <v>-0.29994999999999999</v>
      </c>
      <c r="O12" s="6"/>
      <c r="P12" s="6"/>
      <c r="Q12" s="6"/>
      <c r="R12" s="6"/>
      <c r="S12" s="6">
        <f t="shared" si="6"/>
        <v>5.0880000000000002E-2</v>
      </c>
      <c r="T12" s="1">
        <f t="shared" si="7"/>
        <v>0.15493999999999999</v>
      </c>
      <c r="U12" s="6" t="str">
        <f t="shared" si="8"/>
        <v/>
      </c>
      <c r="V12" s="6" t="str">
        <f t="shared" si="9"/>
        <v/>
      </c>
      <c r="W12" s="6" t="str">
        <f t="shared" si="10"/>
        <v/>
      </c>
      <c r="X12" s="8" t="str">
        <f t="shared" si="11"/>
        <v>&lt;Geom render="false" name="LHP10" type="cylinder"&gt;</v>
      </c>
      <c r="Y12" t="str">
        <f t="shared" si="12"/>
        <v>&lt;Translation&gt;0.00007600 0.06223000 -0.29995000&lt;/Translation&gt;</v>
      </c>
      <c r="Z12" t="str">
        <f t="shared" si="13"/>
        <v/>
      </c>
      <c r="AA12" t="str">
        <f t="shared" si="14"/>
        <v>&lt;Radius&gt;0.05088000&lt;/Radius&gt;</v>
      </c>
      <c r="AB12" t="str">
        <f t="shared" si="15"/>
        <v>&lt;Height&gt;0.15494000&lt;/Height&gt;</v>
      </c>
      <c r="AC12" t="str">
        <f t="shared" si="16"/>
        <v/>
      </c>
      <c r="AD12" s="8" t="s">
        <v>51</v>
      </c>
    </row>
    <row r="13" spans="1:30" ht="15" customHeight="1" x14ac:dyDescent="0.2">
      <c r="A13" s="1" t="s">
        <v>1</v>
      </c>
      <c r="B13" s="1" t="s">
        <v>15</v>
      </c>
      <c r="C13" s="1" t="s">
        <v>20</v>
      </c>
      <c r="D13" s="1" t="s">
        <v>23</v>
      </c>
      <c r="E13" s="1">
        <v>0.48259999999999997</v>
      </c>
      <c r="F13" s="1">
        <v>-91</v>
      </c>
      <c r="G13" s="1">
        <v>-0.127</v>
      </c>
      <c r="H13" s="1">
        <v>148</v>
      </c>
      <c r="I13" s="1"/>
      <c r="J13" s="1"/>
      <c r="K13" s="9">
        <v>102.0064</v>
      </c>
      <c r="L13" s="1">
        <f t="shared" si="3"/>
        <v>4.8260000000000002E-4</v>
      </c>
      <c r="M13" s="1">
        <f t="shared" si="4"/>
        <v>-1.7000000000000001E-2</v>
      </c>
      <c r="N13" s="1">
        <f t="shared" si="5"/>
        <v>-1.27E-4</v>
      </c>
      <c r="O13" s="6"/>
      <c r="P13" s="6"/>
      <c r="Q13" s="6"/>
      <c r="R13" s="6"/>
      <c r="S13" s="6">
        <f t="shared" si="6"/>
        <v>5.1003199999999999E-2</v>
      </c>
      <c r="T13" s="1">
        <f t="shared" si="7"/>
        <v>0.14799999999999999</v>
      </c>
      <c r="U13" s="6" t="str">
        <f t="shared" si="8"/>
        <v/>
      </c>
      <c r="V13" s="6" t="str">
        <f t="shared" si="9"/>
        <v/>
      </c>
      <c r="W13" s="6" t="str">
        <f t="shared" si="10"/>
        <v/>
      </c>
      <c r="X13" s="8" t="str">
        <f t="shared" si="11"/>
        <v>&lt;Geom render="false" name="LKP11" type="cylinder"&gt;</v>
      </c>
      <c r="Y13" t="str">
        <f t="shared" si="12"/>
        <v>&lt;Translation&gt;0.00048260 -0.01700000 -0.00012700&lt;/Translation&gt;</v>
      </c>
      <c r="Z13" t="str">
        <f t="shared" si="13"/>
        <v/>
      </c>
      <c r="AA13" t="str">
        <f t="shared" si="14"/>
        <v>&lt;Radius&gt;0.05100320&lt;/Radius&gt;</v>
      </c>
      <c r="AB13" t="str">
        <f t="shared" si="15"/>
        <v>&lt;Height&gt;0.14800000&lt;/Height&gt;</v>
      </c>
      <c r="AC13" t="str">
        <f t="shared" si="16"/>
        <v/>
      </c>
      <c r="AD13" s="8" t="s">
        <v>51</v>
      </c>
    </row>
    <row r="14" spans="1:30" ht="15" customHeight="1" x14ac:dyDescent="0.2">
      <c r="A14" s="1" t="s">
        <v>1</v>
      </c>
      <c r="B14" s="1" t="s">
        <v>15</v>
      </c>
      <c r="C14" s="1" t="s">
        <v>20</v>
      </c>
      <c r="D14" s="1" t="s">
        <v>23</v>
      </c>
      <c r="E14" s="1">
        <v>28.42</v>
      </c>
      <c r="F14" s="9">
        <v>-91</v>
      </c>
      <c r="G14" s="1">
        <v>-42.52</v>
      </c>
      <c r="H14" s="9">
        <v>148</v>
      </c>
      <c r="I14" s="1"/>
      <c r="J14" s="1"/>
      <c r="K14" s="9">
        <v>93.12</v>
      </c>
      <c r="L14" s="1">
        <f t="shared" si="3"/>
        <v>2.8420000000000001E-2</v>
      </c>
      <c r="M14" s="1">
        <f t="shared" si="4"/>
        <v>-1.7000000000000001E-2</v>
      </c>
      <c r="N14" s="1">
        <f t="shared" si="5"/>
        <v>-4.2520000000000009E-2</v>
      </c>
      <c r="O14" s="6"/>
      <c r="P14" s="6"/>
      <c r="Q14" s="6"/>
      <c r="R14" s="6"/>
      <c r="S14" s="6">
        <f t="shared" si="6"/>
        <v>4.6559999999999997E-2</v>
      </c>
      <c r="T14" s="1">
        <f t="shared" si="7"/>
        <v>0.14799999999999999</v>
      </c>
      <c r="U14" s="6" t="str">
        <f t="shared" si="8"/>
        <v/>
      </c>
      <c r="V14" s="6" t="str">
        <f t="shared" si="9"/>
        <v/>
      </c>
      <c r="W14" s="6" t="str">
        <f t="shared" si="10"/>
        <v/>
      </c>
      <c r="X14" s="8" t="str">
        <f t="shared" si="11"/>
        <v>&lt;Geom render="false" name="LKP12" type="cylinder"&gt;</v>
      </c>
      <c r="Y14" t="str">
        <f t="shared" si="12"/>
        <v>&lt;Translation&gt;0.02842000 -0.01700000 -0.04252000&lt;/Translation&gt;</v>
      </c>
      <c r="Z14" t="str">
        <f t="shared" si="13"/>
        <v/>
      </c>
      <c r="AA14" t="str">
        <f t="shared" si="14"/>
        <v>&lt;Radius&gt;0.04656000&lt;/Radius&gt;</v>
      </c>
      <c r="AB14" t="str">
        <f t="shared" si="15"/>
        <v>&lt;Height&gt;0.14800000&lt;/Height&gt;</v>
      </c>
      <c r="AC14" t="str">
        <f t="shared" si="16"/>
        <v/>
      </c>
      <c r="AD14" s="8" t="s">
        <v>51</v>
      </c>
    </row>
    <row r="15" spans="1:30" ht="15" customHeight="1" x14ac:dyDescent="0.2">
      <c r="A15" s="1" t="s">
        <v>1</v>
      </c>
      <c r="B15" s="1" t="s">
        <v>15</v>
      </c>
      <c r="C15" s="1" t="s">
        <v>20</v>
      </c>
      <c r="D15" s="1" t="s">
        <v>23</v>
      </c>
      <c r="E15" s="1">
        <v>33.99</v>
      </c>
      <c r="F15" s="9">
        <v>-91</v>
      </c>
      <c r="G15" s="1">
        <v>-82.7</v>
      </c>
      <c r="H15" s="9">
        <v>148</v>
      </c>
      <c r="I15" s="1"/>
      <c r="J15" s="1"/>
      <c r="K15" s="1">
        <v>101.194</v>
      </c>
      <c r="L15" s="1">
        <f t="shared" si="3"/>
        <v>3.3989999999999999E-2</v>
      </c>
      <c r="M15" s="1">
        <f t="shared" si="4"/>
        <v>-1.7000000000000001E-2</v>
      </c>
      <c r="N15" s="1">
        <f t="shared" si="5"/>
        <v>-8.2699999999999996E-2</v>
      </c>
      <c r="O15" s="6"/>
      <c r="P15" s="6"/>
      <c r="Q15" s="6"/>
      <c r="R15" s="6"/>
      <c r="S15" s="6">
        <f t="shared" si="6"/>
        <v>5.0597000000000003E-2</v>
      </c>
      <c r="T15" s="1">
        <f t="shared" si="7"/>
        <v>0.14799999999999999</v>
      </c>
      <c r="U15" s="6" t="str">
        <f t="shared" si="8"/>
        <v/>
      </c>
      <c r="V15" s="6" t="str">
        <f t="shared" si="9"/>
        <v/>
      </c>
      <c r="W15" s="6" t="str">
        <f t="shared" si="10"/>
        <v/>
      </c>
      <c r="X15" s="8" t="str">
        <f t="shared" si="11"/>
        <v>&lt;Geom render="false" name="LKP13" type="cylinder"&gt;</v>
      </c>
      <c r="Y15" t="str">
        <f t="shared" si="12"/>
        <v>&lt;Translation&gt;0.03399000 -0.01700000 -0.08270000&lt;/Translation&gt;</v>
      </c>
      <c r="Z15" t="str">
        <f t="shared" si="13"/>
        <v/>
      </c>
      <c r="AA15" t="str">
        <f t="shared" si="14"/>
        <v>&lt;Radius&gt;0.05059700&lt;/Radius&gt;</v>
      </c>
      <c r="AB15" t="str">
        <f t="shared" si="15"/>
        <v>&lt;Height&gt;0.14800000&lt;/Height&gt;</v>
      </c>
      <c r="AC15" t="str">
        <f t="shared" si="16"/>
        <v/>
      </c>
      <c r="AD15" s="8" t="s">
        <v>51</v>
      </c>
    </row>
    <row r="16" spans="1:30" ht="15" customHeight="1" x14ac:dyDescent="0.2">
      <c r="A16" s="1" t="s">
        <v>1</v>
      </c>
      <c r="B16" s="1" t="s">
        <v>15</v>
      </c>
      <c r="C16" s="1" t="s">
        <v>20</v>
      </c>
      <c r="D16" s="1" t="s">
        <v>23</v>
      </c>
      <c r="E16" s="1">
        <v>26.75</v>
      </c>
      <c r="F16" s="9">
        <v>-91</v>
      </c>
      <c r="G16" s="1">
        <v>-124.104</v>
      </c>
      <c r="H16" s="9">
        <v>148</v>
      </c>
      <c r="I16" s="1"/>
      <c r="J16" s="1"/>
      <c r="K16" s="1">
        <v>118.364</v>
      </c>
      <c r="L16" s="1">
        <f t="shared" si="3"/>
        <v>2.6749999999999999E-2</v>
      </c>
      <c r="M16" s="1">
        <f t="shared" si="4"/>
        <v>-1.7000000000000001E-2</v>
      </c>
      <c r="N16" s="1">
        <f t="shared" si="5"/>
        <v>-0.12410400000000001</v>
      </c>
      <c r="O16" s="6"/>
      <c r="P16" s="6"/>
      <c r="Q16" s="6"/>
      <c r="R16" s="6"/>
      <c r="S16" s="6">
        <f t="shared" si="6"/>
        <v>5.9181999999999998E-2</v>
      </c>
      <c r="T16" s="1">
        <f t="shared" si="7"/>
        <v>0.14799999999999999</v>
      </c>
      <c r="U16" s="6" t="str">
        <f t="shared" si="8"/>
        <v/>
      </c>
      <c r="V16" s="6" t="str">
        <f t="shared" si="9"/>
        <v/>
      </c>
      <c r="W16" s="6" t="str">
        <f t="shared" si="10"/>
        <v/>
      </c>
      <c r="X16" s="8" t="str">
        <f t="shared" si="11"/>
        <v>&lt;Geom render="false" name="LKP14" type="cylinder"&gt;</v>
      </c>
      <c r="Y16" t="str">
        <f t="shared" si="12"/>
        <v>&lt;Translation&gt;0.02675000 -0.01700000 -0.12410400&lt;/Translation&gt;</v>
      </c>
      <c r="Z16" t="str">
        <f t="shared" si="13"/>
        <v/>
      </c>
      <c r="AA16" t="str">
        <f t="shared" si="14"/>
        <v>&lt;Radius&gt;0.05918200&lt;/Radius&gt;</v>
      </c>
      <c r="AB16" t="str">
        <f t="shared" si="15"/>
        <v>&lt;Height&gt;0.14800000&lt;/Height&gt;</v>
      </c>
      <c r="AC16" t="str">
        <f t="shared" si="16"/>
        <v/>
      </c>
      <c r="AD16" s="8" t="s">
        <v>51</v>
      </c>
    </row>
    <row r="17" spans="1:30" ht="15" customHeight="1" x14ac:dyDescent="0.2">
      <c r="A17" s="1" t="s">
        <v>1</v>
      </c>
      <c r="B17" s="1" t="s">
        <v>15</v>
      </c>
      <c r="C17" s="1" t="s">
        <v>20</v>
      </c>
      <c r="D17" s="1" t="s">
        <v>23</v>
      </c>
      <c r="E17" s="1">
        <v>7.95</v>
      </c>
      <c r="F17" s="9">
        <v>-91</v>
      </c>
      <c r="G17" s="1">
        <v>-231.8</v>
      </c>
      <c r="H17" s="9">
        <v>148</v>
      </c>
      <c r="I17" s="1"/>
      <c r="J17" s="1"/>
      <c r="K17" s="1">
        <v>116.84</v>
      </c>
      <c r="L17" s="1">
        <f t="shared" si="3"/>
        <v>7.9500000000000005E-3</v>
      </c>
      <c r="M17" s="1">
        <f t="shared" si="4"/>
        <v>-1.7000000000000001E-2</v>
      </c>
      <c r="N17" s="1">
        <f t="shared" si="5"/>
        <v>-0.23180000000000001</v>
      </c>
      <c r="O17" s="6"/>
      <c r="P17" s="6"/>
      <c r="Q17" s="6"/>
      <c r="R17" s="6"/>
      <c r="S17" s="6">
        <f t="shared" si="6"/>
        <v>5.842E-2</v>
      </c>
      <c r="T17" s="1">
        <f t="shared" si="7"/>
        <v>0.14799999999999999</v>
      </c>
      <c r="U17" s="6" t="str">
        <f t="shared" si="8"/>
        <v/>
      </c>
      <c r="V17" s="6" t="str">
        <f t="shared" si="9"/>
        <v/>
      </c>
      <c r="W17" s="6" t="str">
        <f t="shared" si="10"/>
        <v/>
      </c>
      <c r="X17" s="8" t="str">
        <f t="shared" si="11"/>
        <v>&lt;Geom render="false" name="LKP15" type="cylinder"&gt;</v>
      </c>
      <c r="Y17" t="str">
        <f t="shared" si="12"/>
        <v>&lt;Translation&gt;0.00795000 -0.01700000 -0.23180000&lt;/Translation&gt;</v>
      </c>
      <c r="Z17" t="str">
        <f t="shared" si="13"/>
        <v/>
      </c>
      <c r="AA17" t="str">
        <f t="shared" si="14"/>
        <v>&lt;Radius&gt;0.05842000&lt;/Radius&gt;</v>
      </c>
      <c r="AB17" t="str">
        <f t="shared" si="15"/>
        <v>&lt;Height&gt;0.14800000&lt;/Height&gt;</v>
      </c>
      <c r="AC17" t="str">
        <f t="shared" si="16"/>
        <v/>
      </c>
      <c r="AD17" s="8" t="s">
        <v>51</v>
      </c>
    </row>
    <row r="18" spans="1:30" ht="15" customHeight="1" x14ac:dyDescent="0.2">
      <c r="A18" s="1" t="s">
        <v>1</v>
      </c>
      <c r="B18" s="1" t="s">
        <v>15</v>
      </c>
      <c r="C18" s="1" t="s">
        <v>20</v>
      </c>
      <c r="D18" s="1" t="s">
        <v>23</v>
      </c>
      <c r="E18" s="1">
        <v>17.73</v>
      </c>
      <c r="F18" s="9">
        <v>-91</v>
      </c>
      <c r="G18" s="1">
        <v>-175.74</v>
      </c>
      <c r="H18" s="9">
        <v>148</v>
      </c>
      <c r="I18" s="1"/>
      <c r="J18" s="1"/>
      <c r="K18" s="1">
        <v>110.94799999999999</v>
      </c>
      <c r="L18" s="1">
        <f t="shared" si="3"/>
        <v>1.7729999999999999E-2</v>
      </c>
      <c r="M18" s="1">
        <f t="shared" si="4"/>
        <v>-1.7000000000000001E-2</v>
      </c>
      <c r="N18" s="1">
        <f t="shared" si="5"/>
        <v>-0.17574000000000001</v>
      </c>
      <c r="O18" s="6"/>
      <c r="P18" s="6"/>
      <c r="Q18" s="6"/>
      <c r="R18" s="6"/>
      <c r="S18" s="6">
        <f t="shared" si="6"/>
        <v>5.5474000000000002E-2</v>
      </c>
      <c r="T18" s="1">
        <f t="shared" si="7"/>
        <v>0.14799999999999999</v>
      </c>
      <c r="U18" s="6" t="str">
        <f t="shared" si="8"/>
        <v/>
      </c>
      <c r="V18" s="6" t="str">
        <f t="shared" si="9"/>
        <v/>
      </c>
      <c r="W18" s="6" t="str">
        <f t="shared" si="10"/>
        <v/>
      </c>
      <c r="X18" s="8" t="str">
        <f t="shared" si="11"/>
        <v>&lt;Geom render="false" name="LKP16" type="cylinder"&gt;</v>
      </c>
      <c r="Y18" t="str">
        <f t="shared" si="12"/>
        <v>&lt;Translation&gt;0.01773000 -0.01700000 -0.17574000&lt;/Translation&gt;</v>
      </c>
      <c r="Z18" t="str">
        <f t="shared" si="13"/>
        <v/>
      </c>
      <c r="AA18" t="str">
        <f t="shared" si="14"/>
        <v>&lt;Radius&gt;0.05547400&lt;/Radius&gt;</v>
      </c>
      <c r="AB18" t="str">
        <f t="shared" si="15"/>
        <v>&lt;Height&gt;0.14800000&lt;/Height&gt;</v>
      </c>
      <c r="AC18" t="str">
        <f t="shared" si="16"/>
        <v/>
      </c>
      <c r="AD18" s="8" t="s">
        <v>51</v>
      </c>
    </row>
    <row r="19" spans="1:30" ht="15" customHeight="1" x14ac:dyDescent="0.2">
      <c r="A19" s="1" t="s">
        <v>1</v>
      </c>
      <c r="B19" s="1" t="s">
        <v>15</v>
      </c>
      <c r="C19" s="1" t="s">
        <v>20</v>
      </c>
      <c r="D19" s="1" t="s">
        <v>23</v>
      </c>
      <c r="E19" s="1">
        <v>3.2</v>
      </c>
      <c r="F19" s="9">
        <v>-91</v>
      </c>
      <c r="G19" s="1">
        <v>-272.62</v>
      </c>
      <c r="H19" s="9">
        <v>148</v>
      </c>
      <c r="I19" s="1"/>
      <c r="J19" s="1"/>
      <c r="K19" s="1">
        <v>101.6</v>
      </c>
      <c r="L19" s="1">
        <f t="shared" si="3"/>
        <v>3.2000000000000002E-3</v>
      </c>
      <c r="M19" s="1">
        <f t="shared" si="4"/>
        <v>-1.7000000000000001E-2</v>
      </c>
      <c r="N19" s="1">
        <f t="shared" si="5"/>
        <v>-0.27261999999999997</v>
      </c>
      <c r="O19" s="6"/>
      <c r="P19" s="6"/>
      <c r="Q19" s="6"/>
      <c r="R19" s="6"/>
      <c r="S19" s="6">
        <f t="shared" si="6"/>
        <v>5.0799999999999998E-2</v>
      </c>
      <c r="T19" s="1">
        <f t="shared" si="7"/>
        <v>0.14799999999999999</v>
      </c>
      <c r="U19" s="6" t="str">
        <f t="shared" si="8"/>
        <v/>
      </c>
      <c r="V19" s="6" t="str">
        <f t="shared" si="9"/>
        <v/>
      </c>
      <c r="W19" s="6" t="str">
        <f t="shared" si="10"/>
        <v/>
      </c>
      <c r="X19" s="8" t="str">
        <f t="shared" si="11"/>
        <v>&lt;Geom render="false" name="LKP17" type="cylinder"&gt;</v>
      </c>
      <c r="Y19" t="str">
        <f t="shared" si="12"/>
        <v>&lt;Translation&gt;0.00320000 -0.01700000 -0.27262000&lt;/Translation&gt;</v>
      </c>
      <c r="Z19" t="str">
        <f t="shared" si="13"/>
        <v/>
      </c>
      <c r="AA19" t="str">
        <f t="shared" si="14"/>
        <v>&lt;Radius&gt;0.05080000&lt;/Radius&gt;</v>
      </c>
      <c r="AB19" t="str">
        <f t="shared" si="15"/>
        <v>&lt;Height&gt;0.14800000&lt;/Height&gt;</v>
      </c>
      <c r="AC19" t="str">
        <f t="shared" si="16"/>
        <v/>
      </c>
      <c r="AD19" s="8" t="s">
        <v>51</v>
      </c>
    </row>
    <row r="20" spans="1:30" ht="12.75" x14ac:dyDescent="0.2">
      <c r="A20" s="1" t="s">
        <v>1</v>
      </c>
      <c r="B20" s="1" t="s">
        <v>15</v>
      </c>
      <c r="C20" s="1" t="s">
        <v>20</v>
      </c>
      <c r="D20" s="1" t="s">
        <v>23</v>
      </c>
      <c r="E20" s="1">
        <v>2.5399999999999999E-2</v>
      </c>
      <c r="F20" s="9">
        <v>-91</v>
      </c>
      <c r="G20" s="1">
        <v>-299.97000000000003</v>
      </c>
      <c r="H20" s="9">
        <v>148</v>
      </c>
      <c r="I20" s="1"/>
      <c r="J20" s="1"/>
      <c r="K20" s="1">
        <v>91.998000000000005</v>
      </c>
      <c r="L20" s="1">
        <f t="shared" si="3"/>
        <v>2.5400000000000001E-5</v>
      </c>
      <c r="M20" s="1">
        <f t="shared" si="4"/>
        <v>-1.7000000000000001E-2</v>
      </c>
      <c r="N20" s="1">
        <f t="shared" si="5"/>
        <v>-0.29997000000000007</v>
      </c>
      <c r="O20" s="6"/>
      <c r="P20" s="6"/>
      <c r="Q20" s="6"/>
      <c r="R20" s="6"/>
      <c r="S20" s="6">
        <f t="shared" si="6"/>
        <v>4.5998999999999998E-2</v>
      </c>
      <c r="T20" s="1">
        <f t="shared" si="7"/>
        <v>0.14799999999999999</v>
      </c>
      <c r="U20" s="6" t="str">
        <f t="shared" si="8"/>
        <v/>
      </c>
      <c r="V20" s="6" t="str">
        <f t="shared" si="9"/>
        <v/>
      </c>
      <c r="W20" s="6" t="str">
        <f t="shared" si="10"/>
        <v/>
      </c>
      <c r="X20" s="8" t="str">
        <f t="shared" si="11"/>
        <v>&lt;Geom render="false" name="LKP18" type="cylinder"&gt;</v>
      </c>
      <c r="Y20" t="str">
        <f t="shared" si="12"/>
        <v>&lt;Translation&gt;0.00002540 -0.01700000 -0.29997000&lt;/Translation&gt;</v>
      </c>
      <c r="Z20" t="str">
        <f t="shared" si="13"/>
        <v/>
      </c>
      <c r="AA20" t="str">
        <f t="shared" si="14"/>
        <v>&lt;Radius&gt;0.04599900&lt;/Radius&gt;</v>
      </c>
      <c r="AB20" t="str">
        <f t="shared" si="15"/>
        <v>&lt;Height&gt;0.14800000&lt;/Height&gt;</v>
      </c>
      <c r="AC20" t="str">
        <f t="shared" si="16"/>
        <v/>
      </c>
      <c r="AD20" s="8" t="s">
        <v>51</v>
      </c>
    </row>
    <row r="21" spans="1:30" ht="15" customHeight="1" x14ac:dyDescent="0.2">
      <c r="A21" s="1" t="s">
        <v>36</v>
      </c>
      <c r="B21" s="1" t="s">
        <v>15</v>
      </c>
      <c r="C21" s="1" t="s">
        <v>20</v>
      </c>
      <c r="D21" s="1" t="s">
        <v>23</v>
      </c>
      <c r="E21" s="1">
        <v>21.151</v>
      </c>
      <c r="F21" s="1">
        <v>-95.25</v>
      </c>
      <c r="G21" s="1">
        <v>22.652999999999999</v>
      </c>
      <c r="H21" s="1">
        <v>95.25</v>
      </c>
      <c r="I21" s="1"/>
      <c r="J21" s="1"/>
      <c r="K21">
        <v>138.12520000000001</v>
      </c>
      <c r="L21" s="1">
        <f t="shared" si="3"/>
        <v>2.1151E-2</v>
      </c>
      <c r="M21" s="1">
        <f t="shared" si="4"/>
        <v>-4.7625000000000001E-2</v>
      </c>
      <c r="N21" s="1">
        <f t="shared" si="5"/>
        <v>2.2653E-2</v>
      </c>
      <c r="O21" s="6"/>
      <c r="P21" s="6"/>
      <c r="Q21" s="6"/>
      <c r="R21" s="6"/>
      <c r="S21" s="6">
        <f t="shared" si="6"/>
        <v>6.9062600000000002E-2</v>
      </c>
      <c r="T21" s="1">
        <f t="shared" si="7"/>
        <v>9.5250000000000001E-2</v>
      </c>
      <c r="U21" s="6" t="str">
        <f t="shared" si="8"/>
        <v/>
      </c>
      <c r="V21" s="6" t="str">
        <f t="shared" si="9"/>
        <v/>
      </c>
      <c r="W21" s="6" t="str">
        <f t="shared" si="10"/>
        <v/>
      </c>
      <c r="X21" s="8" t="str">
        <f t="shared" si="11"/>
        <v>&lt;Geom render="false" name="LAP19" type="cylinder"&gt;</v>
      </c>
      <c r="Y21" t="str">
        <f t="shared" si="12"/>
        <v>&lt;Translation&gt;0.02115100 -0.04762500 0.02265300&lt;/Translation&gt;</v>
      </c>
      <c r="Z21" t="str">
        <f t="shared" si="13"/>
        <v/>
      </c>
      <c r="AA21" t="str">
        <f t="shared" si="14"/>
        <v>&lt;Radius&gt;0.06906260&lt;/Radius&gt;</v>
      </c>
      <c r="AB21" t="str">
        <f t="shared" si="15"/>
        <v>&lt;Height&gt;0.09525000&lt;/Height&gt;</v>
      </c>
      <c r="AC21" t="str">
        <f t="shared" si="16"/>
        <v/>
      </c>
      <c r="AD21" s="8" t="s">
        <v>51</v>
      </c>
    </row>
    <row r="22" spans="1:30" ht="15" customHeight="1" x14ac:dyDescent="0.2">
      <c r="A22" s="1" t="s">
        <v>36</v>
      </c>
      <c r="B22" s="1" t="s">
        <v>15</v>
      </c>
      <c r="C22" s="1" t="s">
        <v>20</v>
      </c>
      <c r="D22" s="1" t="s">
        <v>23</v>
      </c>
      <c r="E22" s="9">
        <v>-2.57</v>
      </c>
      <c r="F22" s="1">
        <v>-95.25</v>
      </c>
      <c r="G22" s="1">
        <v>26.61</v>
      </c>
      <c r="H22" s="1">
        <v>95.25</v>
      </c>
      <c r="I22" s="1"/>
      <c r="J22" s="1"/>
      <c r="K22">
        <v>133.858</v>
      </c>
      <c r="L22" s="1">
        <f t="shared" si="3"/>
        <v>-2.5699999999999998E-3</v>
      </c>
      <c r="M22" s="1">
        <f t="shared" si="4"/>
        <v>-4.7625000000000001E-2</v>
      </c>
      <c r="N22" s="1">
        <f t="shared" si="5"/>
        <v>2.6610000000000002E-2</v>
      </c>
      <c r="O22" s="6"/>
      <c r="P22" s="6"/>
      <c r="Q22" s="6"/>
      <c r="R22" s="6"/>
      <c r="S22" s="6">
        <f t="shared" si="6"/>
        <v>6.6929000000000002E-2</v>
      </c>
      <c r="T22" s="1">
        <f t="shared" si="7"/>
        <v>9.5250000000000001E-2</v>
      </c>
      <c r="U22" s="6" t="str">
        <f t="shared" si="8"/>
        <v/>
      </c>
      <c r="V22" s="6" t="str">
        <f t="shared" si="9"/>
        <v/>
      </c>
      <c r="W22" s="6" t="str">
        <f t="shared" si="10"/>
        <v/>
      </c>
      <c r="X22" s="8" t="str">
        <f t="shared" si="11"/>
        <v>&lt;Geom render="false" name="LAP20" type="cylinder"&gt;</v>
      </c>
      <c r="Y22" t="str">
        <f t="shared" si="12"/>
        <v>&lt;Translation&gt;-0.00257000 -0.04762500 0.02661000&lt;/Translation&gt;</v>
      </c>
      <c r="Z22" t="str">
        <f t="shared" si="13"/>
        <v/>
      </c>
      <c r="AA22" t="str">
        <f t="shared" si="14"/>
        <v>&lt;Radius&gt;0.06692900&lt;/Radius&gt;</v>
      </c>
      <c r="AB22" t="str">
        <f t="shared" si="15"/>
        <v>&lt;Height&gt;0.09525000&lt;/Height&gt;</v>
      </c>
      <c r="AC22" t="str">
        <f t="shared" si="16"/>
        <v/>
      </c>
      <c r="AD22" s="8" t="s">
        <v>51</v>
      </c>
    </row>
    <row r="23" spans="1:30" ht="15" customHeight="1" x14ac:dyDescent="0.2">
      <c r="A23" s="1" t="s">
        <v>36</v>
      </c>
      <c r="B23" s="1" t="s">
        <v>15</v>
      </c>
      <c r="C23" s="1" t="s">
        <v>21</v>
      </c>
      <c r="D23" s="1" t="s">
        <v>23</v>
      </c>
      <c r="E23" s="1">
        <v>-60.96</v>
      </c>
      <c r="F23" s="1">
        <v>-46.5</v>
      </c>
      <c r="G23" s="1">
        <v>0</v>
      </c>
      <c r="H23" s="1">
        <v>142.24</v>
      </c>
      <c r="I23" s="1"/>
      <c r="J23" s="1"/>
      <c r="K23">
        <v>88.010999999999996</v>
      </c>
      <c r="L23" s="1">
        <f t="shared" si="3"/>
        <v>1.0160000000000002E-2</v>
      </c>
      <c r="M23" s="1">
        <f t="shared" si="4"/>
        <v>-4.65E-2</v>
      </c>
      <c r="N23" s="1">
        <f t="shared" si="5"/>
        <v>0</v>
      </c>
      <c r="O23" s="6">
        <v>0</v>
      </c>
      <c r="P23" s="6">
        <v>0</v>
      </c>
      <c r="Q23" s="6">
        <v>1</v>
      </c>
      <c r="R23" s="6">
        <v>90</v>
      </c>
      <c r="S23" s="6">
        <f t="shared" si="6"/>
        <v>4.4005500000000003E-2</v>
      </c>
      <c r="T23" s="1">
        <f t="shared" si="7"/>
        <v>0.14224000000000001</v>
      </c>
      <c r="U23" s="6" t="str">
        <f t="shared" si="8"/>
        <v/>
      </c>
      <c r="V23" s="6" t="str">
        <f t="shared" si="9"/>
        <v/>
      </c>
      <c r="W23" s="6" t="str">
        <f t="shared" si="10"/>
        <v/>
      </c>
      <c r="X23" s="8" t="str">
        <f t="shared" si="11"/>
        <v>&lt;Geom render="false" name="LAP21" type="cylinder"&gt;</v>
      </c>
      <c r="Y23" t="str">
        <f t="shared" si="12"/>
        <v>&lt;Translation&gt;0.01016000 -0.04650000 0.00000000&lt;/Translation&gt;</v>
      </c>
      <c r="Z23" t="str">
        <f t="shared" si="13"/>
        <v>&lt;RotationAxis&gt;0 0 1 90&lt;/RotationAxis&gt;</v>
      </c>
      <c r="AA23" t="str">
        <f t="shared" si="14"/>
        <v>&lt;Radius&gt;0.04400550&lt;/Radius&gt;</v>
      </c>
      <c r="AB23" t="str">
        <f t="shared" si="15"/>
        <v>&lt;Height&gt;0.14224000&lt;/Height&gt;</v>
      </c>
      <c r="AC23" t="str">
        <f t="shared" si="16"/>
        <v/>
      </c>
      <c r="AD23" s="8" t="s">
        <v>51</v>
      </c>
    </row>
    <row r="24" spans="1:30" ht="15" customHeight="1" x14ac:dyDescent="0.2">
      <c r="A24" s="1" t="s">
        <v>34</v>
      </c>
      <c r="B24" s="1" t="s">
        <v>15</v>
      </c>
      <c r="C24" s="1" t="s">
        <v>21</v>
      </c>
      <c r="D24" s="1" t="s">
        <v>23</v>
      </c>
      <c r="E24" s="1">
        <v>0</v>
      </c>
      <c r="F24" s="1">
        <v>0</v>
      </c>
      <c r="G24" s="1">
        <v>0</v>
      </c>
      <c r="H24" s="1">
        <v>25.4</v>
      </c>
      <c r="I24" s="1"/>
      <c r="J24" s="1"/>
      <c r="K24" s="1">
        <v>91.99</v>
      </c>
      <c r="L24" s="1">
        <f t="shared" si="3"/>
        <v>1.2699999999999999E-2</v>
      </c>
      <c r="M24" s="1">
        <f t="shared" si="4"/>
        <v>0</v>
      </c>
      <c r="N24" s="1">
        <f t="shared" si="5"/>
        <v>0</v>
      </c>
      <c r="O24" s="6">
        <v>0</v>
      </c>
      <c r="P24" s="6">
        <v>0</v>
      </c>
      <c r="Q24" s="6">
        <v>1</v>
      </c>
      <c r="R24" s="6">
        <v>90</v>
      </c>
      <c r="S24" s="6">
        <f t="shared" si="6"/>
        <v>4.5995000000000001E-2</v>
      </c>
      <c r="T24" s="1">
        <f t="shared" si="7"/>
        <v>2.5399999999999999E-2</v>
      </c>
      <c r="U24" s="6" t="str">
        <f t="shared" si="8"/>
        <v/>
      </c>
      <c r="V24" s="6" t="str">
        <f t="shared" si="9"/>
        <v/>
      </c>
      <c r="W24" s="6" t="str">
        <f t="shared" si="10"/>
        <v/>
      </c>
      <c r="X24" s="8" t="str">
        <f t="shared" si="11"/>
        <v>&lt;Geom render="false" name="LAR22" type="cylinder"&gt;</v>
      </c>
      <c r="Y24" t="str">
        <f t="shared" si="12"/>
        <v>&lt;Translation&gt;0.01270000 0.00000000 0.00000000&lt;/Translation&gt;</v>
      </c>
      <c r="Z24" t="str">
        <f t="shared" si="13"/>
        <v>&lt;RotationAxis&gt;0 0 1 90&lt;/RotationAxis&gt;</v>
      </c>
      <c r="AA24" t="str">
        <f t="shared" si="14"/>
        <v>&lt;Radius&gt;0.04599500&lt;/Radius&gt;</v>
      </c>
      <c r="AB24" t="str">
        <f t="shared" si="15"/>
        <v>&lt;Height&gt;0.02540000&lt;/Height&gt;</v>
      </c>
      <c r="AC24" t="str">
        <f t="shared" si="16"/>
        <v/>
      </c>
      <c r="AD24" s="8" t="s">
        <v>51</v>
      </c>
    </row>
    <row r="25" spans="1:30" ht="15" customHeight="1" x14ac:dyDescent="0.2">
      <c r="A25" s="1" t="s">
        <v>34</v>
      </c>
      <c r="B25" s="1" t="s">
        <v>30</v>
      </c>
      <c r="C25" s="1" t="s">
        <v>22</v>
      </c>
      <c r="D25" s="1" t="s">
        <v>23</v>
      </c>
      <c r="E25" s="1">
        <v>-43.701999999999998</v>
      </c>
      <c r="F25" s="1">
        <v>1.7569999999999999</v>
      </c>
      <c r="G25" s="1">
        <v>-63.433</v>
      </c>
      <c r="H25" s="1">
        <v>220.49700000000001</v>
      </c>
      <c r="I25" s="1">
        <v>108.483</v>
      </c>
      <c r="J25" s="1">
        <v>19.05</v>
      </c>
      <c r="K25" s="1"/>
      <c r="L25" s="1">
        <f t="shared" si="3"/>
        <v>-4.3701999999999998E-2</v>
      </c>
      <c r="M25" s="1">
        <f t="shared" si="4"/>
        <v>1.7570000000000001E-3</v>
      </c>
      <c r="N25" s="1">
        <f t="shared" si="5"/>
        <v>-5.3907999999999998E-2</v>
      </c>
      <c r="O25" s="6"/>
      <c r="P25" s="6"/>
      <c r="Q25" s="6"/>
      <c r="R25" s="6"/>
      <c r="S25" s="6" t="str">
        <f t="shared" si="6"/>
        <v/>
      </c>
      <c r="T25" s="1" t="str">
        <f t="shared" si="7"/>
        <v/>
      </c>
      <c r="U25" s="6">
        <f t="shared" si="8"/>
        <v>0.1102485</v>
      </c>
      <c r="V25" s="6">
        <f t="shared" si="9"/>
        <v>5.4241499999999998E-2</v>
      </c>
      <c r="W25" s="6">
        <f t="shared" si="10"/>
        <v>9.5250000000000005E-3</v>
      </c>
      <c r="X25" s="8" t="str">
        <f t="shared" si="11"/>
        <v>&lt;Geom render="false" name="LAR23" type="box"&gt;</v>
      </c>
      <c r="Y25" t="str">
        <f t="shared" si="12"/>
        <v>&lt;Translation&gt;-0.04370200 0.00175700 -0.05390800&lt;/Translation&gt;</v>
      </c>
      <c r="Z25" t="str">
        <f t="shared" si="13"/>
        <v/>
      </c>
      <c r="AA25" t="str">
        <f t="shared" si="14"/>
        <v/>
      </c>
      <c r="AB25" t="str">
        <f t="shared" si="15"/>
        <v/>
      </c>
      <c r="AC25" t="str">
        <f t="shared" si="16"/>
        <v>&lt;Extents&gt;0.11024850 0.05424150 0.00952500&lt;/Extents&gt;</v>
      </c>
      <c r="AD25" s="8" t="s">
        <v>51</v>
      </c>
    </row>
    <row r="26" spans="1:30" ht="12.75" x14ac:dyDescent="0.2">
      <c r="A26" s="1" t="s">
        <v>34</v>
      </c>
      <c r="B26" s="1" t="s">
        <v>30</v>
      </c>
      <c r="C26" s="1" t="s">
        <v>22</v>
      </c>
      <c r="D26" s="1" t="s">
        <v>23</v>
      </c>
      <c r="E26" s="1">
        <v>-39.676000000000002</v>
      </c>
      <c r="F26" s="1">
        <v>4.3810000000000002</v>
      </c>
      <c r="G26" s="1">
        <v>-82.483000000000004</v>
      </c>
      <c r="H26" s="1">
        <v>260.25</v>
      </c>
      <c r="I26" s="1">
        <v>151.69</v>
      </c>
      <c r="J26" s="1">
        <v>19.05</v>
      </c>
      <c r="K26" s="1"/>
      <c r="L26" s="1">
        <f t="shared" si="3"/>
        <v>-3.9676000000000003E-2</v>
      </c>
      <c r="M26" s="1">
        <f t="shared" si="4"/>
        <v>4.3810000000000003E-3</v>
      </c>
      <c r="N26" s="1">
        <f t="shared" si="5"/>
        <v>-7.2957999999999995E-2</v>
      </c>
      <c r="O26" s="6"/>
      <c r="P26" s="6"/>
      <c r="Q26" s="6"/>
      <c r="R26" s="6"/>
      <c r="S26" s="6" t="str">
        <f t="shared" si="6"/>
        <v/>
      </c>
      <c r="T26" s="1" t="str">
        <f t="shared" si="7"/>
        <v/>
      </c>
      <c r="U26" s="6">
        <f t="shared" si="8"/>
        <v>0.13012499999999999</v>
      </c>
      <c r="V26" s="6">
        <f t="shared" si="9"/>
        <v>7.5844999999999996E-2</v>
      </c>
      <c r="W26" s="6">
        <f t="shared" si="10"/>
        <v>9.5250000000000005E-3</v>
      </c>
      <c r="X26" s="8" t="str">
        <f t="shared" si="11"/>
        <v>&lt;Geom render="false" name="LAR24" type="box"&gt;</v>
      </c>
      <c r="Y26" t="str">
        <f t="shared" si="12"/>
        <v>&lt;Translation&gt;-0.03967600 0.00438100 -0.07295800&lt;/Translation&gt;</v>
      </c>
      <c r="Z26" t="str">
        <f t="shared" si="13"/>
        <v/>
      </c>
      <c r="AA26" t="str">
        <f t="shared" si="14"/>
        <v/>
      </c>
      <c r="AB26" t="str">
        <f t="shared" si="15"/>
        <v/>
      </c>
      <c r="AC26" t="str">
        <f t="shared" si="16"/>
        <v>&lt;Extents&gt;0.13012500 0.07584500 0.00952500&lt;/Extents&gt;</v>
      </c>
      <c r="AD26" s="8" t="s">
        <v>51</v>
      </c>
    </row>
    <row r="27" spans="1:30" ht="12.75" x14ac:dyDescent="0.2">
      <c r="A27" s="1" t="s">
        <v>37</v>
      </c>
      <c r="B27" s="1" t="s">
        <v>15</v>
      </c>
      <c r="C27" s="1" t="s">
        <v>20</v>
      </c>
      <c r="D27" s="1" t="s">
        <v>23</v>
      </c>
      <c r="E27" s="1">
        <v>8.0009999999999994</v>
      </c>
      <c r="F27" s="1">
        <v>0</v>
      </c>
      <c r="G27" s="1">
        <v>-60.27</v>
      </c>
      <c r="H27" s="1">
        <v>228.6</v>
      </c>
      <c r="I27" s="1"/>
      <c r="J27" s="1"/>
      <c r="K27" s="1">
        <v>125.48</v>
      </c>
      <c r="L27" s="1">
        <f t="shared" si="3"/>
        <v>8.0009999999999994E-3</v>
      </c>
      <c r="M27" s="1">
        <f t="shared" si="4"/>
        <v>0.1143</v>
      </c>
      <c r="N27" s="1">
        <f t="shared" si="5"/>
        <v>-6.0269999999999997E-2</v>
      </c>
      <c r="O27" s="6"/>
      <c r="P27" s="6"/>
      <c r="Q27" s="6"/>
      <c r="R27" s="6"/>
      <c r="S27" s="6">
        <f t="shared" si="6"/>
        <v>6.2740000000000004E-2</v>
      </c>
      <c r="T27" s="1">
        <f t="shared" si="7"/>
        <v>0.2286</v>
      </c>
      <c r="U27" s="6" t="str">
        <f t="shared" si="8"/>
        <v/>
      </c>
      <c r="V27" s="6" t="str">
        <f t="shared" si="9"/>
        <v/>
      </c>
      <c r="W27" s="6" t="str">
        <f t="shared" si="10"/>
        <v/>
      </c>
      <c r="X27" s="8" t="str">
        <f t="shared" si="11"/>
        <v>&lt;Geom render="false" name="Tor25" type="cylinder"&gt;</v>
      </c>
      <c r="Y27" t="str">
        <f t="shared" si="12"/>
        <v>&lt;Translation&gt;0.00800100 0.11430000 -0.06027000&lt;/Translation&gt;</v>
      </c>
      <c r="Z27" t="str">
        <f t="shared" si="13"/>
        <v/>
      </c>
      <c r="AA27" t="str">
        <f t="shared" si="14"/>
        <v>&lt;Radius&gt;0.06274000&lt;/Radius&gt;</v>
      </c>
      <c r="AB27" t="str">
        <f t="shared" si="15"/>
        <v>&lt;Height&gt;0.22860000&lt;/Height&gt;</v>
      </c>
      <c r="AC27" t="str">
        <f t="shared" si="16"/>
        <v/>
      </c>
      <c r="AD27" s="8" t="s">
        <v>51</v>
      </c>
    </row>
    <row r="28" spans="1:30" ht="15" customHeight="1" x14ac:dyDescent="0.2">
      <c r="A28" s="1" t="s">
        <v>37</v>
      </c>
      <c r="B28" s="1" t="s">
        <v>15</v>
      </c>
      <c r="C28" s="1" t="s">
        <v>20</v>
      </c>
      <c r="D28" s="1" t="s">
        <v>23</v>
      </c>
      <c r="E28" s="1">
        <v>70.150000000000006</v>
      </c>
      <c r="F28" s="1">
        <v>0</v>
      </c>
      <c r="G28" s="1">
        <v>-3.78</v>
      </c>
      <c r="H28" s="1">
        <v>228.6</v>
      </c>
      <c r="I28" s="1"/>
      <c r="J28" s="1"/>
      <c r="K28" s="1">
        <v>58.42</v>
      </c>
      <c r="L28" s="1">
        <f t="shared" si="3"/>
        <v>7.0150000000000004E-2</v>
      </c>
      <c r="M28" s="1">
        <f t="shared" si="4"/>
        <v>0.1143</v>
      </c>
      <c r="N28" s="1">
        <f t="shared" si="5"/>
        <v>-3.7799999999999999E-3</v>
      </c>
      <c r="O28" s="6"/>
      <c r="P28" s="6"/>
      <c r="Q28" s="6"/>
      <c r="R28" s="6"/>
      <c r="S28" s="6">
        <f t="shared" si="6"/>
        <v>2.921E-2</v>
      </c>
      <c r="T28" s="1">
        <f t="shared" si="7"/>
        <v>0.2286</v>
      </c>
      <c r="U28" s="6" t="str">
        <f t="shared" si="8"/>
        <v/>
      </c>
      <c r="V28" s="6" t="str">
        <f t="shared" si="9"/>
        <v/>
      </c>
      <c r="W28" s="6" t="str">
        <f t="shared" si="10"/>
        <v/>
      </c>
      <c r="X28" s="8" t="str">
        <f t="shared" si="11"/>
        <v>&lt;Geom render="false" name="Tor26" type="cylinder"&gt;</v>
      </c>
      <c r="Y28" t="str">
        <f t="shared" si="12"/>
        <v>&lt;Translation&gt;0.07015000 0.11430000 -0.00378000&lt;/Translation&gt;</v>
      </c>
      <c r="Z28" t="str">
        <f t="shared" si="13"/>
        <v/>
      </c>
      <c r="AA28" t="str">
        <f t="shared" si="14"/>
        <v>&lt;Radius&gt;0.02921000&lt;/Radius&gt;</v>
      </c>
      <c r="AB28" t="str">
        <f t="shared" si="15"/>
        <v>&lt;Height&gt;0.22860000&lt;/Height&gt;</v>
      </c>
      <c r="AC28" t="str">
        <f t="shared" si="16"/>
        <v/>
      </c>
      <c r="AD28" s="8" t="s">
        <v>51</v>
      </c>
    </row>
    <row r="29" spans="1:30" ht="15" customHeight="1" x14ac:dyDescent="0.2">
      <c r="A29" s="1" t="s">
        <v>37</v>
      </c>
      <c r="B29" s="1" t="s">
        <v>15</v>
      </c>
      <c r="C29" s="1" t="s">
        <v>20</v>
      </c>
      <c r="D29" s="1" t="s">
        <v>23</v>
      </c>
      <c r="E29" s="1">
        <v>66.37</v>
      </c>
      <c r="F29" s="1">
        <v>0</v>
      </c>
      <c r="G29" s="1">
        <v>-142.41999999999999</v>
      </c>
      <c r="H29" s="1">
        <v>228.6</v>
      </c>
      <c r="I29" s="1"/>
      <c r="J29" s="1"/>
      <c r="K29" s="1">
        <v>58.42</v>
      </c>
      <c r="L29" s="1">
        <f t="shared" si="3"/>
        <v>6.6369999999999998E-2</v>
      </c>
      <c r="M29" s="1">
        <f t="shared" si="4"/>
        <v>0.1143</v>
      </c>
      <c r="N29" s="1">
        <f t="shared" si="5"/>
        <v>-0.14241999999999996</v>
      </c>
      <c r="O29" s="6"/>
      <c r="P29" s="6"/>
      <c r="Q29" s="6"/>
      <c r="R29" s="6"/>
      <c r="S29" s="6">
        <f t="shared" si="6"/>
        <v>2.921E-2</v>
      </c>
      <c r="T29" s="1">
        <f t="shared" si="7"/>
        <v>0.2286</v>
      </c>
      <c r="U29" s="6" t="str">
        <f t="shared" si="8"/>
        <v/>
      </c>
      <c r="V29" s="6" t="str">
        <f t="shared" si="9"/>
        <v/>
      </c>
      <c r="W29" s="6" t="str">
        <f t="shared" si="10"/>
        <v/>
      </c>
      <c r="X29" s="8" t="str">
        <f t="shared" si="11"/>
        <v>&lt;Geom render="false" name="Tor27" type="cylinder"&gt;</v>
      </c>
      <c r="Y29" t="str">
        <f t="shared" si="12"/>
        <v>&lt;Translation&gt;0.06637000 0.11430000 -0.14242000&lt;/Translation&gt;</v>
      </c>
      <c r="Z29" t="str">
        <f t="shared" si="13"/>
        <v/>
      </c>
      <c r="AA29" t="str">
        <f t="shared" si="14"/>
        <v>&lt;Radius&gt;0.02921000&lt;/Radius&gt;</v>
      </c>
      <c r="AB29" t="str">
        <f t="shared" si="15"/>
        <v>&lt;Height&gt;0.22860000&lt;/Height&gt;</v>
      </c>
      <c r="AC29" t="str">
        <f t="shared" si="16"/>
        <v/>
      </c>
      <c r="AD29" s="8" t="s">
        <v>51</v>
      </c>
    </row>
    <row r="30" spans="1:30" ht="15" customHeight="1" x14ac:dyDescent="0.2">
      <c r="A30" s="1" t="s">
        <v>37</v>
      </c>
      <c r="B30" s="1" t="s">
        <v>15</v>
      </c>
      <c r="C30" s="1" t="s">
        <v>20</v>
      </c>
      <c r="D30" s="1" t="s">
        <v>23</v>
      </c>
      <c r="E30" s="2">
        <v>48.51</v>
      </c>
      <c r="F30" s="4">
        <v>0</v>
      </c>
      <c r="G30" s="4">
        <v>-16.809999999999999</v>
      </c>
      <c r="H30" s="1">
        <v>228.6</v>
      </c>
      <c r="I30" s="1"/>
      <c r="J30" s="1"/>
      <c r="K30" s="1">
        <v>44.094000000000001</v>
      </c>
      <c r="L30" s="1">
        <f t="shared" si="3"/>
        <v>4.8509999999999998E-2</v>
      </c>
      <c r="M30" s="1">
        <f t="shared" si="4"/>
        <v>0.1143</v>
      </c>
      <c r="N30" s="1">
        <f t="shared" si="5"/>
        <v>-1.6809999999999999E-2</v>
      </c>
      <c r="O30" s="6"/>
      <c r="P30" s="6"/>
      <c r="Q30" s="6"/>
      <c r="R30" s="6"/>
      <c r="S30" s="6">
        <f t="shared" si="6"/>
        <v>2.2047000000000001E-2</v>
      </c>
      <c r="T30" s="1">
        <f t="shared" si="7"/>
        <v>0.2286</v>
      </c>
      <c r="U30" s="6" t="str">
        <f t="shared" si="8"/>
        <v/>
      </c>
      <c r="V30" s="6" t="str">
        <f t="shared" si="9"/>
        <v/>
      </c>
      <c r="W30" s="6" t="str">
        <f t="shared" si="10"/>
        <v/>
      </c>
      <c r="X30" s="8" t="str">
        <f t="shared" si="11"/>
        <v>&lt;Geom render="false" name="Tor28" type="cylinder"&gt;</v>
      </c>
      <c r="Y30" t="str">
        <f t="shared" si="12"/>
        <v>&lt;Translation&gt;0.04851000 0.11430000 -0.01681000&lt;/Translation&gt;</v>
      </c>
      <c r="Z30" t="str">
        <f t="shared" si="13"/>
        <v/>
      </c>
      <c r="AA30" t="str">
        <f t="shared" si="14"/>
        <v>&lt;Radius&gt;0.02204700&lt;/Radius&gt;</v>
      </c>
      <c r="AB30" t="str">
        <f t="shared" si="15"/>
        <v>&lt;Height&gt;0.22860000&lt;/Height&gt;</v>
      </c>
      <c r="AC30" t="str">
        <f t="shared" si="16"/>
        <v/>
      </c>
      <c r="AD30" s="8" t="s">
        <v>51</v>
      </c>
    </row>
    <row r="31" spans="1:30" ht="15" customHeight="1" x14ac:dyDescent="0.2">
      <c r="A31" s="1" t="s">
        <v>37</v>
      </c>
      <c r="B31" s="1" t="s">
        <v>15</v>
      </c>
      <c r="C31" s="1" t="s">
        <v>20</v>
      </c>
      <c r="D31" s="1" t="s">
        <v>23</v>
      </c>
      <c r="E31" s="2">
        <v>50.8</v>
      </c>
      <c r="F31" s="4">
        <v>0</v>
      </c>
      <c r="G31" s="4">
        <v>50.8</v>
      </c>
      <c r="H31" s="1">
        <v>228.6</v>
      </c>
      <c r="I31" s="1"/>
      <c r="J31" s="1"/>
      <c r="K31" s="1">
        <v>43.661999999999999</v>
      </c>
      <c r="L31" s="1">
        <f t="shared" si="3"/>
        <v>5.0799999999999998E-2</v>
      </c>
      <c r="M31" s="1">
        <f t="shared" si="4"/>
        <v>0.1143</v>
      </c>
      <c r="N31" s="1">
        <f t="shared" si="5"/>
        <v>5.0799999999999998E-2</v>
      </c>
      <c r="O31" s="6"/>
      <c r="P31" s="6"/>
      <c r="Q31" s="6"/>
      <c r="R31" s="6"/>
      <c r="S31" s="6">
        <f t="shared" si="6"/>
        <v>2.1831E-2</v>
      </c>
      <c r="T31" s="1">
        <f t="shared" si="7"/>
        <v>0.2286</v>
      </c>
      <c r="U31" s="6" t="str">
        <f t="shared" si="8"/>
        <v/>
      </c>
      <c r="V31" s="6" t="str">
        <f t="shared" si="9"/>
        <v/>
      </c>
      <c r="W31" s="6" t="str">
        <f t="shared" si="10"/>
        <v/>
      </c>
      <c r="X31" s="8" t="str">
        <f t="shared" si="11"/>
        <v>&lt;Geom render="false" name="Tor29" type="cylinder"&gt;</v>
      </c>
      <c r="Y31" t="str">
        <f t="shared" si="12"/>
        <v>&lt;Translation&gt;0.05080000 0.11430000 0.05080000&lt;/Translation&gt;</v>
      </c>
      <c r="Z31" t="str">
        <f t="shared" si="13"/>
        <v/>
      </c>
      <c r="AA31" t="str">
        <f t="shared" si="14"/>
        <v>&lt;Radius&gt;0.02183100&lt;/Radius&gt;</v>
      </c>
      <c r="AB31" t="str">
        <f t="shared" si="15"/>
        <v>&lt;Height&gt;0.22860000&lt;/Height&gt;</v>
      </c>
      <c r="AC31" t="str">
        <f t="shared" si="16"/>
        <v/>
      </c>
      <c r="AD31" s="8" t="s">
        <v>51</v>
      </c>
    </row>
    <row r="32" spans="1:30" ht="12.75" x14ac:dyDescent="0.2">
      <c r="A32" s="1" t="s">
        <v>37</v>
      </c>
      <c r="B32" s="1" t="s">
        <v>15</v>
      </c>
      <c r="C32" s="1" t="s">
        <v>20</v>
      </c>
      <c r="D32" s="1" t="s">
        <v>23</v>
      </c>
      <c r="E32" s="2">
        <v>105.33</v>
      </c>
      <c r="F32" s="4">
        <v>0</v>
      </c>
      <c r="G32" s="4">
        <v>-167.31</v>
      </c>
      <c r="H32" s="1">
        <v>228.6</v>
      </c>
      <c r="I32" s="1"/>
      <c r="J32" s="1"/>
      <c r="K32" s="1">
        <v>18.690000000000001</v>
      </c>
      <c r="L32" s="1">
        <f t="shared" si="3"/>
        <v>0.10532999999999999</v>
      </c>
      <c r="M32" s="1">
        <f t="shared" si="4"/>
        <v>0.1143</v>
      </c>
      <c r="N32" s="1">
        <f t="shared" si="5"/>
        <v>-0.16730999999999999</v>
      </c>
      <c r="O32" s="6"/>
      <c r="P32" s="6"/>
      <c r="Q32" s="6"/>
      <c r="R32" s="6"/>
      <c r="S32" s="6">
        <f t="shared" si="6"/>
        <v>9.3449999999999991E-3</v>
      </c>
      <c r="T32" s="1">
        <f t="shared" si="7"/>
        <v>0.2286</v>
      </c>
      <c r="U32" s="6" t="str">
        <f t="shared" si="8"/>
        <v/>
      </c>
      <c r="V32" s="6" t="str">
        <f t="shared" si="9"/>
        <v/>
      </c>
      <c r="W32" s="6" t="str">
        <f t="shared" si="10"/>
        <v/>
      </c>
      <c r="X32" s="8" t="str">
        <f t="shared" si="11"/>
        <v>&lt;Geom render="false" name="Tor30" type="cylinder"&gt;</v>
      </c>
      <c r="Y32" t="str">
        <f t="shared" si="12"/>
        <v>&lt;Translation&gt;0.10533000 0.11430000 -0.16731000&lt;/Translation&gt;</v>
      </c>
      <c r="Z32" t="str">
        <f t="shared" si="13"/>
        <v/>
      </c>
      <c r="AA32" t="str">
        <f t="shared" si="14"/>
        <v>&lt;Radius&gt;0.00934500&lt;/Radius&gt;</v>
      </c>
      <c r="AB32" t="str">
        <f t="shared" si="15"/>
        <v>&lt;Height&gt;0.22860000&lt;/Height&gt;</v>
      </c>
      <c r="AC32" t="str">
        <f t="shared" si="16"/>
        <v/>
      </c>
      <c r="AD32" s="8" t="s">
        <v>51</v>
      </c>
    </row>
    <row r="33" spans="1:30" ht="12.75" x14ac:dyDescent="0.2">
      <c r="A33" s="1" t="s">
        <v>37</v>
      </c>
      <c r="B33" s="1" t="s">
        <v>15</v>
      </c>
      <c r="C33" s="1" t="s">
        <v>22</v>
      </c>
      <c r="D33" s="1" t="s">
        <v>23</v>
      </c>
      <c r="E33" s="1">
        <v>51.23</v>
      </c>
      <c r="F33" s="1">
        <v>-69.22</v>
      </c>
      <c r="G33" s="1">
        <v>-120.65</v>
      </c>
      <c r="H33" s="1">
        <v>171.45</v>
      </c>
      <c r="I33" s="1"/>
      <c r="J33" s="1"/>
      <c r="K33" s="1">
        <v>86.9</v>
      </c>
      <c r="L33" s="1">
        <f t="shared" si="3"/>
        <v>5.1229999999999991E-2</v>
      </c>
      <c r="M33" s="1">
        <f t="shared" si="4"/>
        <v>-6.9220000000000004E-2</v>
      </c>
      <c r="N33" s="1">
        <f t="shared" si="5"/>
        <v>-3.4925000000000012E-2</v>
      </c>
      <c r="O33" s="6">
        <v>1</v>
      </c>
      <c r="P33" s="6">
        <v>0</v>
      </c>
      <c r="Q33" s="6">
        <v>0</v>
      </c>
      <c r="R33" s="6">
        <v>-90</v>
      </c>
      <c r="S33" s="6">
        <f t="shared" si="6"/>
        <v>4.3450000000000003E-2</v>
      </c>
      <c r="T33" s="1">
        <f t="shared" si="7"/>
        <v>0.17144999999999999</v>
      </c>
      <c r="U33" s="6" t="str">
        <f t="shared" si="8"/>
        <v/>
      </c>
      <c r="V33" s="6" t="str">
        <f t="shared" si="9"/>
        <v/>
      </c>
      <c r="W33" s="6" t="str">
        <f t="shared" si="10"/>
        <v/>
      </c>
      <c r="X33" s="8" t="str">
        <f t="shared" si="11"/>
        <v>&lt;Geom render="false" name="Tor31" type="cylinder"&gt;</v>
      </c>
      <c r="Y33" t="str">
        <f t="shared" si="12"/>
        <v>&lt;Translation&gt;0.05123000 -0.06922000 -0.03492500&lt;/Translation&gt;</v>
      </c>
      <c r="Z33" t="str">
        <f t="shared" si="13"/>
        <v>&lt;RotationAxis&gt;1 0 0 -90&lt;/RotationAxis&gt;</v>
      </c>
      <c r="AA33" t="str">
        <f t="shared" si="14"/>
        <v>&lt;Radius&gt;0.04345000&lt;/Radius&gt;</v>
      </c>
      <c r="AB33" t="str">
        <f t="shared" si="15"/>
        <v>&lt;Height&gt;0.17145000&lt;/Height&gt;</v>
      </c>
      <c r="AC33" t="str">
        <f t="shared" si="16"/>
        <v/>
      </c>
      <c r="AD33" s="8" t="s">
        <v>51</v>
      </c>
    </row>
    <row r="34" spans="1:30" ht="12.75" x14ac:dyDescent="0.2">
      <c r="A34" s="1" t="s">
        <v>37</v>
      </c>
      <c r="B34" s="1" t="s">
        <v>15</v>
      </c>
      <c r="C34" s="1" t="s">
        <v>22</v>
      </c>
      <c r="D34" s="1" t="s">
        <v>23</v>
      </c>
      <c r="E34" s="1">
        <v>33.32</v>
      </c>
      <c r="F34" s="1">
        <v>-81.86</v>
      </c>
      <c r="G34" s="4">
        <v>-120.65</v>
      </c>
      <c r="H34" s="1">
        <v>171.45</v>
      </c>
      <c r="I34" s="1"/>
      <c r="J34" s="1"/>
      <c r="K34" s="1">
        <v>74.849999999999994</v>
      </c>
      <c r="L34" s="1">
        <f t="shared" si="3"/>
        <v>3.3320000000000002E-2</v>
      </c>
      <c r="M34" s="1">
        <f t="shared" si="4"/>
        <v>-8.1860000000000002E-2</v>
      </c>
      <c r="N34" s="1">
        <f t="shared" si="5"/>
        <v>-3.4925000000000012E-2</v>
      </c>
      <c r="O34" s="6">
        <v>1</v>
      </c>
      <c r="P34" s="6">
        <v>0</v>
      </c>
      <c r="Q34" s="6">
        <v>0</v>
      </c>
      <c r="R34" s="6">
        <v>-90</v>
      </c>
      <c r="S34" s="6">
        <f t="shared" si="6"/>
        <v>3.7425E-2</v>
      </c>
      <c r="T34" s="1">
        <f t="shared" si="7"/>
        <v>0.17144999999999999</v>
      </c>
      <c r="U34" s="6" t="str">
        <f t="shared" si="8"/>
        <v/>
      </c>
      <c r="V34" s="6" t="str">
        <f t="shared" si="9"/>
        <v/>
      </c>
      <c r="W34" s="6" t="str">
        <f t="shared" si="10"/>
        <v/>
      </c>
      <c r="X34" s="8" t="str">
        <f t="shared" si="11"/>
        <v>&lt;Geom render="false" name="Tor32" type="cylinder"&gt;</v>
      </c>
      <c r="Y34" t="str">
        <f t="shared" si="12"/>
        <v>&lt;Translation&gt;0.03332000 -0.08186000 -0.03492500&lt;/Translation&gt;</v>
      </c>
      <c r="Z34" t="str">
        <f t="shared" si="13"/>
        <v>&lt;RotationAxis&gt;1 0 0 -90&lt;/RotationAxis&gt;</v>
      </c>
      <c r="AA34" t="str">
        <f t="shared" si="14"/>
        <v>&lt;Radius&gt;0.03742500&lt;/Radius&gt;</v>
      </c>
      <c r="AB34" t="str">
        <f t="shared" si="15"/>
        <v>&lt;Height&gt;0.17145000&lt;/Height&gt;</v>
      </c>
      <c r="AC34" t="str">
        <f t="shared" si="16"/>
        <v/>
      </c>
      <c r="AD34" s="8" t="s">
        <v>51</v>
      </c>
    </row>
    <row r="35" spans="1:30" ht="15" customHeight="1" x14ac:dyDescent="0.2">
      <c r="A35" s="1" t="s">
        <v>37</v>
      </c>
      <c r="B35" s="1" t="s">
        <v>15</v>
      </c>
      <c r="C35" s="1" t="s">
        <v>21</v>
      </c>
      <c r="D35" s="1" t="s">
        <v>23</v>
      </c>
      <c r="E35" s="1">
        <v>-76.2</v>
      </c>
      <c r="F35" s="1">
        <v>-108.25</v>
      </c>
      <c r="G35" s="1">
        <v>-139.47</v>
      </c>
      <c r="H35" s="1">
        <v>127</v>
      </c>
      <c r="I35" s="1"/>
      <c r="J35" s="1"/>
      <c r="K35" s="1">
        <v>47.09</v>
      </c>
      <c r="L35" s="1">
        <f t="shared" si="3"/>
        <v>-1.2700000000000003E-2</v>
      </c>
      <c r="M35" s="1">
        <f t="shared" si="4"/>
        <v>-0.10825</v>
      </c>
      <c r="N35" s="1">
        <f t="shared" si="5"/>
        <v>-0.13947000000000001</v>
      </c>
      <c r="O35" s="6">
        <v>0</v>
      </c>
      <c r="P35" s="6">
        <v>0</v>
      </c>
      <c r="Q35" s="6">
        <v>1</v>
      </c>
      <c r="R35" s="6">
        <v>90</v>
      </c>
      <c r="S35" s="6">
        <f t="shared" si="6"/>
        <v>2.3545000000000003E-2</v>
      </c>
      <c r="T35" s="1">
        <f t="shared" si="7"/>
        <v>0.127</v>
      </c>
      <c r="U35" s="6" t="str">
        <f t="shared" si="8"/>
        <v/>
      </c>
      <c r="V35" s="6" t="str">
        <f t="shared" si="9"/>
        <v/>
      </c>
      <c r="W35" s="6" t="str">
        <f t="shared" si="10"/>
        <v/>
      </c>
      <c r="X35" s="8" t="str">
        <f t="shared" si="11"/>
        <v>&lt;Geom render="false" name="Tor33" type="cylinder"&gt;</v>
      </c>
      <c r="Y35" t="str">
        <f t="shared" si="12"/>
        <v>&lt;Translation&gt;-0.01270000 -0.10825000 -0.13947000&lt;/Translation&gt;</v>
      </c>
      <c r="Z35" t="str">
        <f t="shared" si="13"/>
        <v>&lt;RotationAxis&gt;0 0 1 90&lt;/RotationAxis&gt;</v>
      </c>
      <c r="AA35" t="str">
        <f t="shared" si="14"/>
        <v>&lt;Radius&gt;0.02354500&lt;/Radius&gt;</v>
      </c>
      <c r="AB35" t="str">
        <f t="shared" si="15"/>
        <v>&lt;Height&gt;0.12700000&lt;/Height&gt;</v>
      </c>
      <c r="AC35" t="str">
        <f t="shared" si="16"/>
        <v/>
      </c>
      <c r="AD35" s="8" t="s">
        <v>51</v>
      </c>
    </row>
    <row r="36" spans="1:30" ht="15" customHeight="1" x14ac:dyDescent="0.2">
      <c r="A36" s="9" t="s">
        <v>52</v>
      </c>
      <c r="B36" s="9" t="s">
        <v>15</v>
      </c>
      <c r="C36" s="9" t="s">
        <v>21</v>
      </c>
      <c r="D36" s="9" t="s">
        <v>23</v>
      </c>
      <c r="E36" s="9">
        <v>-76.2</v>
      </c>
      <c r="F36" s="9">
        <v>0</v>
      </c>
      <c r="G36" s="9">
        <v>-91.004000000000005</v>
      </c>
      <c r="H36" s="9">
        <v>165.1</v>
      </c>
      <c r="I36" s="9"/>
      <c r="J36" s="9"/>
      <c r="K36" s="9">
        <v>96</v>
      </c>
      <c r="L36" s="9">
        <f>CONVERT(IF($C36=L$2,E36+IF(H36="",$H36/2,H36/2),E36),$D36,"m")</f>
        <v>6.3499999999999937E-3</v>
      </c>
      <c r="M36" s="9">
        <f t="shared" si="4"/>
        <v>0</v>
      </c>
      <c r="N36" s="9">
        <f t="shared" si="5"/>
        <v>-9.1004000000000002E-2</v>
      </c>
      <c r="O36" s="9">
        <v>0</v>
      </c>
      <c r="P36" s="6">
        <v>0</v>
      </c>
      <c r="Q36" s="6">
        <v>1</v>
      </c>
      <c r="R36" s="9">
        <v>90</v>
      </c>
      <c r="S36" s="6">
        <f>IF(K36="","",CONVERT(K36/2,D36,"m"))</f>
        <v>4.8000000000000001E-2</v>
      </c>
      <c r="T36" s="9">
        <f>IFERROR(CONVERT(IF(B36="Cylinder",H36,""),D36,"m"),"")</f>
        <v>0.1651</v>
      </c>
      <c r="U36" s="6" t="str">
        <f t="shared" si="8"/>
        <v/>
      </c>
      <c r="V36" s="6" t="str">
        <f t="shared" si="9"/>
        <v/>
      </c>
      <c r="W36" s="6" t="str">
        <f t="shared" si="10"/>
        <v/>
      </c>
      <c r="X36" s="8" t="str">
        <f t="shared" si="11"/>
        <v>&lt;Geom render="false" name="RHY34" type="cylinder"&gt;</v>
      </c>
      <c r="Y36" t="str">
        <f>"&lt;Translation&gt;"&amp;FIXED(L36,8,TRUE)&amp;" "&amp;FIXED(M36,8,TRUE)&amp;" "&amp;FIXED(N36,8,TRUE)&amp;"&lt;/Translation&gt;"</f>
        <v>&lt;Translation&gt;0.00635000 0.00000000 -0.09100400&lt;/Translation&gt;</v>
      </c>
      <c r="Z36" t="str">
        <f>IF(O36="","","&lt;RotationAxis&gt;"&amp;O36&amp;" "&amp;P36&amp;" "&amp;Q36&amp;" "&amp;R36&amp;"&lt;/RotationAxis&gt;")</f>
        <v>&lt;RotationAxis&gt;0 0 1 90&lt;/RotationAxis&gt;</v>
      </c>
      <c r="AA36" t="str">
        <f>IF(S36="","","&lt;"&amp;S$2&amp;"&gt;"&amp;FIXED(S36,8,TRUE)&amp;"&lt;/"&amp;S$2&amp;"&gt;")</f>
        <v>&lt;Radius&gt;0.04800000&lt;/Radius&gt;</v>
      </c>
      <c r="AB36" t="str">
        <f>IF(T36="","","&lt;"&amp;T$2&amp;"&gt;"&amp;FIXED(T36,8,TRUE)&amp;"&lt;/"&amp;T$2&amp;"&gt;")</f>
        <v>&lt;Height&gt;0.16510000&lt;/Height&gt;</v>
      </c>
      <c r="AC36" t="str">
        <f t="shared" si="16"/>
        <v/>
      </c>
      <c r="AD36" s="8" t="s">
        <v>51</v>
      </c>
    </row>
    <row r="37" spans="1:30" ht="15" customHeight="1" x14ac:dyDescent="0.2">
      <c r="A37" s="9" t="s">
        <v>52</v>
      </c>
      <c r="B37" s="9" t="s">
        <v>30</v>
      </c>
      <c r="C37" s="9" t="s">
        <v>20</v>
      </c>
      <c r="D37" s="9" t="s">
        <v>23</v>
      </c>
      <c r="E37" s="9">
        <v>7.16</v>
      </c>
      <c r="F37" s="9">
        <v>25</v>
      </c>
      <c r="G37" s="9">
        <v>-25.013999999999999</v>
      </c>
      <c r="H37" s="9">
        <v>150.69999999999999</v>
      </c>
      <c r="I37" s="9">
        <v>50</v>
      </c>
      <c r="J37" s="9">
        <v>50.029000000000003</v>
      </c>
      <c r="K37" s="9"/>
      <c r="L37" s="9">
        <f t="shared" ref="L37:L59" si="17">CONVERT(IF($C37=L$2,E37+IF(H37="",$H37/2,H37/2),E37),$D37,"m")</f>
        <v>7.1599999999999997E-3</v>
      </c>
      <c r="M37" s="9">
        <f t="shared" ref="M37:M59" si="18">CONVERT(IF($C37=M$2,F37+IF(I37="",$H37/2,I37/2),F37),$D37,"m")</f>
        <v>0.05</v>
      </c>
      <c r="N37" s="9">
        <f t="shared" ref="N37:N59" si="19">CONVERT(IF($C37=N$2,G37+IF(J37="",$H37/2,J37/2),G37),$D37,"m")</f>
        <v>-2.5014000000000002E-2</v>
      </c>
      <c r="O37" s="6"/>
      <c r="P37" s="6"/>
      <c r="Q37" s="6"/>
      <c r="R37" s="6"/>
      <c r="S37" s="6" t="str">
        <f t="shared" ref="S37:S59" si="20">IF(K37="","",CONVERT(K37/2,D37,"m"))</f>
        <v/>
      </c>
      <c r="T37" s="9" t="str">
        <f t="shared" ref="T37:T59" si="21">IFERROR(CONVERT(IF(B37="Cylinder",H37,""),D37,"m"),"")</f>
        <v/>
      </c>
      <c r="U37" s="6">
        <f t="shared" si="8"/>
        <v>7.535E-2</v>
      </c>
      <c r="V37" s="6">
        <f t="shared" si="9"/>
        <v>2.5000000000000001E-2</v>
      </c>
      <c r="W37" s="6">
        <f t="shared" si="10"/>
        <v>2.5014500000000002E-2</v>
      </c>
      <c r="X37" s="8" t="str">
        <f t="shared" si="11"/>
        <v>&lt;Geom render="false" name="RHY35" type="box"&gt;</v>
      </c>
      <c r="Y37" t="str">
        <f t="shared" ref="Y37:Y59" si="22">"&lt;Translation&gt;"&amp;FIXED(L37,8,TRUE)&amp;" "&amp;FIXED(M37,8,TRUE)&amp;" "&amp;FIXED(N37,8,TRUE)&amp;"&lt;/Translation&gt;"</f>
        <v>&lt;Translation&gt;0.00716000 0.05000000 -0.02501400&lt;/Translation&gt;</v>
      </c>
      <c r="Z37" t="str">
        <f t="shared" ref="Z37:Z59" si="23">IF(O37="","","&lt;RotationAxis&gt;"&amp;O37&amp;" "&amp;P37&amp;" "&amp;Q37&amp;" "&amp;R37&amp;"&lt;/RotationAxis&gt;")</f>
        <v/>
      </c>
      <c r="AA37" t="str">
        <f t="shared" ref="AA37:AA59" si="24">IF(S37="","","&lt;"&amp;S$2&amp;"&gt;"&amp;FIXED(S37,8,TRUE)&amp;"&lt;/"&amp;S$2&amp;"&gt;")</f>
        <v/>
      </c>
      <c r="AB37" t="str">
        <f t="shared" ref="AB37:AB59" si="25">IF(T37="","","&lt;"&amp;T$2&amp;"&gt;"&amp;FIXED(T37,8,TRUE)&amp;"&lt;/"&amp;T$2&amp;"&gt;")</f>
        <v/>
      </c>
      <c r="AC37" t="str">
        <f t="shared" si="16"/>
        <v>&lt;Extents&gt;0.07535000 0.02500000 0.02501450&lt;/Extents&gt;</v>
      </c>
      <c r="AD37" s="8" t="s">
        <v>51</v>
      </c>
    </row>
    <row r="38" spans="1:30" ht="15" customHeight="1" x14ac:dyDescent="0.2">
      <c r="A38" s="9" t="s">
        <v>53</v>
      </c>
      <c r="B38" s="9" t="s">
        <v>15</v>
      </c>
      <c r="C38" s="9" t="s">
        <v>20</v>
      </c>
      <c r="D38" s="9" t="s">
        <v>23</v>
      </c>
      <c r="E38" s="9">
        <v>0</v>
      </c>
      <c r="F38" s="9">
        <v>46.811999999999998</v>
      </c>
      <c r="G38" s="9">
        <v>0</v>
      </c>
      <c r="H38" s="9">
        <v>93.59</v>
      </c>
      <c r="I38" s="9"/>
      <c r="J38" s="9"/>
      <c r="K38" s="9">
        <v>164.00800000000001</v>
      </c>
      <c r="L38" s="9">
        <f t="shared" si="17"/>
        <v>0</v>
      </c>
      <c r="M38" s="9">
        <f t="shared" si="18"/>
        <v>9.3606999999999996E-2</v>
      </c>
      <c r="N38" s="9">
        <f t="shared" si="19"/>
        <v>0</v>
      </c>
      <c r="O38" s="6"/>
      <c r="P38" s="6"/>
      <c r="Q38" s="6"/>
      <c r="R38" s="6"/>
      <c r="S38" s="6">
        <f t="shared" si="20"/>
        <v>8.2003999999999994E-2</v>
      </c>
      <c r="T38" s="9">
        <f t="shared" si="21"/>
        <v>9.3590000000000007E-2</v>
      </c>
      <c r="U38" s="6" t="str">
        <f t="shared" si="8"/>
        <v/>
      </c>
      <c r="V38" s="6" t="str">
        <f t="shared" si="9"/>
        <v/>
      </c>
      <c r="W38" s="6" t="str">
        <f t="shared" si="10"/>
        <v/>
      </c>
      <c r="X38" s="8" t="str">
        <f t="shared" si="11"/>
        <v>&lt;Geom render="false" name="RHR36" type="cylinder"&gt;</v>
      </c>
      <c r="Y38" t="str">
        <f t="shared" si="22"/>
        <v>&lt;Translation&gt;0.00000000 0.09360700 0.00000000&lt;/Translation&gt;</v>
      </c>
      <c r="Z38" t="str">
        <f t="shared" si="23"/>
        <v/>
      </c>
      <c r="AA38" t="str">
        <f t="shared" si="24"/>
        <v>&lt;Radius&gt;0.08200400&lt;/Radius&gt;</v>
      </c>
      <c r="AB38" t="str">
        <f t="shared" si="25"/>
        <v>&lt;Height&gt;0.09359000&lt;/Height&gt;</v>
      </c>
      <c r="AC38" t="str">
        <f t="shared" si="16"/>
        <v/>
      </c>
      <c r="AD38" s="8" t="s">
        <v>51</v>
      </c>
    </row>
    <row r="39" spans="1:30" ht="15" customHeight="1" x14ac:dyDescent="0.2">
      <c r="A39" s="9" t="s">
        <v>54</v>
      </c>
      <c r="B39" s="9" t="s">
        <v>15</v>
      </c>
      <c r="C39" s="9" t="s">
        <v>20</v>
      </c>
      <c r="D39" s="9" t="s">
        <v>23</v>
      </c>
      <c r="E39" s="9">
        <v>0</v>
      </c>
      <c r="F39" s="9">
        <v>12.7</v>
      </c>
      <c r="G39" s="9">
        <v>-7.5999999999999998E-2</v>
      </c>
      <c r="H39" s="9">
        <v>152.4</v>
      </c>
      <c r="I39" s="9"/>
      <c r="J39" s="9"/>
      <c r="K39" s="9">
        <v>51.0032</v>
      </c>
      <c r="L39" s="9">
        <f t="shared" si="17"/>
        <v>0</v>
      </c>
      <c r="M39" s="9">
        <f t="shared" si="18"/>
        <v>8.8900000000000007E-2</v>
      </c>
      <c r="N39" s="9">
        <f t="shared" si="19"/>
        <v>-7.6000000000000004E-5</v>
      </c>
      <c r="O39" s="6"/>
      <c r="P39" s="6"/>
      <c r="Q39" s="6"/>
      <c r="R39" s="6"/>
      <c r="S39" s="6">
        <f t="shared" si="20"/>
        <v>2.5501599999999999E-2</v>
      </c>
      <c r="T39" s="9">
        <f t="shared" si="21"/>
        <v>0.15240000000000001</v>
      </c>
      <c r="U39" s="6" t="str">
        <f t="shared" si="8"/>
        <v/>
      </c>
      <c r="V39" s="6" t="str">
        <f t="shared" si="9"/>
        <v/>
      </c>
      <c r="W39" s="6" t="str">
        <f t="shared" si="10"/>
        <v/>
      </c>
      <c r="X39" s="8" t="str">
        <f t="shared" si="11"/>
        <v>&lt;Geom render="false" name="RHP37" type="cylinder"&gt;</v>
      </c>
      <c r="Y39" t="str">
        <f t="shared" si="22"/>
        <v>&lt;Translation&gt;0.00000000 0.08890000 -0.00007600&lt;/Translation&gt;</v>
      </c>
      <c r="Z39" t="str">
        <f t="shared" si="23"/>
        <v/>
      </c>
      <c r="AA39" t="str">
        <f t="shared" si="24"/>
        <v>&lt;Radius&gt;0.02550160&lt;/Radius&gt;</v>
      </c>
      <c r="AB39" t="str">
        <f t="shared" si="25"/>
        <v>&lt;Height&gt;0.15240000&lt;/Height&gt;</v>
      </c>
      <c r="AC39" t="str">
        <f t="shared" si="16"/>
        <v/>
      </c>
      <c r="AD39" s="8" t="s">
        <v>51</v>
      </c>
    </row>
    <row r="40" spans="1:30" ht="15" customHeight="1" x14ac:dyDescent="0.2">
      <c r="A40" s="9" t="s">
        <v>55</v>
      </c>
      <c r="B40" s="9" t="s">
        <v>15</v>
      </c>
      <c r="C40" s="9" t="s">
        <v>20</v>
      </c>
      <c r="D40" s="9" t="s">
        <v>23</v>
      </c>
      <c r="E40" s="9">
        <v>7.54</v>
      </c>
      <c r="F40" s="9">
        <v>12.7</v>
      </c>
      <c r="G40" s="9">
        <v>-31.85</v>
      </c>
      <c r="H40" s="9">
        <v>152.4</v>
      </c>
      <c r="I40" s="9"/>
      <c r="J40" s="9"/>
      <c r="K40" s="9">
        <v>60.96</v>
      </c>
      <c r="L40" s="9">
        <f t="shared" si="17"/>
        <v>7.5399999999999998E-3</v>
      </c>
      <c r="M40" s="9">
        <f t="shared" si="18"/>
        <v>8.8900000000000007E-2</v>
      </c>
      <c r="N40" s="9">
        <f t="shared" si="19"/>
        <v>-3.1850000000000003E-2</v>
      </c>
      <c r="O40" s="6"/>
      <c r="P40" s="6"/>
      <c r="Q40" s="6"/>
      <c r="R40" s="6"/>
      <c r="S40" s="6">
        <f t="shared" si="20"/>
        <v>3.048E-2</v>
      </c>
      <c r="T40" s="9">
        <f t="shared" si="21"/>
        <v>0.15240000000000001</v>
      </c>
      <c r="U40" s="6" t="str">
        <f t="shared" si="8"/>
        <v/>
      </c>
      <c r="V40" s="6" t="str">
        <f t="shared" si="9"/>
        <v/>
      </c>
      <c r="W40" s="6" t="str">
        <f t="shared" si="10"/>
        <v/>
      </c>
      <c r="X40" s="8" t="str">
        <f t="shared" si="11"/>
        <v>&lt;Geom render="false" name="RHP38" type="cylinder"&gt;</v>
      </c>
      <c r="Y40" t="str">
        <f t="shared" si="22"/>
        <v>&lt;Translation&gt;0.00754000 0.08890000 -0.03185000&lt;/Translation&gt;</v>
      </c>
      <c r="Z40" t="str">
        <f t="shared" si="23"/>
        <v/>
      </c>
      <c r="AA40" t="str">
        <f t="shared" si="24"/>
        <v>&lt;Radius&gt;0.03048000&lt;/Radius&gt;</v>
      </c>
      <c r="AB40" t="str">
        <f t="shared" si="25"/>
        <v>&lt;Height&gt;0.15240000&lt;/Height&gt;</v>
      </c>
      <c r="AC40" t="str">
        <f t="shared" si="16"/>
        <v/>
      </c>
      <c r="AD40" s="8" t="s">
        <v>51</v>
      </c>
    </row>
    <row r="41" spans="1:30" ht="15" customHeight="1" x14ac:dyDescent="0.2">
      <c r="A41" s="9" t="s">
        <v>55</v>
      </c>
      <c r="B41" s="9" t="s">
        <v>15</v>
      </c>
      <c r="C41" s="9" t="s">
        <v>20</v>
      </c>
      <c r="D41" s="9" t="s">
        <v>23</v>
      </c>
      <c r="E41" s="9">
        <v>20.57</v>
      </c>
      <c r="F41" s="9">
        <v>12.7</v>
      </c>
      <c r="G41" s="9">
        <v>-86.867999999999995</v>
      </c>
      <c r="H41" s="9">
        <v>152.4</v>
      </c>
      <c r="I41" s="9"/>
      <c r="J41" s="9"/>
      <c r="K41" s="9">
        <v>71.12</v>
      </c>
      <c r="L41" s="9">
        <f t="shared" si="17"/>
        <v>2.0570000000000001E-2</v>
      </c>
      <c r="M41" s="9">
        <f t="shared" si="18"/>
        <v>8.8900000000000007E-2</v>
      </c>
      <c r="N41" s="9">
        <f t="shared" si="19"/>
        <v>-8.6868000000000001E-2</v>
      </c>
      <c r="O41" s="6"/>
      <c r="P41" s="6"/>
      <c r="Q41" s="6"/>
      <c r="R41" s="6"/>
      <c r="S41" s="6">
        <f t="shared" si="20"/>
        <v>3.5560000000000001E-2</v>
      </c>
      <c r="T41" s="9">
        <f t="shared" si="21"/>
        <v>0.15240000000000001</v>
      </c>
      <c r="U41" s="6" t="str">
        <f t="shared" si="8"/>
        <v/>
      </c>
      <c r="V41" s="6" t="str">
        <f t="shared" si="9"/>
        <v/>
      </c>
      <c r="W41" s="6" t="str">
        <f t="shared" si="10"/>
        <v/>
      </c>
      <c r="X41" s="8" t="str">
        <f t="shared" si="11"/>
        <v>&lt;Geom render="false" name="RHP39" type="cylinder"&gt;</v>
      </c>
      <c r="Y41" t="str">
        <f t="shared" si="22"/>
        <v>&lt;Translation&gt;0.02057000 0.08890000 -0.08686800&lt;/Translation&gt;</v>
      </c>
      <c r="Z41" t="str">
        <f t="shared" si="23"/>
        <v/>
      </c>
      <c r="AA41" t="str">
        <f t="shared" si="24"/>
        <v>&lt;Radius&gt;0.03556000&lt;/Radius&gt;</v>
      </c>
      <c r="AB41" t="str">
        <f t="shared" si="25"/>
        <v>&lt;Height&gt;0.15240000&lt;/Height&gt;</v>
      </c>
      <c r="AC41" t="str">
        <f t="shared" si="16"/>
        <v/>
      </c>
      <c r="AD41" s="8" t="s">
        <v>51</v>
      </c>
    </row>
    <row r="42" spans="1:30" ht="15" customHeight="1" x14ac:dyDescent="0.2">
      <c r="A42" s="9" t="s">
        <v>55</v>
      </c>
      <c r="B42" s="9" t="s">
        <v>15</v>
      </c>
      <c r="C42" s="9" t="s">
        <v>20</v>
      </c>
      <c r="D42" s="9" t="s">
        <v>23</v>
      </c>
      <c r="E42" s="9">
        <v>29.77</v>
      </c>
      <c r="F42" s="9">
        <v>12.7</v>
      </c>
      <c r="G42" s="9">
        <v>-146.33000000000001</v>
      </c>
      <c r="H42" s="9">
        <v>152.4</v>
      </c>
      <c r="I42" s="9"/>
      <c r="J42" s="9"/>
      <c r="K42" s="9">
        <v>71.12</v>
      </c>
      <c r="L42" s="9">
        <f t="shared" si="17"/>
        <v>2.9770000000000001E-2</v>
      </c>
      <c r="M42" s="9">
        <f t="shared" si="18"/>
        <v>8.8900000000000007E-2</v>
      </c>
      <c r="N42" s="9">
        <f t="shared" si="19"/>
        <v>-0.14633000000000002</v>
      </c>
      <c r="O42" s="6"/>
      <c r="P42" s="6"/>
      <c r="Q42" s="6"/>
      <c r="R42" s="6"/>
      <c r="S42" s="6">
        <f t="shared" si="20"/>
        <v>3.5560000000000001E-2</v>
      </c>
      <c r="T42" s="9">
        <f t="shared" si="21"/>
        <v>0.15240000000000001</v>
      </c>
      <c r="U42" s="6" t="str">
        <f t="shared" si="8"/>
        <v/>
      </c>
      <c r="V42" s="6" t="str">
        <f t="shared" si="9"/>
        <v/>
      </c>
      <c r="W42" s="6" t="str">
        <f t="shared" si="10"/>
        <v/>
      </c>
      <c r="X42" s="8" t="str">
        <f t="shared" si="11"/>
        <v>&lt;Geom render="false" name="RHP40" type="cylinder"&gt;</v>
      </c>
      <c r="Y42" t="str">
        <f t="shared" si="22"/>
        <v>&lt;Translation&gt;0.02977000 0.08890000 -0.14633000&lt;/Translation&gt;</v>
      </c>
      <c r="Z42" t="str">
        <f t="shared" si="23"/>
        <v/>
      </c>
      <c r="AA42" t="str">
        <f t="shared" si="24"/>
        <v>&lt;Radius&gt;0.03556000&lt;/Radius&gt;</v>
      </c>
      <c r="AB42" t="str">
        <f t="shared" si="25"/>
        <v>&lt;Height&gt;0.15240000&lt;/Height&gt;</v>
      </c>
      <c r="AC42" t="str">
        <f t="shared" si="16"/>
        <v/>
      </c>
      <c r="AD42" s="8" t="s">
        <v>51</v>
      </c>
    </row>
    <row r="43" spans="1:30" ht="15" customHeight="1" x14ac:dyDescent="0.2">
      <c r="A43" s="9" t="s">
        <v>55</v>
      </c>
      <c r="B43" s="9" t="s">
        <v>15</v>
      </c>
      <c r="C43" s="9" t="s">
        <v>20</v>
      </c>
      <c r="D43" s="9" t="s">
        <v>23</v>
      </c>
      <c r="E43" s="9">
        <v>38.96</v>
      </c>
      <c r="F43" s="9">
        <v>12.7</v>
      </c>
      <c r="G43" s="9">
        <v>-205.79</v>
      </c>
      <c r="H43" s="9">
        <v>152.4</v>
      </c>
      <c r="I43" s="9"/>
      <c r="J43" s="9"/>
      <c r="K43" s="9">
        <v>60.96</v>
      </c>
      <c r="L43" s="9">
        <f t="shared" si="17"/>
        <v>3.8960000000000002E-2</v>
      </c>
      <c r="M43" s="9">
        <f t="shared" si="18"/>
        <v>8.8900000000000007E-2</v>
      </c>
      <c r="N43" s="9">
        <f t="shared" si="19"/>
        <v>-0.20579</v>
      </c>
      <c r="O43" s="6"/>
      <c r="P43" s="6"/>
      <c r="Q43" s="6"/>
      <c r="R43" s="6"/>
      <c r="S43" s="6">
        <f t="shared" si="20"/>
        <v>3.048E-2</v>
      </c>
      <c r="T43" s="9">
        <f t="shared" si="21"/>
        <v>0.15240000000000001</v>
      </c>
      <c r="U43" s="6" t="str">
        <f t="shared" si="8"/>
        <v/>
      </c>
      <c r="V43" s="6" t="str">
        <f t="shared" si="9"/>
        <v/>
      </c>
      <c r="W43" s="6" t="str">
        <f t="shared" si="10"/>
        <v/>
      </c>
      <c r="X43" s="8" t="str">
        <f t="shared" si="11"/>
        <v>&lt;Geom render="false" name="RHP41" type="cylinder"&gt;</v>
      </c>
      <c r="Y43" t="str">
        <f t="shared" si="22"/>
        <v>&lt;Translation&gt;0.03896000 0.08890000 -0.20579000&lt;/Translation&gt;</v>
      </c>
      <c r="Z43" t="str">
        <f t="shared" si="23"/>
        <v/>
      </c>
      <c r="AA43" t="str">
        <f t="shared" si="24"/>
        <v>&lt;Radius&gt;0.03048000&lt;/Radius&gt;</v>
      </c>
      <c r="AB43" t="str">
        <f t="shared" si="25"/>
        <v>&lt;Height&gt;0.15240000&lt;/Height&gt;</v>
      </c>
      <c r="AC43" t="str">
        <f t="shared" si="16"/>
        <v/>
      </c>
      <c r="AD43" s="8" t="s">
        <v>51</v>
      </c>
    </row>
    <row r="44" spans="1:30" ht="15" customHeight="1" x14ac:dyDescent="0.2">
      <c r="A44" s="9" t="s">
        <v>55</v>
      </c>
      <c r="B44" s="9" t="s">
        <v>15</v>
      </c>
      <c r="C44" s="9" t="s">
        <v>20</v>
      </c>
      <c r="D44" s="9" t="s">
        <v>23</v>
      </c>
      <c r="E44" s="9">
        <v>19.53</v>
      </c>
      <c r="F44" s="9">
        <v>12.7</v>
      </c>
      <c r="G44" s="9">
        <v>-252.86</v>
      </c>
      <c r="H44" s="9">
        <v>152.4</v>
      </c>
      <c r="I44" s="9"/>
      <c r="J44" s="9"/>
      <c r="K44" s="9">
        <v>58.42</v>
      </c>
      <c r="L44" s="9">
        <f t="shared" si="17"/>
        <v>1.9529999999999999E-2</v>
      </c>
      <c r="M44" s="9">
        <f t="shared" si="18"/>
        <v>8.8900000000000007E-2</v>
      </c>
      <c r="N44" s="9">
        <f t="shared" si="19"/>
        <v>-0.25285999999999997</v>
      </c>
      <c r="O44" s="6"/>
      <c r="P44" s="6"/>
      <c r="Q44" s="6"/>
      <c r="R44" s="6"/>
      <c r="S44" s="6">
        <f t="shared" si="20"/>
        <v>2.921E-2</v>
      </c>
      <c r="T44" s="9">
        <f t="shared" si="21"/>
        <v>0.15240000000000001</v>
      </c>
      <c r="U44" s="6" t="str">
        <f t="shared" si="8"/>
        <v/>
      </c>
      <c r="V44" s="6" t="str">
        <f t="shared" si="9"/>
        <v/>
      </c>
      <c r="W44" s="6" t="str">
        <f t="shared" si="10"/>
        <v/>
      </c>
      <c r="X44" s="8" t="str">
        <f t="shared" si="11"/>
        <v>&lt;Geom render="false" name="RHP42" type="cylinder"&gt;</v>
      </c>
      <c r="Y44" t="str">
        <f t="shared" si="22"/>
        <v>&lt;Translation&gt;0.01953000 0.08890000 -0.25286000&lt;/Translation&gt;</v>
      </c>
      <c r="Z44" t="str">
        <f t="shared" si="23"/>
        <v/>
      </c>
      <c r="AA44" t="str">
        <f t="shared" si="24"/>
        <v>&lt;Radius&gt;0.02921000&lt;/Radius&gt;</v>
      </c>
      <c r="AB44" t="str">
        <f t="shared" si="25"/>
        <v>&lt;Height&gt;0.15240000&lt;/Height&gt;</v>
      </c>
      <c r="AC44" t="str">
        <f t="shared" si="16"/>
        <v/>
      </c>
      <c r="AD44" s="8" t="s">
        <v>51</v>
      </c>
    </row>
    <row r="45" spans="1:30" ht="15" customHeight="1" x14ac:dyDescent="0.2">
      <c r="A45" s="9" t="s">
        <v>56</v>
      </c>
      <c r="B45" s="9" t="s">
        <v>15</v>
      </c>
      <c r="C45" s="9" t="s">
        <v>20</v>
      </c>
      <c r="D45" s="9" t="s">
        <v>23</v>
      </c>
      <c r="E45" s="9">
        <v>7.5999999999999998E-2</v>
      </c>
      <c r="F45" s="9">
        <v>12.7</v>
      </c>
      <c r="G45" s="9">
        <v>-299.95</v>
      </c>
      <c r="H45" s="9">
        <v>152.4</v>
      </c>
      <c r="I45" s="9"/>
      <c r="J45" s="9"/>
      <c r="K45" s="9">
        <v>50.88</v>
      </c>
      <c r="L45" s="9">
        <f t="shared" si="17"/>
        <v>7.6000000000000004E-5</v>
      </c>
      <c r="M45" s="9">
        <f t="shared" si="18"/>
        <v>8.8900000000000007E-2</v>
      </c>
      <c r="N45" s="9">
        <f t="shared" si="19"/>
        <v>-0.29994999999999999</v>
      </c>
      <c r="O45" s="6"/>
      <c r="P45" s="6"/>
      <c r="Q45" s="6"/>
      <c r="R45" s="6"/>
      <c r="S45" s="6">
        <f t="shared" si="20"/>
        <v>2.5440000000000001E-2</v>
      </c>
      <c r="T45" s="9">
        <f t="shared" si="21"/>
        <v>0.15240000000000001</v>
      </c>
      <c r="U45" s="6" t="str">
        <f t="shared" si="8"/>
        <v/>
      </c>
      <c r="V45" s="6" t="str">
        <f t="shared" si="9"/>
        <v/>
      </c>
      <c r="W45" s="6" t="str">
        <f t="shared" si="10"/>
        <v/>
      </c>
      <c r="X45" s="8" t="str">
        <f t="shared" si="11"/>
        <v>&lt;Geom render="false" name="RHP43" type="cylinder"&gt;</v>
      </c>
      <c r="Y45" t="str">
        <f t="shared" si="22"/>
        <v>&lt;Translation&gt;0.00007600 0.08890000 -0.29995000&lt;/Translation&gt;</v>
      </c>
      <c r="Z45" t="str">
        <f t="shared" si="23"/>
        <v/>
      </c>
      <c r="AA45" t="str">
        <f t="shared" si="24"/>
        <v>&lt;Radius&gt;0.02544000&lt;/Radius&gt;</v>
      </c>
      <c r="AB45" t="str">
        <f t="shared" si="25"/>
        <v>&lt;Height&gt;0.15240000&lt;/Height&gt;</v>
      </c>
      <c r="AC45" t="str">
        <f t="shared" si="16"/>
        <v/>
      </c>
      <c r="AD45" s="8" t="s">
        <v>51</v>
      </c>
    </row>
    <row r="46" spans="1:30" ht="15" customHeight="1" x14ac:dyDescent="0.2">
      <c r="A46" s="9" t="s">
        <v>57</v>
      </c>
      <c r="B46" s="9" t="s">
        <v>15</v>
      </c>
      <c r="C46" s="9" t="s">
        <v>20</v>
      </c>
      <c r="D46" s="9" t="s">
        <v>23</v>
      </c>
      <c r="E46" s="9">
        <v>0.48259999999999997</v>
      </c>
      <c r="F46" s="9">
        <v>57.15</v>
      </c>
      <c r="G46" s="9">
        <v>-0.127</v>
      </c>
      <c r="H46" s="9">
        <v>146.05000000000001</v>
      </c>
      <c r="I46" s="9"/>
      <c r="J46" s="9"/>
      <c r="K46" s="9">
        <v>51.0032</v>
      </c>
      <c r="L46" s="9">
        <f t="shared" si="17"/>
        <v>4.8260000000000002E-4</v>
      </c>
      <c r="M46" s="9">
        <f t="shared" si="18"/>
        <v>0.13017500000000001</v>
      </c>
      <c r="N46" s="9">
        <f t="shared" si="19"/>
        <v>-1.27E-4</v>
      </c>
      <c r="O46" s="6"/>
      <c r="P46" s="6"/>
      <c r="Q46" s="6"/>
      <c r="R46" s="6"/>
      <c r="S46" s="6">
        <f t="shared" si="20"/>
        <v>2.5501599999999999E-2</v>
      </c>
      <c r="T46" s="9">
        <f t="shared" si="21"/>
        <v>0.14605000000000001</v>
      </c>
      <c r="U46" s="6" t="str">
        <f t="shared" si="8"/>
        <v/>
      </c>
      <c r="V46" s="6" t="str">
        <f t="shared" si="9"/>
        <v/>
      </c>
      <c r="W46" s="6" t="str">
        <f t="shared" si="10"/>
        <v/>
      </c>
      <c r="X46" s="8" t="str">
        <f t="shared" si="11"/>
        <v>&lt;Geom render="false" name="RKP44" type="cylinder"&gt;</v>
      </c>
      <c r="Y46" t="str">
        <f t="shared" si="22"/>
        <v>&lt;Translation&gt;0.00048260 0.13017500 -0.00012700&lt;/Translation&gt;</v>
      </c>
      <c r="Z46" t="str">
        <f t="shared" si="23"/>
        <v/>
      </c>
      <c r="AA46" t="str">
        <f t="shared" si="24"/>
        <v>&lt;Radius&gt;0.02550160&lt;/Radius&gt;</v>
      </c>
      <c r="AB46" t="str">
        <f t="shared" si="25"/>
        <v>&lt;Height&gt;0.14605000&lt;/Height&gt;</v>
      </c>
      <c r="AC46" t="str">
        <f t="shared" si="16"/>
        <v/>
      </c>
      <c r="AD46" s="8" t="s">
        <v>51</v>
      </c>
    </row>
    <row r="47" spans="1:30" ht="15" customHeight="1" x14ac:dyDescent="0.2">
      <c r="A47" s="9" t="s">
        <v>58</v>
      </c>
      <c r="B47" s="9" t="s">
        <v>15</v>
      </c>
      <c r="C47" s="9" t="s">
        <v>20</v>
      </c>
      <c r="D47" s="9" t="s">
        <v>23</v>
      </c>
      <c r="E47" s="9">
        <v>28.42</v>
      </c>
      <c r="F47" s="9">
        <v>57.15</v>
      </c>
      <c r="G47" s="9">
        <v>-42.52</v>
      </c>
      <c r="H47" s="9">
        <v>146.05000000000001</v>
      </c>
      <c r="I47" s="9"/>
      <c r="J47" s="9"/>
      <c r="K47" s="9">
        <v>46.56</v>
      </c>
      <c r="L47" s="9">
        <f t="shared" si="17"/>
        <v>2.8420000000000001E-2</v>
      </c>
      <c r="M47" s="9">
        <f t="shared" si="18"/>
        <v>0.13017500000000001</v>
      </c>
      <c r="N47" s="9">
        <f t="shared" si="19"/>
        <v>-4.2520000000000009E-2</v>
      </c>
      <c r="O47" s="6"/>
      <c r="P47" s="6"/>
      <c r="Q47" s="6"/>
      <c r="R47" s="6"/>
      <c r="S47" s="6">
        <f t="shared" si="20"/>
        <v>2.3279999999999999E-2</v>
      </c>
      <c r="T47" s="9">
        <f t="shared" si="21"/>
        <v>0.14605000000000001</v>
      </c>
      <c r="U47" s="6" t="str">
        <f t="shared" si="8"/>
        <v/>
      </c>
      <c r="V47" s="6" t="str">
        <f t="shared" si="9"/>
        <v/>
      </c>
      <c r="W47" s="6" t="str">
        <f t="shared" si="10"/>
        <v/>
      </c>
      <c r="X47" s="8" t="str">
        <f t="shared" si="11"/>
        <v>&lt;Geom render="false" name="RKP45" type="cylinder"&gt;</v>
      </c>
      <c r="Y47" t="str">
        <f t="shared" si="22"/>
        <v>&lt;Translation&gt;0.02842000 0.13017500 -0.04252000&lt;/Translation&gt;</v>
      </c>
      <c r="Z47" t="str">
        <f t="shared" si="23"/>
        <v/>
      </c>
      <c r="AA47" t="str">
        <f t="shared" si="24"/>
        <v>&lt;Radius&gt;0.02328000&lt;/Radius&gt;</v>
      </c>
      <c r="AB47" t="str">
        <f t="shared" si="25"/>
        <v>&lt;Height&gt;0.14605000&lt;/Height&gt;</v>
      </c>
      <c r="AC47" t="str">
        <f t="shared" si="16"/>
        <v/>
      </c>
      <c r="AD47" s="8" t="s">
        <v>51</v>
      </c>
    </row>
    <row r="48" spans="1:30" ht="15" customHeight="1" x14ac:dyDescent="0.2">
      <c r="A48" s="9" t="s">
        <v>58</v>
      </c>
      <c r="B48" s="9" t="s">
        <v>15</v>
      </c>
      <c r="C48" s="9" t="s">
        <v>20</v>
      </c>
      <c r="D48" s="9" t="s">
        <v>23</v>
      </c>
      <c r="E48" s="9">
        <v>33.99</v>
      </c>
      <c r="F48" s="9">
        <v>57.15</v>
      </c>
      <c r="G48" s="9">
        <v>-82.7</v>
      </c>
      <c r="H48" s="9">
        <v>146.05000000000001</v>
      </c>
      <c r="I48" s="9"/>
      <c r="J48" s="9"/>
      <c r="K48" s="9">
        <v>50.597000000000001</v>
      </c>
      <c r="L48" s="9">
        <f t="shared" si="17"/>
        <v>3.3989999999999999E-2</v>
      </c>
      <c r="M48" s="9">
        <f t="shared" si="18"/>
        <v>0.13017500000000001</v>
      </c>
      <c r="N48" s="9">
        <f t="shared" si="19"/>
        <v>-8.2699999999999996E-2</v>
      </c>
      <c r="O48" s="6"/>
      <c r="P48" s="6"/>
      <c r="Q48" s="6"/>
      <c r="R48" s="6"/>
      <c r="S48" s="6">
        <f t="shared" si="20"/>
        <v>2.5298500000000002E-2</v>
      </c>
      <c r="T48" s="9">
        <f t="shared" si="21"/>
        <v>0.14605000000000001</v>
      </c>
      <c r="U48" s="6" t="str">
        <f t="shared" si="8"/>
        <v/>
      </c>
      <c r="V48" s="6" t="str">
        <f t="shared" si="9"/>
        <v/>
      </c>
      <c r="W48" s="6" t="str">
        <f t="shared" si="10"/>
        <v/>
      </c>
      <c r="X48" s="8" t="str">
        <f t="shared" si="11"/>
        <v>&lt;Geom render="false" name="RKP46" type="cylinder"&gt;</v>
      </c>
      <c r="Y48" t="str">
        <f t="shared" si="22"/>
        <v>&lt;Translation&gt;0.03399000 0.13017500 -0.08270000&lt;/Translation&gt;</v>
      </c>
      <c r="Z48" t="str">
        <f t="shared" si="23"/>
        <v/>
      </c>
      <c r="AA48" t="str">
        <f t="shared" si="24"/>
        <v>&lt;Radius&gt;0.02529850&lt;/Radius&gt;</v>
      </c>
      <c r="AB48" t="str">
        <f t="shared" si="25"/>
        <v>&lt;Height&gt;0.14605000&lt;/Height&gt;</v>
      </c>
      <c r="AC48" t="str">
        <f t="shared" si="16"/>
        <v/>
      </c>
      <c r="AD48" s="8" t="s">
        <v>51</v>
      </c>
    </row>
    <row r="49" spans="1:30" ht="15" customHeight="1" x14ac:dyDescent="0.2">
      <c r="A49" s="9" t="s">
        <v>58</v>
      </c>
      <c r="B49" s="9" t="s">
        <v>15</v>
      </c>
      <c r="C49" s="9" t="s">
        <v>20</v>
      </c>
      <c r="D49" s="9" t="s">
        <v>23</v>
      </c>
      <c r="E49" s="9">
        <v>26.75</v>
      </c>
      <c r="F49" s="9">
        <v>57.15</v>
      </c>
      <c r="G49" s="9">
        <v>-124.104</v>
      </c>
      <c r="H49" s="9">
        <v>146.05000000000001</v>
      </c>
      <c r="I49" s="9"/>
      <c r="J49" s="9"/>
      <c r="K49" s="9">
        <v>59.182000000000002</v>
      </c>
      <c r="L49" s="9">
        <f t="shared" si="17"/>
        <v>2.6749999999999999E-2</v>
      </c>
      <c r="M49" s="9">
        <f t="shared" si="18"/>
        <v>0.13017500000000001</v>
      </c>
      <c r="N49" s="9">
        <f t="shared" si="19"/>
        <v>-0.12410400000000001</v>
      </c>
      <c r="O49" s="6"/>
      <c r="P49" s="6"/>
      <c r="Q49" s="6"/>
      <c r="R49" s="6"/>
      <c r="S49" s="6">
        <f t="shared" si="20"/>
        <v>2.9590999999999999E-2</v>
      </c>
      <c r="T49" s="9">
        <f t="shared" si="21"/>
        <v>0.14605000000000001</v>
      </c>
      <c r="U49" s="6" t="str">
        <f t="shared" si="8"/>
        <v/>
      </c>
      <c r="V49" s="6" t="str">
        <f t="shared" si="9"/>
        <v/>
      </c>
      <c r="W49" s="6" t="str">
        <f t="shared" si="10"/>
        <v/>
      </c>
      <c r="X49" s="8" t="str">
        <f t="shared" si="11"/>
        <v>&lt;Geom render="false" name="RKP47" type="cylinder"&gt;</v>
      </c>
      <c r="Y49" t="str">
        <f t="shared" si="22"/>
        <v>&lt;Translation&gt;0.02675000 0.13017500 -0.12410400&lt;/Translation&gt;</v>
      </c>
      <c r="Z49" t="str">
        <f t="shared" si="23"/>
        <v/>
      </c>
      <c r="AA49" t="str">
        <f t="shared" si="24"/>
        <v>&lt;Radius&gt;0.02959100&lt;/Radius&gt;</v>
      </c>
      <c r="AB49" t="str">
        <f t="shared" si="25"/>
        <v>&lt;Height&gt;0.14605000&lt;/Height&gt;</v>
      </c>
      <c r="AC49" t="str">
        <f t="shared" si="16"/>
        <v/>
      </c>
      <c r="AD49" s="8" t="s">
        <v>51</v>
      </c>
    </row>
    <row r="50" spans="1:30" ht="15" customHeight="1" x14ac:dyDescent="0.2">
      <c r="A50" s="9" t="s">
        <v>58</v>
      </c>
      <c r="B50" s="9" t="s">
        <v>15</v>
      </c>
      <c r="C50" s="9" t="s">
        <v>20</v>
      </c>
      <c r="D50" s="9" t="s">
        <v>23</v>
      </c>
      <c r="E50" s="9">
        <v>7.95</v>
      </c>
      <c r="F50" s="9">
        <v>57.15</v>
      </c>
      <c r="G50" s="9">
        <v>-231.8</v>
      </c>
      <c r="H50" s="9">
        <v>146.05000000000001</v>
      </c>
      <c r="I50" s="9"/>
      <c r="J50" s="9"/>
      <c r="K50" s="9">
        <v>58.42</v>
      </c>
      <c r="L50" s="9">
        <f t="shared" si="17"/>
        <v>7.9500000000000005E-3</v>
      </c>
      <c r="M50" s="9">
        <f t="shared" si="18"/>
        <v>0.13017500000000001</v>
      </c>
      <c r="N50" s="9">
        <f t="shared" si="19"/>
        <v>-0.23180000000000001</v>
      </c>
      <c r="O50" s="6"/>
      <c r="P50" s="6"/>
      <c r="Q50" s="6"/>
      <c r="R50" s="6"/>
      <c r="S50" s="6">
        <f t="shared" si="20"/>
        <v>2.921E-2</v>
      </c>
      <c r="T50" s="9">
        <f t="shared" si="21"/>
        <v>0.14605000000000001</v>
      </c>
      <c r="U50" s="6" t="str">
        <f t="shared" si="8"/>
        <v/>
      </c>
      <c r="V50" s="6" t="str">
        <f t="shared" si="9"/>
        <v/>
      </c>
      <c r="W50" s="6" t="str">
        <f t="shared" si="10"/>
        <v/>
      </c>
      <c r="X50" s="8" t="str">
        <f t="shared" si="11"/>
        <v>&lt;Geom render="false" name="RKP48" type="cylinder"&gt;</v>
      </c>
      <c r="Y50" t="str">
        <f t="shared" si="22"/>
        <v>&lt;Translation&gt;0.00795000 0.13017500 -0.23180000&lt;/Translation&gt;</v>
      </c>
      <c r="Z50" t="str">
        <f t="shared" si="23"/>
        <v/>
      </c>
      <c r="AA50" t="str">
        <f t="shared" si="24"/>
        <v>&lt;Radius&gt;0.02921000&lt;/Radius&gt;</v>
      </c>
      <c r="AB50" t="str">
        <f t="shared" si="25"/>
        <v>&lt;Height&gt;0.14605000&lt;/Height&gt;</v>
      </c>
      <c r="AC50" t="str">
        <f t="shared" si="16"/>
        <v/>
      </c>
      <c r="AD50" s="8" t="s">
        <v>51</v>
      </c>
    </row>
    <row r="51" spans="1:30" ht="15" customHeight="1" x14ac:dyDescent="0.2">
      <c r="A51" s="9" t="s">
        <v>58</v>
      </c>
      <c r="B51" s="9" t="s">
        <v>15</v>
      </c>
      <c r="C51" s="9" t="s">
        <v>20</v>
      </c>
      <c r="D51" s="9" t="s">
        <v>23</v>
      </c>
      <c r="E51" s="9">
        <v>17.73</v>
      </c>
      <c r="F51" s="9">
        <v>57.15</v>
      </c>
      <c r="G51" s="9">
        <v>-175.74</v>
      </c>
      <c r="H51" s="9">
        <v>146.05000000000001</v>
      </c>
      <c r="I51" s="9"/>
      <c r="J51" s="9"/>
      <c r="K51" s="9">
        <v>55.473999999999997</v>
      </c>
      <c r="L51" s="9">
        <f t="shared" si="17"/>
        <v>1.7729999999999999E-2</v>
      </c>
      <c r="M51" s="9">
        <f t="shared" si="18"/>
        <v>0.13017500000000001</v>
      </c>
      <c r="N51" s="9">
        <f t="shared" si="19"/>
        <v>-0.17574000000000001</v>
      </c>
      <c r="O51" s="6"/>
      <c r="P51" s="6"/>
      <c r="Q51" s="6"/>
      <c r="R51" s="6"/>
      <c r="S51" s="6">
        <f t="shared" si="20"/>
        <v>2.7737000000000001E-2</v>
      </c>
      <c r="T51" s="9">
        <f t="shared" si="21"/>
        <v>0.14605000000000001</v>
      </c>
      <c r="U51" s="6" t="str">
        <f t="shared" si="8"/>
        <v/>
      </c>
      <c r="V51" s="6" t="str">
        <f t="shared" si="9"/>
        <v/>
      </c>
      <c r="W51" s="6" t="str">
        <f t="shared" si="10"/>
        <v/>
      </c>
      <c r="X51" s="8" t="str">
        <f t="shared" si="11"/>
        <v>&lt;Geom render="false" name="RKP49" type="cylinder"&gt;</v>
      </c>
      <c r="Y51" t="str">
        <f t="shared" si="22"/>
        <v>&lt;Translation&gt;0.01773000 0.13017500 -0.17574000&lt;/Translation&gt;</v>
      </c>
      <c r="Z51" t="str">
        <f t="shared" si="23"/>
        <v/>
      </c>
      <c r="AA51" t="str">
        <f t="shared" si="24"/>
        <v>&lt;Radius&gt;0.02773700&lt;/Radius&gt;</v>
      </c>
      <c r="AB51" t="str">
        <f t="shared" si="25"/>
        <v>&lt;Height&gt;0.14605000&lt;/Height&gt;</v>
      </c>
      <c r="AC51" t="str">
        <f t="shared" si="16"/>
        <v/>
      </c>
      <c r="AD51" s="8" t="s">
        <v>51</v>
      </c>
    </row>
    <row r="52" spans="1:30" ht="15" customHeight="1" x14ac:dyDescent="0.2">
      <c r="A52" s="9" t="s">
        <v>58</v>
      </c>
      <c r="B52" s="9" t="s">
        <v>15</v>
      </c>
      <c r="C52" s="9" t="s">
        <v>20</v>
      </c>
      <c r="D52" s="9" t="s">
        <v>23</v>
      </c>
      <c r="E52" s="9">
        <v>3.2</v>
      </c>
      <c r="F52" s="9">
        <v>57.15</v>
      </c>
      <c r="G52" s="9">
        <v>-272.62</v>
      </c>
      <c r="H52" s="9">
        <v>146.05000000000001</v>
      </c>
      <c r="I52" s="9"/>
      <c r="J52" s="9"/>
      <c r="K52" s="9">
        <v>50.8</v>
      </c>
      <c r="L52" s="9">
        <f t="shared" si="17"/>
        <v>3.2000000000000002E-3</v>
      </c>
      <c r="M52" s="9">
        <f t="shared" si="18"/>
        <v>0.13017500000000001</v>
      </c>
      <c r="N52" s="9">
        <f t="shared" si="19"/>
        <v>-0.27261999999999997</v>
      </c>
      <c r="O52" s="6"/>
      <c r="P52" s="6"/>
      <c r="Q52" s="6"/>
      <c r="R52" s="6"/>
      <c r="S52" s="6">
        <f t="shared" si="20"/>
        <v>2.5399999999999999E-2</v>
      </c>
      <c r="T52" s="9">
        <f t="shared" si="21"/>
        <v>0.14605000000000001</v>
      </c>
      <c r="U52" s="6" t="str">
        <f t="shared" si="8"/>
        <v/>
      </c>
      <c r="V52" s="6" t="str">
        <f t="shared" si="9"/>
        <v/>
      </c>
      <c r="W52" s="6" t="str">
        <f t="shared" si="10"/>
        <v/>
      </c>
      <c r="X52" s="8" t="str">
        <f t="shared" si="11"/>
        <v>&lt;Geom render="false" name="RKP50" type="cylinder"&gt;</v>
      </c>
      <c r="Y52" t="str">
        <f t="shared" si="22"/>
        <v>&lt;Translation&gt;0.00320000 0.13017500 -0.27262000&lt;/Translation&gt;</v>
      </c>
      <c r="Z52" t="str">
        <f t="shared" si="23"/>
        <v/>
      </c>
      <c r="AA52" t="str">
        <f t="shared" si="24"/>
        <v>&lt;Radius&gt;0.02540000&lt;/Radius&gt;</v>
      </c>
      <c r="AB52" t="str">
        <f t="shared" si="25"/>
        <v>&lt;Height&gt;0.14605000&lt;/Height&gt;</v>
      </c>
      <c r="AC52" t="str">
        <f t="shared" si="16"/>
        <v/>
      </c>
      <c r="AD52" s="8" t="s">
        <v>51</v>
      </c>
    </row>
    <row r="53" spans="1:30" ht="15" customHeight="1" x14ac:dyDescent="0.2">
      <c r="A53" s="9" t="s">
        <v>59</v>
      </c>
      <c r="B53" s="9" t="s">
        <v>15</v>
      </c>
      <c r="C53" s="9" t="s">
        <v>20</v>
      </c>
      <c r="D53" s="9" t="s">
        <v>23</v>
      </c>
      <c r="E53" s="9">
        <v>2.5399999999999999E-2</v>
      </c>
      <c r="F53" s="9">
        <v>57.15</v>
      </c>
      <c r="G53" s="9">
        <v>-299.97000000000003</v>
      </c>
      <c r="H53" s="9">
        <v>146.05000000000001</v>
      </c>
      <c r="I53" s="9"/>
      <c r="J53" s="9"/>
      <c r="K53" s="9">
        <v>45.999000000000002</v>
      </c>
      <c r="L53" s="9">
        <f t="shared" si="17"/>
        <v>2.5400000000000001E-5</v>
      </c>
      <c r="M53" s="9">
        <f t="shared" si="18"/>
        <v>0.13017500000000001</v>
      </c>
      <c r="N53" s="9">
        <f t="shared" si="19"/>
        <v>-0.29997000000000007</v>
      </c>
      <c r="O53" s="6"/>
      <c r="P53" s="6"/>
      <c r="Q53" s="6"/>
      <c r="R53" s="6"/>
      <c r="S53" s="6">
        <f t="shared" si="20"/>
        <v>2.2999499999999999E-2</v>
      </c>
      <c r="T53" s="9">
        <f t="shared" si="21"/>
        <v>0.14605000000000001</v>
      </c>
      <c r="U53" s="6" t="str">
        <f t="shared" si="8"/>
        <v/>
      </c>
      <c r="V53" s="6" t="str">
        <f t="shared" si="9"/>
        <v/>
      </c>
      <c r="W53" s="6" t="str">
        <f t="shared" si="10"/>
        <v/>
      </c>
      <c r="X53" s="8" t="str">
        <f t="shared" si="11"/>
        <v>&lt;Geom render="false" name="RKP51" type="cylinder"&gt;</v>
      </c>
      <c r="Y53" t="str">
        <f t="shared" si="22"/>
        <v>&lt;Translation&gt;0.00002540 0.13017500 -0.29997000&lt;/Translation&gt;</v>
      </c>
      <c r="Z53" t="str">
        <f t="shared" si="23"/>
        <v/>
      </c>
      <c r="AA53" t="str">
        <f t="shared" si="24"/>
        <v>&lt;Radius&gt;0.02299950&lt;/Radius&gt;</v>
      </c>
      <c r="AB53" t="str">
        <f t="shared" si="25"/>
        <v>&lt;Height&gt;0.14605000&lt;/Height&gt;</v>
      </c>
      <c r="AC53" t="str">
        <f t="shared" si="16"/>
        <v/>
      </c>
      <c r="AD53" s="8" t="s">
        <v>51</v>
      </c>
    </row>
    <row r="54" spans="1:30" ht="15" customHeight="1" x14ac:dyDescent="0.2">
      <c r="A54" s="9" t="s">
        <v>60</v>
      </c>
      <c r="B54" s="9" t="s">
        <v>15</v>
      </c>
      <c r="C54" s="9" t="s">
        <v>20</v>
      </c>
      <c r="D54" s="9" t="s">
        <v>23</v>
      </c>
      <c r="E54" s="9">
        <v>18.21</v>
      </c>
      <c r="F54" s="9">
        <v>-22.66</v>
      </c>
      <c r="G54" s="9">
        <v>0</v>
      </c>
      <c r="H54" s="9">
        <v>95.25</v>
      </c>
      <c r="I54" s="9"/>
      <c r="J54" s="9"/>
      <c r="K54" s="9">
        <v>69.062600000000003</v>
      </c>
      <c r="L54" s="9">
        <f t="shared" si="17"/>
        <v>1.821E-2</v>
      </c>
      <c r="M54" s="9">
        <f t="shared" si="18"/>
        <v>2.4965000000000001E-2</v>
      </c>
      <c r="N54" s="9">
        <f t="shared" si="19"/>
        <v>0</v>
      </c>
      <c r="O54" s="6"/>
      <c r="P54" s="6"/>
      <c r="Q54" s="6"/>
      <c r="R54" s="6"/>
      <c r="S54" s="6">
        <f t="shared" si="20"/>
        <v>3.4531300000000001E-2</v>
      </c>
      <c r="T54" s="9">
        <f t="shared" si="21"/>
        <v>9.5250000000000001E-2</v>
      </c>
      <c r="U54" s="6" t="str">
        <f t="shared" si="8"/>
        <v/>
      </c>
      <c r="V54" s="6" t="str">
        <f t="shared" si="9"/>
        <v/>
      </c>
      <c r="W54" s="6" t="str">
        <f t="shared" si="10"/>
        <v/>
      </c>
      <c r="X54" s="8" t="str">
        <f t="shared" si="11"/>
        <v>&lt;Geom render="false" name="RAP52" type="cylinder"&gt;</v>
      </c>
      <c r="Y54" t="str">
        <f t="shared" si="22"/>
        <v>&lt;Translation&gt;0.01821000 0.02496500 0.00000000&lt;/Translation&gt;</v>
      </c>
      <c r="Z54" t="str">
        <f t="shared" si="23"/>
        <v/>
      </c>
      <c r="AA54" t="str">
        <f t="shared" si="24"/>
        <v>&lt;Radius&gt;0.03453130&lt;/Radius&gt;</v>
      </c>
      <c r="AB54" t="str">
        <f t="shared" si="25"/>
        <v>&lt;Height&gt;0.09525000&lt;/Height&gt;</v>
      </c>
      <c r="AC54" t="str">
        <f t="shared" si="16"/>
        <v/>
      </c>
      <c r="AD54" s="8" t="s">
        <v>51</v>
      </c>
    </row>
    <row r="55" spans="1:30" ht="15" customHeight="1" x14ac:dyDescent="0.2">
      <c r="A55" s="9" t="s">
        <v>60</v>
      </c>
      <c r="B55" s="9" t="s">
        <v>15</v>
      </c>
      <c r="C55" s="9" t="s">
        <v>20</v>
      </c>
      <c r="D55" s="9" t="s">
        <v>23</v>
      </c>
      <c r="E55" s="9">
        <v>0</v>
      </c>
      <c r="F55" s="9">
        <v>0</v>
      </c>
      <c r="G55" s="9">
        <v>46.5</v>
      </c>
      <c r="H55" s="9">
        <v>95.25</v>
      </c>
      <c r="I55" s="9"/>
      <c r="J55" s="9"/>
      <c r="K55" s="9">
        <v>66.929000000000002</v>
      </c>
      <c r="L55" s="9">
        <f t="shared" si="17"/>
        <v>0</v>
      </c>
      <c r="M55" s="9">
        <f t="shared" si="18"/>
        <v>4.7625000000000001E-2</v>
      </c>
      <c r="N55" s="9">
        <f t="shared" si="19"/>
        <v>4.65E-2</v>
      </c>
      <c r="O55" s="6"/>
      <c r="P55" s="6"/>
      <c r="Q55" s="6"/>
      <c r="R55" s="6"/>
      <c r="S55" s="6">
        <f t="shared" si="20"/>
        <v>3.3464500000000001E-2</v>
      </c>
      <c r="T55" s="9">
        <f t="shared" si="21"/>
        <v>9.5250000000000001E-2</v>
      </c>
      <c r="U55" s="6" t="str">
        <f t="shared" si="8"/>
        <v/>
      </c>
      <c r="V55" s="6" t="str">
        <f t="shared" si="9"/>
        <v/>
      </c>
      <c r="W55" s="6" t="str">
        <f t="shared" si="10"/>
        <v/>
      </c>
      <c r="X55" s="8" t="str">
        <f t="shared" si="11"/>
        <v>&lt;Geom render="false" name="RAP53" type="cylinder"&gt;</v>
      </c>
      <c r="Y55" t="str">
        <f t="shared" si="22"/>
        <v>&lt;Translation&gt;0.00000000 0.04762500 0.04650000&lt;/Translation&gt;</v>
      </c>
      <c r="Z55" t="str">
        <f t="shared" si="23"/>
        <v/>
      </c>
      <c r="AA55" t="str">
        <f t="shared" si="24"/>
        <v>&lt;Radius&gt;0.03346450&lt;/Radius&gt;</v>
      </c>
      <c r="AB55" t="str">
        <f t="shared" si="25"/>
        <v>&lt;Height&gt;0.09525000&lt;/Height&gt;</v>
      </c>
      <c r="AC55" t="str">
        <f t="shared" si="16"/>
        <v/>
      </c>
      <c r="AD55" s="8" t="s">
        <v>51</v>
      </c>
    </row>
    <row r="56" spans="1:30" ht="15" customHeight="1" x14ac:dyDescent="0.2">
      <c r="A56" s="9" t="s">
        <v>60</v>
      </c>
      <c r="B56" s="9" t="s">
        <v>15</v>
      </c>
      <c r="C56" s="9" t="s">
        <v>20</v>
      </c>
      <c r="D56" s="9" t="s">
        <v>23</v>
      </c>
      <c r="E56" s="9">
        <v>2.57</v>
      </c>
      <c r="F56" s="9">
        <v>-26.62</v>
      </c>
      <c r="G56" s="9">
        <v>0</v>
      </c>
      <c r="H56" s="9">
        <v>142.24</v>
      </c>
      <c r="I56" s="9"/>
      <c r="J56" s="9"/>
      <c r="K56" s="9">
        <v>44.005499999999998</v>
      </c>
      <c r="L56" s="9">
        <f t="shared" si="17"/>
        <v>2.5699999999999998E-3</v>
      </c>
      <c r="M56" s="9">
        <f t="shared" si="18"/>
        <v>4.4499999999999998E-2</v>
      </c>
      <c r="N56" s="9">
        <f t="shared" si="19"/>
        <v>0</v>
      </c>
      <c r="O56" s="6"/>
      <c r="P56" s="6"/>
      <c r="Q56" s="6"/>
      <c r="R56" s="6"/>
      <c r="S56" s="6">
        <f t="shared" si="20"/>
        <v>2.2002750000000001E-2</v>
      </c>
      <c r="T56" s="9">
        <f t="shared" si="21"/>
        <v>0.14224000000000001</v>
      </c>
      <c r="U56" s="6" t="str">
        <f t="shared" si="8"/>
        <v/>
      </c>
      <c r="V56" s="6" t="str">
        <f t="shared" si="9"/>
        <v/>
      </c>
      <c r="W56" s="6" t="str">
        <f t="shared" si="10"/>
        <v/>
      </c>
      <c r="X56" s="8" t="str">
        <f t="shared" si="11"/>
        <v>&lt;Geom render="false" name="RAP54" type="cylinder"&gt;</v>
      </c>
      <c r="Y56" t="str">
        <f t="shared" si="22"/>
        <v>&lt;Translation&gt;0.00257000 0.04450000 0.00000000&lt;/Translation&gt;</v>
      </c>
      <c r="Z56" t="str">
        <f t="shared" si="23"/>
        <v/>
      </c>
      <c r="AA56" t="str">
        <f t="shared" si="24"/>
        <v>&lt;Radius&gt;0.02200275&lt;/Radius&gt;</v>
      </c>
      <c r="AB56" t="str">
        <f t="shared" si="25"/>
        <v>&lt;Height&gt;0.14224000&lt;/Height&gt;</v>
      </c>
      <c r="AC56" t="str">
        <f t="shared" si="16"/>
        <v/>
      </c>
      <c r="AD56" s="8" t="s">
        <v>51</v>
      </c>
    </row>
    <row r="57" spans="1:30" ht="15" customHeight="1" x14ac:dyDescent="0.2">
      <c r="A57" s="9" t="s">
        <v>61</v>
      </c>
      <c r="B57" s="9" t="s">
        <v>15</v>
      </c>
      <c r="C57" s="9" t="s">
        <v>21</v>
      </c>
      <c r="D57" s="9" t="s">
        <v>23</v>
      </c>
      <c r="E57" s="9">
        <v>1.75</v>
      </c>
      <c r="F57" s="9">
        <v>-44.37</v>
      </c>
      <c r="G57" s="9">
        <v>43.71</v>
      </c>
      <c r="H57" s="9">
        <v>25.4</v>
      </c>
      <c r="I57" s="9"/>
      <c r="J57" s="9"/>
      <c r="K57" s="9">
        <v>91.99</v>
      </c>
      <c r="L57" s="9">
        <f t="shared" si="17"/>
        <v>1.4449999999999999E-2</v>
      </c>
      <c r="M57" s="9">
        <f t="shared" si="18"/>
        <v>-4.437E-2</v>
      </c>
      <c r="N57" s="9">
        <f t="shared" si="19"/>
        <v>4.3709999999999999E-2</v>
      </c>
      <c r="O57" s="6">
        <v>0</v>
      </c>
      <c r="P57" s="6">
        <v>0</v>
      </c>
      <c r="Q57" s="6">
        <v>1</v>
      </c>
      <c r="R57" s="6">
        <v>90</v>
      </c>
      <c r="S57" s="6">
        <f t="shared" si="20"/>
        <v>4.5995000000000001E-2</v>
      </c>
      <c r="T57" s="9">
        <f t="shared" si="21"/>
        <v>2.5399999999999999E-2</v>
      </c>
      <c r="U57" s="6" t="str">
        <f t="shared" si="8"/>
        <v/>
      </c>
      <c r="V57" s="6" t="str">
        <f t="shared" si="9"/>
        <v/>
      </c>
      <c r="W57" s="6" t="str">
        <f t="shared" si="10"/>
        <v/>
      </c>
      <c r="X57" s="8" t="str">
        <f t="shared" si="11"/>
        <v>&lt;Geom render="false" name="RAR55" type="cylinder"&gt;</v>
      </c>
      <c r="Y57" t="str">
        <f t="shared" si="22"/>
        <v>&lt;Translation&gt;0.01445000 -0.04437000 0.04371000&lt;/Translation&gt;</v>
      </c>
      <c r="Z57" t="str">
        <f t="shared" si="23"/>
        <v>&lt;RotationAxis&gt;0 0 1 90&lt;/RotationAxis&gt;</v>
      </c>
      <c r="AA57" t="str">
        <f t="shared" si="24"/>
        <v>&lt;Radius&gt;0.04599500&lt;/Radius&gt;</v>
      </c>
      <c r="AB57" t="str">
        <f t="shared" si="25"/>
        <v>&lt;Height&gt;0.02540000&lt;/Height&gt;</v>
      </c>
      <c r="AC57" t="str">
        <f t="shared" si="16"/>
        <v/>
      </c>
      <c r="AD57" s="8" t="s">
        <v>51</v>
      </c>
    </row>
    <row r="58" spans="1:30" ht="15" customHeight="1" x14ac:dyDescent="0.2">
      <c r="A58" s="9" t="s">
        <v>62</v>
      </c>
      <c r="B58" s="9" t="s">
        <v>30</v>
      </c>
      <c r="C58" s="9" t="s">
        <v>22</v>
      </c>
      <c r="D58" s="9" t="s">
        <v>23</v>
      </c>
      <c r="E58" s="9">
        <v>4.37</v>
      </c>
      <c r="F58" s="9">
        <v>-82.47</v>
      </c>
      <c r="G58" s="9">
        <v>39.67</v>
      </c>
      <c r="H58" s="9">
        <v>220.49700000000001</v>
      </c>
      <c r="I58" s="9">
        <v>108.483</v>
      </c>
      <c r="J58" s="9">
        <v>19.05</v>
      </c>
      <c r="K58" s="9"/>
      <c r="L58" s="9">
        <f t="shared" si="17"/>
        <v>4.3699999999999998E-3</v>
      </c>
      <c r="M58" s="9">
        <f t="shared" si="18"/>
        <v>-8.2470000000000002E-2</v>
      </c>
      <c r="N58" s="9">
        <f t="shared" si="19"/>
        <v>4.9195000000000003E-2</v>
      </c>
      <c r="O58" s="6"/>
      <c r="P58" s="6"/>
      <c r="Q58" s="6"/>
      <c r="R58" s="6"/>
      <c r="S58" s="6" t="str">
        <f t="shared" si="20"/>
        <v/>
      </c>
      <c r="T58" s="9" t="str">
        <f t="shared" si="21"/>
        <v/>
      </c>
      <c r="U58" s="6">
        <f t="shared" si="8"/>
        <v>0.1102485</v>
      </c>
      <c r="V58" s="6">
        <f t="shared" si="9"/>
        <v>5.4241499999999998E-2</v>
      </c>
      <c r="W58" s="6">
        <f t="shared" si="10"/>
        <v>9.5250000000000005E-3</v>
      </c>
      <c r="X58" s="8" t="str">
        <f t="shared" si="11"/>
        <v>&lt;Geom render="false" name="RAR56" type="box"&gt;</v>
      </c>
      <c r="Y58" t="str">
        <f t="shared" si="22"/>
        <v>&lt;Translation&gt;0.00437000 -0.08247000 0.04919500&lt;/Translation&gt;</v>
      </c>
      <c r="Z58" t="str">
        <f t="shared" si="23"/>
        <v/>
      </c>
      <c r="AA58" t="str">
        <f t="shared" si="24"/>
        <v/>
      </c>
      <c r="AB58" t="str">
        <f t="shared" si="25"/>
        <v/>
      </c>
      <c r="AC58" t="str">
        <f t="shared" si="16"/>
        <v>&lt;Extents&gt;0.11024850 0.05424150 0.00952500&lt;/Extents&gt;</v>
      </c>
      <c r="AD58" s="8" t="s">
        <v>51</v>
      </c>
    </row>
    <row r="59" spans="1:30" ht="15" customHeight="1" x14ac:dyDescent="0.2">
      <c r="A59" s="9" t="s">
        <v>63</v>
      </c>
      <c r="B59" s="9" t="s">
        <v>30</v>
      </c>
      <c r="C59" s="9" t="s">
        <v>22</v>
      </c>
      <c r="D59" s="9" t="s">
        <v>23</v>
      </c>
      <c r="E59" s="9">
        <v>0</v>
      </c>
      <c r="F59" s="9">
        <v>-1.143</v>
      </c>
      <c r="G59" s="9">
        <v>0</v>
      </c>
      <c r="H59" s="9">
        <v>260.25</v>
      </c>
      <c r="I59" s="9">
        <v>151.69</v>
      </c>
      <c r="J59" s="9">
        <v>19.05</v>
      </c>
      <c r="K59" s="9"/>
      <c r="L59" s="9">
        <f t="shared" si="17"/>
        <v>0</v>
      </c>
      <c r="M59" s="9">
        <f t="shared" si="18"/>
        <v>-1.1429999999999999E-3</v>
      </c>
      <c r="N59" s="9">
        <f t="shared" si="19"/>
        <v>9.5250000000000005E-3</v>
      </c>
      <c r="O59" s="6"/>
      <c r="P59" s="6"/>
      <c r="Q59" s="6"/>
      <c r="R59" s="6"/>
      <c r="S59" s="6" t="str">
        <f t="shared" si="20"/>
        <v/>
      </c>
      <c r="T59" s="9" t="str">
        <f t="shared" si="21"/>
        <v/>
      </c>
      <c r="U59" s="6">
        <f t="shared" si="8"/>
        <v>0.13012499999999999</v>
      </c>
      <c r="V59" s="6">
        <f t="shared" si="9"/>
        <v>7.5844999999999996E-2</v>
      </c>
      <c r="W59" s="6">
        <f t="shared" si="10"/>
        <v>9.5250000000000005E-3</v>
      </c>
      <c r="X59" s="8" t="str">
        <f t="shared" si="11"/>
        <v>&lt;Geom render="false" name="RAR57" type="box"&gt;</v>
      </c>
      <c r="Y59" t="str">
        <f t="shared" si="22"/>
        <v>&lt;Translation&gt;0.00000000 -0.00114300 0.00952500&lt;/Translation&gt;</v>
      </c>
      <c r="Z59" t="str">
        <f t="shared" si="23"/>
        <v/>
      </c>
      <c r="AA59" t="str">
        <f t="shared" si="24"/>
        <v/>
      </c>
      <c r="AB59" t="str">
        <f t="shared" si="25"/>
        <v/>
      </c>
      <c r="AC59" t="str">
        <f t="shared" si="16"/>
        <v>&lt;Extents&gt;0.13012500 0.07584500 0.00952500&lt;/Extents&gt;</v>
      </c>
      <c r="AD59" s="8" t="s">
        <v>51</v>
      </c>
    </row>
    <row r="60" spans="1:30" ht="15" customHeight="1" x14ac:dyDescent="0.2">
      <c r="G60" s="7"/>
    </row>
  </sheetData>
  <mergeCells count="5">
    <mergeCell ref="A1:D1"/>
    <mergeCell ref="E1:G1"/>
    <mergeCell ref="H1:J1"/>
    <mergeCell ref="L1:N1"/>
    <mergeCell ref="O1:R1"/>
  </mergeCells>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heetViews>
  <sheetFormatPr defaultColWidth="9.140625" defaultRowHeight="15" customHeight="1" x14ac:dyDescent="0.2"/>
  <cols>
    <col min="1" max="1" width="14.140625" customWidth="1"/>
    <col min="2" max="2" width="8" customWidth="1"/>
    <col min="3" max="3" width="9.85546875" customWidth="1"/>
    <col min="4" max="4" width="11.7109375" customWidth="1"/>
    <col min="5" max="5" width="6.7109375" customWidth="1"/>
    <col min="6" max="6" width="8" customWidth="1"/>
    <col min="7" max="7" width="11.140625" customWidth="1"/>
    <col min="8" max="8" width="16.85546875" customWidth="1"/>
    <col min="9" max="9" width="11.42578125" customWidth="1"/>
    <col min="10" max="10" width="16.7109375" customWidth="1"/>
  </cols>
  <sheetData>
    <row r="1" spans="1:10" ht="15" customHeight="1" x14ac:dyDescent="0.2">
      <c r="A1" s="3" t="s">
        <v>11</v>
      </c>
      <c r="B1" s="3" t="s">
        <v>1</v>
      </c>
      <c r="C1" s="3" t="s">
        <v>24</v>
      </c>
      <c r="D1" s="3" t="s">
        <v>25</v>
      </c>
      <c r="E1" s="3" t="s">
        <v>31</v>
      </c>
      <c r="F1" s="3" t="s">
        <v>32</v>
      </c>
      <c r="G1" s="3" t="s">
        <v>13</v>
      </c>
      <c r="H1" s="3" t="s">
        <v>5</v>
      </c>
      <c r="I1" s="3" t="s">
        <v>16</v>
      </c>
      <c r="J1" s="3" t="s">
        <v>36</v>
      </c>
    </row>
    <row r="2" spans="1:10" ht="15" customHeight="1" x14ac:dyDescent="0.2">
      <c r="A2" s="3" t="s">
        <v>41</v>
      </c>
      <c r="B2" s="3">
        <v>0</v>
      </c>
      <c r="C2" s="3">
        <v>0</v>
      </c>
      <c r="D2" s="3">
        <v>0</v>
      </c>
      <c r="E2" s="3">
        <v>0</v>
      </c>
      <c r="F2" s="3">
        <v>0</v>
      </c>
      <c r="G2" s="3">
        <v>0</v>
      </c>
      <c r="H2" s="3">
        <v>0</v>
      </c>
      <c r="I2" s="3">
        <v>0</v>
      </c>
      <c r="J2" s="3">
        <v>0</v>
      </c>
    </row>
    <row r="3" spans="1:10" ht="15" customHeight="1" x14ac:dyDescent="0.2">
      <c r="A3" s="3" t="s">
        <v>40</v>
      </c>
      <c r="B3" s="3">
        <v>0</v>
      </c>
      <c r="C3" s="3">
        <v>0</v>
      </c>
      <c r="D3" s="3">
        <v>0</v>
      </c>
      <c r="E3" s="3">
        <v>0</v>
      </c>
      <c r="F3" s="3">
        <v>0</v>
      </c>
      <c r="G3" s="3">
        <v>0</v>
      </c>
      <c r="H3" s="3">
        <v>0</v>
      </c>
      <c r="I3" s="3">
        <v>0</v>
      </c>
      <c r="J3" s="3">
        <v>0</v>
      </c>
    </row>
    <row r="4" spans="1:10" ht="15" customHeight="1" x14ac:dyDescent="0.2">
      <c r="A4" s="3" t="s">
        <v>38</v>
      </c>
      <c r="B4" s="3">
        <v>0</v>
      </c>
      <c r="C4" s="3">
        <v>0</v>
      </c>
      <c r="D4" s="3">
        <v>0</v>
      </c>
      <c r="E4" s="3">
        <v>0</v>
      </c>
      <c r="F4" s="3">
        <v>0</v>
      </c>
      <c r="G4" s="3">
        <v>0</v>
      </c>
      <c r="H4" s="3">
        <v>0</v>
      </c>
      <c r="I4" s="3">
        <v>0</v>
      </c>
      <c r="J4" s="3">
        <v>0</v>
      </c>
    </row>
    <row r="5" spans="1:10" ht="15" customHeight="1" x14ac:dyDescent="0.2">
      <c r="A5" s="3" t="s">
        <v>8</v>
      </c>
      <c r="B5" s="3">
        <v>0.47</v>
      </c>
      <c r="C5" s="3">
        <v>0.28199999999999997</v>
      </c>
      <c r="D5" s="3">
        <v>0.28199999999999997</v>
      </c>
      <c r="E5" s="3">
        <v>0</v>
      </c>
      <c r="F5" s="3">
        <v>0.61399999999999999</v>
      </c>
      <c r="G5" s="3">
        <v>0.17199999999999999</v>
      </c>
      <c r="H5" s="3">
        <v>6.9000000000000006E-2</v>
      </c>
      <c r="I5" s="3">
        <v>0</v>
      </c>
      <c r="J5" s="3">
        <v>0.255</v>
      </c>
    </row>
    <row r="6" spans="1:10" ht="15" customHeight="1" x14ac:dyDescent="0.2">
      <c r="A6" s="3" t="s">
        <v>10</v>
      </c>
      <c r="B6" s="3">
        <v>5.5259999999999998</v>
      </c>
      <c r="C6" s="3">
        <v>0.98399999999999999</v>
      </c>
      <c r="D6" s="3">
        <v>0.98399999999999999</v>
      </c>
      <c r="E6" s="3">
        <v>0</v>
      </c>
      <c r="F6" s="3">
        <v>5.9429999999999996</v>
      </c>
      <c r="G6" s="3">
        <v>3.2469999999999999</v>
      </c>
      <c r="H6" s="3">
        <v>1.7470000000000001</v>
      </c>
      <c r="I6" s="3">
        <v>4.4999999999999998E-2</v>
      </c>
      <c r="J6" s="3">
        <v>0.98</v>
      </c>
    </row>
    <row r="7" spans="1:10" ht="15" customHeight="1" x14ac:dyDescent="0.2">
      <c r="A7" s="3" t="s">
        <v>7</v>
      </c>
      <c r="B7" s="3">
        <v>2.25</v>
      </c>
      <c r="C7" s="3">
        <v>0.98499999999999999</v>
      </c>
      <c r="D7" s="3">
        <v>-3.5830000000000002</v>
      </c>
      <c r="E7" s="3">
        <v>1.843</v>
      </c>
      <c r="F7" s="3">
        <v>0.5</v>
      </c>
      <c r="G7" s="3">
        <v>1.5620000000000001</v>
      </c>
      <c r="H7" s="3">
        <v>1.7210000000000001</v>
      </c>
      <c r="I7" s="3">
        <v>0</v>
      </c>
      <c r="J7" s="3">
        <v>0</v>
      </c>
    </row>
    <row r="8" spans="1:10" ht="15" customHeight="1" x14ac:dyDescent="0.2">
      <c r="A8" s="3" t="s">
        <v>17</v>
      </c>
      <c r="B8" s="3">
        <v>5.9850000000000003</v>
      </c>
      <c r="C8" s="3">
        <v>1.421</v>
      </c>
      <c r="D8" s="3">
        <v>3.5830000000000002</v>
      </c>
      <c r="E8" s="3">
        <v>1.843</v>
      </c>
      <c r="F8" s="3">
        <v>5.9960000000000004</v>
      </c>
      <c r="G8" s="3">
        <v>3.6080000000000001</v>
      </c>
      <c r="H8" s="3">
        <v>2.4529999999999998</v>
      </c>
      <c r="I8" s="3">
        <v>4.4999999999999998E-2</v>
      </c>
      <c r="J8" s="3">
        <v>1.012</v>
      </c>
    </row>
    <row r="9" spans="1:10" ht="15" customHeight="1" x14ac:dyDescent="0.2">
      <c r="A9" s="3" t="s">
        <v>19</v>
      </c>
      <c r="B9" s="3">
        <v>15.454000000000001</v>
      </c>
      <c r="C9" s="3">
        <v>5.9329999999999998</v>
      </c>
      <c r="F9" s="3">
        <v>16.009</v>
      </c>
      <c r="G9" s="3">
        <v>10.246</v>
      </c>
      <c r="H9" s="3">
        <v>8.6809999999999992</v>
      </c>
    </row>
    <row r="10" spans="1:10" ht="15" customHeight="1" x14ac:dyDescent="0.2">
      <c r="A10" s="3" t="s">
        <v>6</v>
      </c>
      <c r="B10" s="3">
        <v>5.242</v>
      </c>
      <c r="C10" s="3">
        <v>1.9690000000000001</v>
      </c>
      <c r="F10" s="3">
        <v>5.8710000000000004</v>
      </c>
      <c r="G10" s="3">
        <v>5.9720000000000004</v>
      </c>
      <c r="H10" s="3">
        <v>4.2709999999999999</v>
      </c>
    </row>
    <row r="11" spans="1:10" ht="15" customHeight="1" x14ac:dyDescent="0.2">
      <c r="A11" s="3" t="s">
        <v>2</v>
      </c>
      <c r="B11" s="3">
        <v>5.75</v>
      </c>
      <c r="C11" s="3">
        <v>2.7850000000000001</v>
      </c>
      <c r="D11" s="3">
        <v>6.5</v>
      </c>
      <c r="E11" s="3">
        <v>3.6850000000000001</v>
      </c>
      <c r="F11" s="3">
        <v>6</v>
      </c>
      <c r="G11" s="3">
        <v>0.75</v>
      </c>
      <c r="H11" s="3">
        <v>0.75</v>
      </c>
      <c r="I11" s="3">
        <v>1</v>
      </c>
      <c r="J11" s="3">
        <v>3.75</v>
      </c>
    </row>
    <row r="12" spans="1:10" ht="15" customHeight="1" x14ac:dyDescent="0.2">
      <c r="A12" s="3" t="s">
        <v>26</v>
      </c>
      <c r="D12" s="3">
        <v>3.78</v>
      </c>
      <c r="E12" s="3">
        <v>6.4569999999999999</v>
      </c>
      <c r="I12" s="3">
        <v>3.6219999999999999</v>
      </c>
      <c r="J12" s="3" t="s">
        <v>28</v>
      </c>
    </row>
  </sheetData>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ColWidth="9.140625" defaultRowHeight="15" customHeight="1" x14ac:dyDescent="0.2"/>
  <cols>
    <col min="1" max="6" width="9.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New Data</vt:lpstr>
      <vt:lpstr>Old 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DASL</dc:creator>
  <cp:lastModifiedBy>DASL</cp:lastModifiedBy>
  <dcterms:created xsi:type="dcterms:W3CDTF">2011-12-29T21:51:50Z</dcterms:created>
  <dcterms:modified xsi:type="dcterms:W3CDTF">2011-12-29T23:53:02Z</dcterms:modified>
</cp:coreProperties>
</file>