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 Retea\pokere\2016\"/>
    </mc:Choice>
  </mc:AlternateContent>
  <bookViews>
    <workbookView xWindow="0" yWindow="24" windowWidth="22980" windowHeight="9264" tabRatio="844" activeTab="4"/>
  </bookViews>
  <sheets>
    <sheet name="Raport" sheetId="2" r:id="rId1"/>
    <sheet name="Bilete" sheetId="5" r:id="rId2"/>
    <sheet name="Contoare" sheetId="4" r:id="rId3"/>
    <sheet name="Bordero" sheetId="7" r:id="rId4"/>
    <sheet name="Foaie1 (2)" sheetId="9" r:id="rId5"/>
    <sheet name="Premii mari" sheetId="10" r:id="rId6"/>
    <sheet name="Identificare bilet" sheetId="11" r:id="rId7"/>
    <sheet name="Contori Mecanici" sheetId="12" r:id="rId8"/>
    <sheet name="Decont loz" sheetId="13" r:id="rId9"/>
    <sheet name="Sheet3" sheetId="14" r:id="rId10"/>
  </sheets>
  <definedNames>
    <definedName name="valide">Raport!$A$39:$A$41</definedName>
  </definedNames>
  <calcPr calcId="162913"/>
</workbook>
</file>

<file path=xl/calcChain.xml><?xml version="1.0" encoding="utf-8"?>
<calcChain xmlns="http://schemas.openxmlformats.org/spreadsheetml/2006/main">
  <c r="B6" i="14" l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16" i="13"/>
  <c r="F15" i="13"/>
  <c r="F14" i="13"/>
  <c r="F13" i="13"/>
  <c r="F12" i="13"/>
  <c r="F11" i="13"/>
  <c r="F10" i="13"/>
  <c r="F35" i="13" l="1"/>
  <c r="F17" i="13"/>
  <c r="D37" i="13" s="1"/>
  <c r="H1676" i="5" l="1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F32" i="11" l="1"/>
  <c r="D34" i="11"/>
  <c r="J35" i="11"/>
  <c r="D35" i="11"/>
  <c r="B35" i="11"/>
  <c r="E33" i="11"/>
  <c r="D32" i="11"/>
  <c r="D31" i="11"/>
  <c r="H30" i="11"/>
  <c r="F30" i="11"/>
  <c r="F19" i="9" l="1"/>
  <c r="F13" i="9"/>
  <c r="C16" i="9" s="1"/>
  <c r="D16" i="9" s="1"/>
  <c r="G16" i="9" s="1"/>
  <c r="G13" i="9"/>
  <c r="C17" i="9" s="1"/>
  <c r="D17" i="9" s="1"/>
  <c r="G17" i="9" s="1"/>
  <c r="E13" i="9"/>
  <c r="D12" i="9"/>
  <c r="D11" i="9"/>
  <c r="D10" i="9"/>
  <c r="D9" i="9"/>
  <c r="D8" i="9"/>
  <c r="D7" i="9"/>
  <c r="D6" i="9"/>
  <c r="D5" i="9"/>
  <c r="D4" i="9"/>
  <c r="D3" i="9"/>
  <c r="D13" i="9" l="1"/>
  <c r="C15" i="9" s="1"/>
  <c r="D15" i="9" s="1"/>
  <c r="G15" i="9" s="1"/>
  <c r="E3" i="2"/>
  <c r="A3" i="2" l="1"/>
  <c r="B5" i="2"/>
  <c r="B6" i="2" l="1"/>
  <c r="I625" i="7"/>
  <c r="H622" i="7"/>
  <c r="O622" i="7" s="1"/>
  <c r="H621" i="7"/>
  <c r="O621" i="7" s="1"/>
  <c r="H620" i="7"/>
  <c r="O620" i="7" s="1"/>
  <c r="H619" i="7"/>
  <c r="O619" i="7" s="1"/>
  <c r="D619" i="7"/>
  <c r="C619" i="7"/>
  <c r="H618" i="7"/>
  <c r="O618" i="7" s="1"/>
  <c r="D618" i="7"/>
  <c r="C618" i="7"/>
  <c r="H617" i="7"/>
  <c r="O617" i="7" s="1"/>
  <c r="D617" i="7"/>
  <c r="C617" i="7"/>
  <c r="H616" i="7"/>
  <c r="O616" i="7" s="1"/>
  <c r="H615" i="7"/>
  <c r="O615" i="7" s="1"/>
  <c r="D615" i="7"/>
  <c r="H614" i="7"/>
  <c r="O614" i="7" s="1"/>
  <c r="D614" i="7"/>
  <c r="O613" i="7"/>
  <c r="H613" i="7"/>
  <c r="O589" i="7"/>
  <c r="O588" i="7"/>
  <c r="O587" i="7"/>
  <c r="O586" i="7"/>
  <c r="O585" i="7"/>
  <c r="O584" i="7"/>
  <c r="O583" i="7"/>
  <c r="O582" i="7"/>
  <c r="O581" i="7"/>
  <c r="O580" i="7"/>
  <c r="B6" i="4"/>
  <c r="E6" i="5"/>
  <c r="F763" i="4"/>
  <c r="F762" i="4"/>
  <c r="F761" i="4"/>
  <c r="F760" i="4"/>
  <c r="B759" i="4"/>
  <c r="F759" i="4" s="1"/>
  <c r="B758" i="4"/>
  <c r="F758" i="4" s="1"/>
  <c r="B757" i="4"/>
  <c r="F757" i="4" s="1"/>
  <c r="F741" i="4"/>
  <c r="F740" i="4"/>
  <c r="F739" i="4"/>
  <c r="F738" i="4"/>
  <c r="B737" i="4"/>
  <c r="F737" i="4" s="1"/>
  <c r="B736" i="4"/>
  <c r="F736" i="4" s="1"/>
  <c r="B735" i="4"/>
  <c r="F735" i="4" s="1"/>
  <c r="F719" i="4"/>
  <c r="F718" i="4"/>
  <c r="F717" i="4"/>
  <c r="F716" i="4"/>
  <c r="B715" i="4"/>
  <c r="F715" i="4" s="1"/>
  <c r="B714" i="4"/>
  <c r="F714" i="4" s="1"/>
  <c r="B713" i="4"/>
  <c r="F713" i="4" s="1"/>
  <c r="H1677" i="5"/>
  <c r="G1677" i="5"/>
  <c r="H38" i="2" s="1"/>
  <c r="F1677" i="5"/>
  <c r="G38" i="2" s="1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A1642" i="5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I1641" i="5"/>
  <c r="I1677" i="5" s="1"/>
  <c r="D38" i="2" s="1"/>
  <c r="H1629" i="5"/>
  <c r="G1629" i="5"/>
  <c r="H37" i="2" s="1"/>
  <c r="F1629" i="5"/>
  <c r="G37" i="2" s="1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A1594" i="5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I1593" i="5"/>
  <c r="H1581" i="5"/>
  <c r="G1581" i="5"/>
  <c r="H36" i="2" s="1"/>
  <c r="F1581" i="5"/>
  <c r="G36" i="2" s="1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A1546" i="5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I1545" i="5"/>
  <c r="H1533" i="5"/>
  <c r="G1533" i="5"/>
  <c r="H35" i="2" s="1"/>
  <c r="F1533" i="5"/>
  <c r="G35" i="2" s="1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A1498" i="5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I1497" i="5"/>
  <c r="B7" i="2" l="1"/>
  <c r="I624" i="7"/>
  <c r="I591" i="7"/>
  <c r="I1629" i="5"/>
  <c r="D37" i="2" s="1"/>
  <c r="F742" i="4"/>
  <c r="C37" i="2" s="1"/>
  <c r="I1581" i="5"/>
  <c r="D36" i="2" s="1"/>
  <c r="F720" i="4"/>
  <c r="C36" i="2" s="1"/>
  <c r="I1533" i="5"/>
  <c r="D35" i="2" s="1"/>
  <c r="F764" i="4"/>
  <c r="C38" i="2" s="1"/>
  <c r="P505" i="7"/>
  <c r="P539" i="7" s="1"/>
  <c r="P442" i="7"/>
  <c r="P476" i="7" s="1"/>
  <c r="P379" i="7"/>
  <c r="P316" i="7"/>
  <c r="P350" i="7" s="1"/>
  <c r="P253" i="7"/>
  <c r="P190" i="7"/>
  <c r="P224" i="7" s="1"/>
  <c r="P127" i="7"/>
  <c r="P64" i="7"/>
  <c r="P568" i="7" s="1"/>
  <c r="P601" i="7" s="1"/>
  <c r="I563" i="7"/>
  <c r="H560" i="7"/>
  <c r="O560" i="7" s="1"/>
  <c r="H559" i="7"/>
  <c r="O559" i="7" s="1"/>
  <c r="H558" i="7"/>
  <c r="O558" i="7" s="1"/>
  <c r="H557" i="7"/>
  <c r="O557" i="7" s="1"/>
  <c r="D557" i="7"/>
  <c r="C557" i="7"/>
  <c r="H556" i="7"/>
  <c r="O556" i="7" s="1"/>
  <c r="D556" i="7"/>
  <c r="C556" i="7"/>
  <c r="H555" i="7"/>
  <c r="O555" i="7" s="1"/>
  <c r="D555" i="7"/>
  <c r="C555" i="7"/>
  <c r="H554" i="7"/>
  <c r="O554" i="7" s="1"/>
  <c r="H553" i="7"/>
  <c r="O553" i="7" s="1"/>
  <c r="D553" i="7"/>
  <c r="H552" i="7"/>
  <c r="O552" i="7" s="1"/>
  <c r="D552" i="7"/>
  <c r="O551" i="7"/>
  <c r="H551" i="7"/>
  <c r="O526" i="7"/>
  <c r="O525" i="7"/>
  <c r="O524" i="7"/>
  <c r="O523" i="7"/>
  <c r="O522" i="7"/>
  <c r="O521" i="7"/>
  <c r="O520" i="7"/>
  <c r="O519" i="7"/>
  <c r="O518" i="7"/>
  <c r="O517" i="7"/>
  <c r="I500" i="7"/>
  <c r="H497" i="7"/>
  <c r="O497" i="7" s="1"/>
  <c r="H496" i="7"/>
  <c r="O496" i="7" s="1"/>
  <c r="H495" i="7"/>
  <c r="O495" i="7" s="1"/>
  <c r="H494" i="7"/>
  <c r="O494" i="7" s="1"/>
  <c r="D494" i="7"/>
  <c r="C494" i="7"/>
  <c r="H493" i="7"/>
  <c r="O493" i="7" s="1"/>
  <c r="D493" i="7"/>
  <c r="C493" i="7"/>
  <c r="H492" i="7"/>
  <c r="O492" i="7" s="1"/>
  <c r="D492" i="7"/>
  <c r="C492" i="7"/>
  <c r="H491" i="7"/>
  <c r="O491" i="7" s="1"/>
  <c r="H490" i="7"/>
  <c r="O490" i="7" s="1"/>
  <c r="D490" i="7"/>
  <c r="H489" i="7"/>
  <c r="O489" i="7" s="1"/>
  <c r="D489" i="7"/>
  <c r="O488" i="7"/>
  <c r="H488" i="7"/>
  <c r="O463" i="7"/>
  <c r="O462" i="7"/>
  <c r="O461" i="7"/>
  <c r="O460" i="7"/>
  <c r="O459" i="7"/>
  <c r="O458" i="7"/>
  <c r="O457" i="7"/>
  <c r="O456" i="7"/>
  <c r="O455" i="7"/>
  <c r="O454" i="7"/>
  <c r="I437" i="7"/>
  <c r="H434" i="7"/>
  <c r="O434" i="7" s="1"/>
  <c r="H433" i="7"/>
  <c r="O433" i="7" s="1"/>
  <c r="H432" i="7"/>
  <c r="O432" i="7" s="1"/>
  <c r="H431" i="7"/>
  <c r="O431" i="7" s="1"/>
  <c r="D431" i="7"/>
  <c r="C431" i="7"/>
  <c r="H430" i="7"/>
  <c r="O430" i="7" s="1"/>
  <c r="D430" i="7"/>
  <c r="C430" i="7"/>
  <c r="H429" i="7"/>
  <c r="O429" i="7" s="1"/>
  <c r="D429" i="7"/>
  <c r="C429" i="7"/>
  <c r="H428" i="7"/>
  <c r="O428" i="7" s="1"/>
  <c r="H427" i="7"/>
  <c r="O427" i="7" s="1"/>
  <c r="D427" i="7"/>
  <c r="H426" i="7"/>
  <c r="O426" i="7" s="1"/>
  <c r="D426" i="7"/>
  <c r="O425" i="7"/>
  <c r="H425" i="7"/>
  <c r="P413" i="7"/>
  <c r="O400" i="7"/>
  <c r="O399" i="7"/>
  <c r="O398" i="7"/>
  <c r="O397" i="7"/>
  <c r="O396" i="7"/>
  <c r="O395" i="7"/>
  <c r="O394" i="7"/>
  <c r="O393" i="7"/>
  <c r="O392" i="7"/>
  <c r="O391" i="7"/>
  <c r="I374" i="7"/>
  <c r="H371" i="7"/>
  <c r="O371" i="7" s="1"/>
  <c r="H370" i="7"/>
  <c r="O370" i="7" s="1"/>
  <c r="H369" i="7"/>
  <c r="O369" i="7" s="1"/>
  <c r="H368" i="7"/>
  <c r="O368" i="7" s="1"/>
  <c r="D368" i="7"/>
  <c r="C368" i="7"/>
  <c r="H367" i="7"/>
  <c r="O367" i="7" s="1"/>
  <c r="D367" i="7"/>
  <c r="C367" i="7"/>
  <c r="H366" i="7"/>
  <c r="O366" i="7" s="1"/>
  <c r="D366" i="7"/>
  <c r="C366" i="7"/>
  <c r="H365" i="7"/>
  <c r="O365" i="7" s="1"/>
  <c r="H364" i="7"/>
  <c r="O364" i="7" s="1"/>
  <c r="D364" i="7"/>
  <c r="H363" i="7"/>
  <c r="O363" i="7" s="1"/>
  <c r="D363" i="7"/>
  <c r="O362" i="7"/>
  <c r="H362" i="7"/>
  <c r="O337" i="7"/>
  <c r="O336" i="7"/>
  <c r="O335" i="7"/>
  <c r="O334" i="7"/>
  <c r="O333" i="7"/>
  <c r="O332" i="7"/>
  <c r="O331" i="7"/>
  <c r="O330" i="7"/>
  <c r="O329" i="7"/>
  <c r="O328" i="7"/>
  <c r="I311" i="7"/>
  <c r="H308" i="7"/>
  <c r="O308" i="7" s="1"/>
  <c r="H307" i="7"/>
  <c r="O307" i="7" s="1"/>
  <c r="H306" i="7"/>
  <c r="O306" i="7" s="1"/>
  <c r="H305" i="7"/>
  <c r="O305" i="7" s="1"/>
  <c r="D305" i="7"/>
  <c r="C305" i="7"/>
  <c r="H304" i="7"/>
  <c r="O304" i="7" s="1"/>
  <c r="D304" i="7"/>
  <c r="C304" i="7"/>
  <c r="H303" i="7"/>
  <c r="O303" i="7" s="1"/>
  <c r="D303" i="7"/>
  <c r="C303" i="7"/>
  <c r="H302" i="7"/>
  <c r="O302" i="7" s="1"/>
  <c r="H301" i="7"/>
  <c r="O301" i="7" s="1"/>
  <c r="D301" i="7"/>
  <c r="H300" i="7"/>
  <c r="O300" i="7" s="1"/>
  <c r="D300" i="7"/>
  <c r="O299" i="7"/>
  <c r="H299" i="7"/>
  <c r="P287" i="7"/>
  <c r="O274" i="7"/>
  <c r="O273" i="7"/>
  <c r="O272" i="7"/>
  <c r="O271" i="7"/>
  <c r="O270" i="7"/>
  <c r="O269" i="7"/>
  <c r="O268" i="7"/>
  <c r="O267" i="7"/>
  <c r="O266" i="7"/>
  <c r="O265" i="7"/>
  <c r="I248" i="7"/>
  <c r="H245" i="7"/>
  <c r="O245" i="7" s="1"/>
  <c r="H244" i="7"/>
  <c r="O244" i="7" s="1"/>
  <c r="H243" i="7"/>
  <c r="O243" i="7" s="1"/>
  <c r="H242" i="7"/>
  <c r="O242" i="7" s="1"/>
  <c r="D242" i="7"/>
  <c r="C242" i="7"/>
  <c r="H241" i="7"/>
  <c r="O241" i="7" s="1"/>
  <c r="D241" i="7"/>
  <c r="C241" i="7"/>
  <c r="H240" i="7"/>
  <c r="O240" i="7" s="1"/>
  <c r="D240" i="7"/>
  <c r="C240" i="7"/>
  <c r="H239" i="7"/>
  <c r="O239" i="7" s="1"/>
  <c r="H238" i="7"/>
  <c r="O238" i="7" s="1"/>
  <c r="D238" i="7"/>
  <c r="H237" i="7"/>
  <c r="O237" i="7" s="1"/>
  <c r="D237" i="7"/>
  <c r="O236" i="7"/>
  <c r="H236" i="7"/>
  <c r="O211" i="7"/>
  <c r="O210" i="7"/>
  <c r="O209" i="7"/>
  <c r="O208" i="7"/>
  <c r="O207" i="7"/>
  <c r="O206" i="7"/>
  <c r="O205" i="7"/>
  <c r="O204" i="7"/>
  <c r="O203" i="7"/>
  <c r="O202" i="7"/>
  <c r="I185" i="7"/>
  <c r="H182" i="7"/>
  <c r="O182" i="7" s="1"/>
  <c r="H181" i="7"/>
  <c r="O181" i="7" s="1"/>
  <c r="H180" i="7"/>
  <c r="O180" i="7" s="1"/>
  <c r="H179" i="7"/>
  <c r="O179" i="7" s="1"/>
  <c r="D179" i="7"/>
  <c r="C179" i="7"/>
  <c r="H178" i="7"/>
  <c r="O178" i="7" s="1"/>
  <c r="D178" i="7"/>
  <c r="C178" i="7"/>
  <c r="H177" i="7"/>
  <c r="O177" i="7" s="1"/>
  <c r="D177" i="7"/>
  <c r="C177" i="7"/>
  <c r="H176" i="7"/>
  <c r="O176" i="7" s="1"/>
  <c r="H175" i="7"/>
  <c r="O175" i="7" s="1"/>
  <c r="D175" i="7"/>
  <c r="H174" i="7"/>
  <c r="O174" i="7" s="1"/>
  <c r="D174" i="7"/>
  <c r="O173" i="7"/>
  <c r="H173" i="7"/>
  <c r="P161" i="7"/>
  <c r="O148" i="7"/>
  <c r="O147" i="7"/>
  <c r="O146" i="7"/>
  <c r="O145" i="7"/>
  <c r="O144" i="7"/>
  <c r="O143" i="7"/>
  <c r="O142" i="7"/>
  <c r="O141" i="7"/>
  <c r="O140" i="7"/>
  <c r="O139" i="7"/>
  <c r="I122" i="7"/>
  <c r="H119" i="7"/>
  <c r="O119" i="7" s="1"/>
  <c r="H118" i="7"/>
  <c r="O118" i="7" s="1"/>
  <c r="H117" i="7"/>
  <c r="O117" i="7" s="1"/>
  <c r="H116" i="7"/>
  <c r="O116" i="7" s="1"/>
  <c r="D116" i="7"/>
  <c r="C116" i="7"/>
  <c r="H115" i="7"/>
  <c r="O115" i="7" s="1"/>
  <c r="D115" i="7"/>
  <c r="C115" i="7"/>
  <c r="H114" i="7"/>
  <c r="O114" i="7" s="1"/>
  <c r="D114" i="7"/>
  <c r="C114" i="7"/>
  <c r="H113" i="7"/>
  <c r="O113" i="7" s="1"/>
  <c r="H112" i="7"/>
  <c r="O112" i="7" s="1"/>
  <c r="D112" i="7"/>
  <c r="H111" i="7"/>
  <c r="O111" i="7" s="1"/>
  <c r="D111" i="7"/>
  <c r="O110" i="7"/>
  <c r="H110" i="7"/>
  <c r="O85" i="7"/>
  <c r="O84" i="7"/>
  <c r="O83" i="7"/>
  <c r="O82" i="7"/>
  <c r="O81" i="7"/>
  <c r="O80" i="7"/>
  <c r="O79" i="7"/>
  <c r="O78" i="7"/>
  <c r="O77" i="7"/>
  <c r="O76" i="7"/>
  <c r="C52" i="7"/>
  <c r="C53" i="7"/>
  <c r="C51" i="7"/>
  <c r="D53" i="7"/>
  <c r="D48" i="7"/>
  <c r="D49" i="7"/>
  <c r="D51" i="7"/>
  <c r="D52" i="7"/>
  <c r="I59" i="7"/>
  <c r="H56" i="7"/>
  <c r="O56" i="7" s="1"/>
  <c r="H55" i="7"/>
  <c r="O55" i="7" s="1"/>
  <c r="H54" i="7"/>
  <c r="O54" i="7" s="1"/>
  <c r="H53" i="7"/>
  <c r="O53" i="7" s="1"/>
  <c r="H52" i="7"/>
  <c r="O52" i="7" s="1"/>
  <c r="H51" i="7"/>
  <c r="O51" i="7" s="1"/>
  <c r="H50" i="7"/>
  <c r="O50" i="7" s="1"/>
  <c r="H49" i="7"/>
  <c r="O49" i="7" s="1"/>
  <c r="H48" i="7"/>
  <c r="O48" i="7" s="1"/>
  <c r="O47" i="7"/>
  <c r="H47" i="7"/>
  <c r="O13" i="7"/>
  <c r="O22" i="7"/>
  <c r="O21" i="7"/>
  <c r="O20" i="7"/>
  <c r="O19" i="7"/>
  <c r="O18" i="7"/>
  <c r="O17" i="7"/>
  <c r="O16" i="7"/>
  <c r="O15" i="7"/>
  <c r="O14" i="7"/>
  <c r="P35" i="7"/>
  <c r="P98" i="7" l="1"/>
  <c r="B8" i="2"/>
  <c r="E38" i="2"/>
  <c r="I339" i="7"/>
  <c r="I213" i="7"/>
  <c r="E37" i="2"/>
  <c r="E36" i="2"/>
  <c r="I465" i="7"/>
  <c r="I402" i="7"/>
  <c r="I436" i="7"/>
  <c r="I276" i="7"/>
  <c r="I310" i="7"/>
  <c r="I150" i="7"/>
  <c r="I87" i="7"/>
  <c r="I121" i="7"/>
  <c r="I528" i="7"/>
  <c r="I562" i="7"/>
  <c r="I499" i="7"/>
  <c r="I373" i="7"/>
  <c r="I247" i="7"/>
  <c r="I184" i="7"/>
  <c r="I58" i="7"/>
  <c r="I24" i="7"/>
  <c r="B9" i="2" l="1"/>
  <c r="F697" i="4"/>
  <c r="F696" i="4"/>
  <c r="F695" i="4"/>
  <c r="F694" i="4"/>
  <c r="B693" i="4"/>
  <c r="F693" i="4" s="1"/>
  <c r="B692" i="4"/>
  <c r="F692" i="4" s="1"/>
  <c r="B691" i="4"/>
  <c r="F691" i="4" s="1"/>
  <c r="B10" i="2" l="1"/>
  <c r="F698" i="4"/>
  <c r="C35" i="2" l="1"/>
  <c r="E35" i="2" s="1"/>
  <c r="B11" i="2"/>
  <c r="B12" i="5"/>
  <c r="E54" i="5"/>
  <c r="B92" i="5" s="1"/>
  <c r="H93" i="5"/>
  <c r="G93" i="5"/>
  <c r="H5" i="2" s="1"/>
  <c r="F93" i="5"/>
  <c r="G5" i="2" s="1"/>
  <c r="I92" i="5"/>
  <c r="I91" i="5"/>
  <c r="B91" i="5"/>
  <c r="I90" i="5"/>
  <c r="B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B76" i="5"/>
  <c r="I75" i="5"/>
  <c r="B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B68" i="5"/>
  <c r="I67" i="5"/>
  <c r="B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I59" i="5"/>
  <c r="I58" i="5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I57" i="5"/>
  <c r="B57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H1485" i="5"/>
  <c r="G1485" i="5"/>
  <c r="H34" i="2" s="1"/>
  <c r="F1485" i="5"/>
  <c r="G34" i="2" s="1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A1450" i="5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I1449" i="5"/>
  <c r="H1437" i="5"/>
  <c r="G1437" i="5"/>
  <c r="H33" i="2" s="1"/>
  <c r="F1437" i="5"/>
  <c r="G33" i="2" s="1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A1402" i="5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I1401" i="5"/>
  <c r="I1437" i="5" s="1"/>
  <c r="D33" i="2" s="1"/>
  <c r="H1389" i="5"/>
  <c r="G1389" i="5"/>
  <c r="H32" i="2" s="1"/>
  <c r="F1389" i="5"/>
  <c r="G32" i="2" s="1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A1354" i="5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I1353" i="5"/>
  <c r="H1341" i="5"/>
  <c r="G1341" i="5"/>
  <c r="H31" i="2" s="1"/>
  <c r="F1341" i="5"/>
  <c r="G31" i="2" s="1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A1306" i="5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I1305" i="5"/>
  <c r="H1293" i="5"/>
  <c r="G1293" i="5"/>
  <c r="H30" i="2" s="1"/>
  <c r="F1293" i="5"/>
  <c r="G30" i="2" s="1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A1258" i="5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I1257" i="5"/>
  <c r="H1245" i="5"/>
  <c r="G1245" i="5"/>
  <c r="H29" i="2" s="1"/>
  <c r="F1245" i="5"/>
  <c r="G29" i="2" s="1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A1210" i="5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I1209" i="5"/>
  <c r="H1197" i="5"/>
  <c r="G1197" i="5"/>
  <c r="H28" i="2" s="1"/>
  <c r="F1197" i="5"/>
  <c r="G28" i="2" s="1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A1162" i="5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I1161" i="5"/>
  <c r="H1149" i="5"/>
  <c r="G1149" i="5"/>
  <c r="H27" i="2" s="1"/>
  <c r="F1149" i="5"/>
  <c r="G27" i="2" s="1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A1114" i="5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I1113" i="5"/>
  <c r="H1101" i="5"/>
  <c r="G1101" i="5"/>
  <c r="H26" i="2" s="1"/>
  <c r="F1101" i="5"/>
  <c r="G26" i="2" s="1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A1066" i="5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I1065" i="5"/>
  <c r="H1053" i="5"/>
  <c r="G1053" i="5"/>
  <c r="H25" i="2" s="1"/>
  <c r="F1053" i="5"/>
  <c r="G25" i="2" s="1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A1018" i="5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I1017" i="5"/>
  <c r="H1005" i="5"/>
  <c r="G1005" i="5"/>
  <c r="H24" i="2" s="1"/>
  <c r="F1005" i="5"/>
  <c r="G24" i="2" s="1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A970" i="5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I969" i="5"/>
  <c r="H957" i="5"/>
  <c r="G957" i="5"/>
  <c r="H23" i="2" s="1"/>
  <c r="F957" i="5"/>
  <c r="G23" i="2" s="1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A922" i="5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I921" i="5"/>
  <c r="H909" i="5"/>
  <c r="G909" i="5"/>
  <c r="H22" i="2" s="1"/>
  <c r="F909" i="5"/>
  <c r="G22" i="2" s="1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A874" i="5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I873" i="5"/>
  <c r="H861" i="5"/>
  <c r="G861" i="5"/>
  <c r="H21" i="2" s="1"/>
  <c r="F861" i="5"/>
  <c r="G21" i="2" s="1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A826" i="5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I825" i="5"/>
  <c r="H813" i="5"/>
  <c r="G813" i="5"/>
  <c r="H20" i="2" s="1"/>
  <c r="F813" i="5"/>
  <c r="G20" i="2" s="1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A778" i="5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I777" i="5"/>
  <c r="H765" i="5"/>
  <c r="G765" i="5"/>
  <c r="H19" i="2" s="1"/>
  <c r="F765" i="5"/>
  <c r="G19" i="2" s="1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A730" i="5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I729" i="5"/>
  <c r="H717" i="5"/>
  <c r="G717" i="5"/>
  <c r="H18" i="2" s="1"/>
  <c r="F717" i="5"/>
  <c r="G18" i="2" s="1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A682" i="5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I681" i="5"/>
  <c r="H669" i="5"/>
  <c r="G669" i="5"/>
  <c r="H17" i="2" s="1"/>
  <c r="F669" i="5"/>
  <c r="G17" i="2" s="1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A634" i="5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I633" i="5"/>
  <c r="H621" i="5"/>
  <c r="G621" i="5"/>
  <c r="H16" i="2" s="1"/>
  <c r="F621" i="5"/>
  <c r="G16" i="2" s="1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A586" i="5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I585" i="5"/>
  <c r="H573" i="5"/>
  <c r="G573" i="5"/>
  <c r="H15" i="2" s="1"/>
  <c r="F573" i="5"/>
  <c r="G15" i="2" s="1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I537" i="5"/>
  <c r="H525" i="5"/>
  <c r="G525" i="5"/>
  <c r="H14" i="2" s="1"/>
  <c r="F525" i="5"/>
  <c r="G14" i="2" s="1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A490" i="5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I489" i="5"/>
  <c r="H477" i="5"/>
  <c r="G477" i="5"/>
  <c r="H13" i="2" s="1"/>
  <c r="F477" i="5"/>
  <c r="G13" i="2" s="1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A442" i="5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I441" i="5"/>
  <c r="H429" i="5"/>
  <c r="G429" i="5"/>
  <c r="H12" i="2" s="1"/>
  <c r="F429" i="5"/>
  <c r="G12" i="2" s="1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A394" i="5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I393" i="5"/>
  <c r="H381" i="5"/>
  <c r="G381" i="5"/>
  <c r="H11" i="2" s="1"/>
  <c r="F381" i="5"/>
  <c r="G11" i="2" s="1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A346" i="5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I345" i="5"/>
  <c r="H333" i="5"/>
  <c r="G333" i="5"/>
  <c r="H10" i="2" s="1"/>
  <c r="F333" i="5"/>
  <c r="G10" i="2" s="1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A298" i="5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I297" i="5"/>
  <c r="H285" i="5"/>
  <c r="G285" i="5"/>
  <c r="H9" i="2" s="1"/>
  <c r="F285" i="5"/>
  <c r="G9" i="2" s="1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A250" i="5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I249" i="5"/>
  <c r="H237" i="5"/>
  <c r="G237" i="5"/>
  <c r="H8" i="2" s="1"/>
  <c r="F237" i="5"/>
  <c r="G8" i="2" s="1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A202" i="5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I201" i="5"/>
  <c r="H189" i="5"/>
  <c r="G189" i="5"/>
  <c r="H7" i="2" s="1"/>
  <c r="F189" i="5"/>
  <c r="G7" i="2" s="1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A154" i="5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I153" i="5"/>
  <c r="H141" i="5"/>
  <c r="G141" i="5"/>
  <c r="H6" i="2" s="1"/>
  <c r="F141" i="5"/>
  <c r="G6" i="2" s="1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A106" i="5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I105" i="5"/>
  <c r="E102" i="5"/>
  <c r="E150" i="5" s="1"/>
  <c r="B12" i="2" l="1"/>
  <c r="I429" i="5"/>
  <c r="D12" i="2" s="1"/>
  <c r="B58" i="5"/>
  <c r="B59" i="5"/>
  <c r="I1005" i="5"/>
  <c r="D24" i="2" s="1"/>
  <c r="I861" i="5"/>
  <c r="D21" i="2" s="1"/>
  <c r="I525" i="5"/>
  <c r="D14" i="2" s="1"/>
  <c r="I189" i="5"/>
  <c r="D7" i="2" s="1"/>
  <c r="I141" i="5"/>
  <c r="D6" i="2" s="1"/>
  <c r="I93" i="5"/>
  <c r="D5" i="2" s="1"/>
  <c r="I1389" i="5"/>
  <c r="D32" i="2" s="1"/>
  <c r="B60" i="5"/>
  <c r="I1485" i="5"/>
  <c r="D34" i="2" s="1"/>
  <c r="I1341" i="5"/>
  <c r="D31" i="2" s="1"/>
  <c r="I1293" i="5"/>
  <c r="D30" i="2" s="1"/>
  <c r="I1245" i="5"/>
  <c r="D29" i="2" s="1"/>
  <c r="I1197" i="5"/>
  <c r="D28" i="2" s="1"/>
  <c r="I1149" i="5"/>
  <c r="D27" i="2" s="1"/>
  <c r="I1101" i="5"/>
  <c r="D26" i="2" s="1"/>
  <c r="I1053" i="5"/>
  <c r="D25" i="2" s="1"/>
  <c r="I957" i="5"/>
  <c r="D23" i="2" s="1"/>
  <c r="I909" i="5"/>
  <c r="D22" i="2" s="1"/>
  <c r="I813" i="5"/>
  <c r="D20" i="2" s="1"/>
  <c r="I765" i="5"/>
  <c r="D19" i="2" s="1"/>
  <c r="I717" i="5"/>
  <c r="D18" i="2" s="1"/>
  <c r="I237" i="5"/>
  <c r="D8" i="2" s="1"/>
  <c r="I285" i="5"/>
  <c r="D9" i="2" s="1"/>
  <c r="I333" i="5"/>
  <c r="D10" i="2" s="1"/>
  <c r="I381" i="5"/>
  <c r="D11" i="2" s="1"/>
  <c r="I477" i="5"/>
  <c r="D13" i="2" s="1"/>
  <c r="I669" i="5"/>
  <c r="D17" i="2" s="1"/>
  <c r="I621" i="5"/>
  <c r="D16" i="2" s="1"/>
  <c r="I573" i="5"/>
  <c r="D15" i="2" s="1"/>
  <c r="B187" i="5"/>
  <c r="E198" i="5"/>
  <c r="B202" i="5" s="1"/>
  <c r="B106" i="5"/>
  <c r="B108" i="5"/>
  <c r="B110" i="5"/>
  <c r="B112" i="5"/>
  <c r="B114" i="5"/>
  <c r="B116" i="5"/>
  <c r="B118" i="5"/>
  <c r="B120" i="5"/>
  <c r="B122" i="5"/>
  <c r="B124" i="5"/>
  <c r="B126" i="5"/>
  <c r="B128" i="5"/>
  <c r="B130" i="5"/>
  <c r="B132" i="5"/>
  <c r="B133" i="5"/>
  <c r="B136" i="5"/>
  <c r="B138" i="5"/>
  <c r="B140" i="5"/>
  <c r="B105" i="5"/>
  <c r="B107" i="5"/>
  <c r="B109" i="5"/>
  <c r="B111" i="5"/>
  <c r="B113" i="5"/>
  <c r="B115" i="5"/>
  <c r="B117" i="5"/>
  <c r="B119" i="5"/>
  <c r="B121" i="5"/>
  <c r="B123" i="5"/>
  <c r="B125" i="5"/>
  <c r="B127" i="5"/>
  <c r="B129" i="5"/>
  <c r="B131" i="5"/>
  <c r="B134" i="5"/>
  <c r="B135" i="5"/>
  <c r="B137" i="5"/>
  <c r="B139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B182" i="5"/>
  <c r="B184" i="5"/>
  <c r="B186" i="5"/>
  <c r="B188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B183" i="5"/>
  <c r="B185" i="5"/>
  <c r="F45" i="5"/>
  <c r="G4" i="2" s="1"/>
  <c r="G45" i="5"/>
  <c r="H4" i="2" s="1"/>
  <c r="H40" i="2" s="1"/>
  <c r="J4" i="9" s="1"/>
  <c r="H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I45" i="5" l="1"/>
  <c r="D4" i="2" s="1"/>
  <c r="B227" i="5"/>
  <c r="B232" i="5"/>
  <c r="B13" i="2"/>
  <c r="B211" i="5"/>
  <c r="B216" i="5"/>
  <c r="B219" i="5"/>
  <c r="B203" i="5"/>
  <c r="B224" i="5"/>
  <c r="B208" i="5"/>
  <c r="B231" i="5"/>
  <c r="B223" i="5"/>
  <c r="B215" i="5"/>
  <c r="B207" i="5"/>
  <c r="B236" i="5"/>
  <c r="B228" i="5"/>
  <c r="B220" i="5"/>
  <c r="B212" i="5"/>
  <c r="B204" i="5"/>
  <c r="B233" i="5"/>
  <c r="B229" i="5"/>
  <c r="B225" i="5"/>
  <c r="B221" i="5"/>
  <c r="B217" i="5"/>
  <c r="B213" i="5"/>
  <c r="B209" i="5"/>
  <c r="B205" i="5"/>
  <c r="B201" i="5"/>
  <c r="B234" i="5"/>
  <c r="B230" i="5"/>
  <c r="B226" i="5"/>
  <c r="B222" i="5"/>
  <c r="B218" i="5"/>
  <c r="B214" i="5"/>
  <c r="B210" i="5"/>
  <c r="B206" i="5"/>
  <c r="B235" i="5"/>
  <c r="E246" i="5"/>
  <c r="B14" i="2" l="1"/>
  <c r="L2" i="7"/>
  <c r="B283" i="5"/>
  <c r="E294" i="5"/>
  <c r="B250" i="5"/>
  <c r="B254" i="5"/>
  <c r="B258" i="5"/>
  <c r="B262" i="5"/>
  <c r="B266" i="5"/>
  <c r="B270" i="5"/>
  <c r="B274" i="5"/>
  <c r="B278" i="5"/>
  <c r="B282" i="5"/>
  <c r="B249" i="5"/>
  <c r="B253" i="5"/>
  <c r="B257" i="5"/>
  <c r="B261" i="5"/>
  <c r="B265" i="5"/>
  <c r="B269" i="5"/>
  <c r="B273" i="5"/>
  <c r="B277" i="5"/>
  <c r="B281" i="5"/>
  <c r="B252" i="5"/>
  <c r="B256" i="5"/>
  <c r="B260" i="5"/>
  <c r="B264" i="5"/>
  <c r="B268" i="5"/>
  <c r="B272" i="5"/>
  <c r="B276" i="5"/>
  <c r="B280" i="5"/>
  <c r="B284" i="5"/>
  <c r="B251" i="5"/>
  <c r="B255" i="5"/>
  <c r="B259" i="5"/>
  <c r="B263" i="5"/>
  <c r="B267" i="5"/>
  <c r="B271" i="5"/>
  <c r="B275" i="5"/>
  <c r="B279" i="5"/>
  <c r="B671" i="4"/>
  <c r="F671" i="4" s="1"/>
  <c r="B670" i="4"/>
  <c r="F670" i="4" s="1"/>
  <c r="B669" i="4"/>
  <c r="F669" i="4" s="1"/>
  <c r="B649" i="4"/>
  <c r="B648" i="4"/>
  <c r="B647" i="4"/>
  <c r="B627" i="4"/>
  <c r="B626" i="4"/>
  <c r="B625" i="4"/>
  <c r="B605" i="4"/>
  <c r="F605" i="4" s="1"/>
  <c r="B604" i="4"/>
  <c r="B603" i="4"/>
  <c r="F603" i="4" s="1"/>
  <c r="B583" i="4"/>
  <c r="F583" i="4" s="1"/>
  <c r="B582" i="4"/>
  <c r="B581" i="4"/>
  <c r="F581" i="4" s="1"/>
  <c r="F587" i="4"/>
  <c r="F586" i="4"/>
  <c r="F585" i="4"/>
  <c r="F584" i="4"/>
  <c r="F582" i="4"/>
  <c r="B561" i="4"/>
  <c r="B560" i="4"/>
  <c r="F560" i="4" s="1"/>
  <c r="B559" i="4"/>
  <c r="B539" i="4"/>
  <c r="B538" i="4"/>
  <c r="B537" i="4"/>
  <c r="B517" i="4"/>
  <c r="B516" i="4"/>
  <c r="B515" i="4"/>
  <c r="B495" i="4"/>
  <c r="F495" i="4" s="1"/>
  <c r="B494" i="4"/>
  <c r="B493" i="4"/>
  <c r="F493" i="4" s="1"/>
  <c r="B473" i="4"/>
  <c r="B472" i="4"/>
  <c r="B471" i="4"/>
  <c r="B451" i="4"/>
  <c r="B450" i="4"/>
  <c r="B449" i="4"/>
  <c r="B429" i="4"/>
  <c r="B428" i="4"/>
  <c r="B427" i="4"/>
  <c r="B407" i="4"/>
  <c r="F407" i="4" s="1"/>
  <c r="B406" i="4"/>
  <c r="B405" i="4"/>
  <c r="F405" i="4" s="1"/>
  <c r="B385" i="4"/>
  <c r="B384" i="4"/>
  <c r="F384" i="4" s="1"/>
  <c r="B383" i="4"/>
  <c r="F383" i="4" s="1"/>
  <c r="B363" i="4"/>
  <c r="B362" i="4"/>
  <c r="B361" i="4"/>
  <c r="B341" i="4"/>
  <c r="F341" i="4" s="1"/>
  <c r="B340" i="4"/>
  <c r="F340" i="4" s="1"/>
  <c r="B339" i="4"/>
  <c r="F339" i="4" s="1"/>
  <c r="B319" i="4"/>
  <c r="B318" i="4"/>
  <c r="B317" i="4"/>
  <c r="B297" i="4"/>
  <c r="F297" i="4" s="1"/>
  <c r="B296" i="4"/>
  <c r="F296" i="4" s="1"/>
  <c r="B295" i="4"/>
  <c r="B275" i="4"/>
  <c r="F275" i="4" s="1"/>
  <c r="B274" i="4"/>
  <c r="F274" i="4" s="1"/>
  <c r="B273" i="4"/>
  <c r="B253" i="4"/>
  <c r="F253" i="4" s="1"/>
  <c r="B252" i="4"/>
  <c r="F252" i="4" s="1"/>
  <c r="B251" i="4"/>
  <c r="B231" i="4"/>
  <c r="F231" i="4" s="1"/>
  <c r="B230" i="4"/>
  <c r="B229" i="4"/>
  <c r="F229" i="4" s="1"/>
  <c r="B209" i="4"/>
  <c r="B208" i="4"/>
  <c r="F208" i="4" s="1"/>
  <c r="B207" i="4"/>
  <c r="F207" i="4" s="1"/>
  <c r="B187" i="4"/>
  <c r="F187" i="4" s="1"/>
  <c r="B186" i="4"/>
  <c r="B185" i="4"/>
  <c r="F185" i="4" s="1"/>
  <c r="B165" i="4"/>
  <c r="B164" i="4"/>
  <c r="B163" i="4"/>
  <c r="B143" i="4"/>
  <c r="B142" i="4"/>
  <c r="F142" i="4" s="1"/>
  <c r="B141" i="4"/>
  <c r="F141" i="4" s="1"/>
  <c r="B121" i="4"/>
  <c r="B120" i="4"/>
  <c r="F120" i="4" s="1"/>
  <c r="B119" i="4"/>
  <c r="B99" i="4"/>
  <c r="F99" i="4" s="1"/>
  <c r="B98" i="4"/>
  <c r="F98" i="4" s="1"/>
  <c r="B97" i="4"/>
  <c r="F97" i="4" s="1"/>
  <c r="B77" i="4"/>
  <c r="F77" i="4" s="1"/>
  <c r="B76" i="4"/>
  <c r="F76" i="4" s="1"/>
  <c r="B75" i="4"/>
  <c r="B55" i="4"/>
  <c r="B54" i="4"/>
  <c r="F54" i="4" s="1"/>
  <c r="B53" i="4"/>
  <c r="F53" i="4" s="1"/>
  <c r="B33" i="4"/>
  <c r="F33" i="4" s="1"/>
  <c r="B32" i="4"/>
  <c r="F32" i="4" s="1"/>
  <c r="B31" i="4"/>
  <c r="F31" i="4" s="1"/>
  <c r="F675" i="4"/>
  <c r="F674" i="4"/>
  <c r="F673" i="4"/>
  <c r="F672" i="4"/>
  <c r="F653" i="4"/>
  <c r="F652" i="4"/>
  <c r="F651" i="4"/>
  <c r="F650" i="4"/>
  <c r="F649" i="4"/>
  <c r="F648" i="4"/>
  <c r="F647" i="4"/>
  <c r="F631" i="4"/>
  <c r="F630" i="4"/>
  <c r="F629" i="4"/>
  <c r="F628" i="4"/>
  <c r="F627" i="4"/>
  <c r="F626" i="4"/>
  <c r="F625" i="4"/>
  <c r="F609" i="4"/>
  <c r="F608" i="4"/>
  <c r="F607" i="4"/>
  <c r="F606" i="4"/>
  <c r="F604" i="4"/>
  <c r="F565" i="4"/>
  <c r="F564" i="4"/>
  <c r="F563" i="4"/>
  <c r="F562" i="4"/>
  <c r="F561" i="4"/>
  <c r="F559" i="4"/>
  <c r="F543" i="4"/>
  <c r="F542" i="4"/>
  <c r="F541" i="4"/>
  <c r="F540" i="4"/>
  <c r="F539" i="4"/>
  <c r="F538" i="4"/>
  <c r="F537" i="4"/>
  <c r="F521" i="4"/>
  <c r="F520" i="4"/>
  <c r="F519" i="4"/>
  <c r="F518" i="4"/>
  <c r="F517" i="4"/>
  <c r="F516" i="4"/>
  <c r="F515" i="4"/>
  <c r="F499" i="4"/>
  <c r="F498" i="4"/>
  <c r="F497" i="4"/>
  <c r="F496" i="4"/>
  <c r="F494" i="4"/>
  <c r="F477" i="4"/>
  <c r="F476" i="4"/>
  <c r="F475" i="4"/>
  <c r="F474" i="4"/>
  <c r="F473" i="4"/>
  <c r="F472" i="4"/>
  <c r="F471" i="4"/>
  <c r="F455" i="4"/>
  <c r="F454" i="4"/>
  <c r="F453" i="4"/>
  <c r="F452" i="4"/>
  <c r="F451" i="4"/>
  <c r="F450" i="4"/>
  <c r="F449" i="4"/>
  <c r="F433" i="4"/>
  <c r="F432" i="4"/>
  <c r="F431" i="4"/>
  <c r="F430" i="4"/>
  <c r="F429" i="4"/>
  <c r="F428" i="4"/>
  <c r="F427" i="4"/>
  <c r="F411" i="4"/>
  <c r="F410" i="4"/>
  <c r="F409" i="4"/>
  <c r="F408" i="4"/>
  <c r="F406" i="4"/>
  <c r="F389" i="4"/>
  <c r="F388" i="4"/>
  <c r="F387" i="4"/>
  <c r="F386" i="4"/>
  <c r="F385" i="4"/>
  <c r="F367" i="4"/>
  <c r="F366" i="4"/>
  <c r="F365" i="4"/>
  <c r="F364" i="4"/>
  <c r="F363" i="4"/>
  <c r="F362" i="4"/>
  <c r="F361" i="4"/>
  <c r="F345" i="4"/>
  <c r="F344" i="4"/>
  <c r="F343" i="4"/>
  <c r="F342" i="4"/>
  <c r="F323" i="4"/>
  <c r="F322" i="4"/>
  <c r="F321" i="4"/>
  <c r="F320" i="4"/>
  <c r="F319" i="4"/>
  <c r="F318" i="4"/>
  <c r="F317" i="4"/>
  <c r="F301" i="4"/>
  <c r="F300" i="4"/>
  <c r="F299" i="4"/>
  <c r="F298" i="4"/>
  <c r="F295" i="4"/>
  <c r="F279" i="4"/>
  <c r="F278" i="4"/>
  <c r="F277" i="4"/>
  <c r="F276" i="4"/>
  <c r="F273" i="4"/>
  <c r="F257" i="4"/>
  <c r="F256" i="4"/>
  <c r="F255" i="4"/>
  <c r="F254" i="4"/>
  <c r="F251" i="4"/>
  <c r="F235" i="4"/>
  <c r="F234" i="4"/>
  <c r="F233" i="4"/>
  <c r="F232" i="4"/>
  <c r="F230" i="4"/>
  <c r="F213" i="4"/>
  <c r="F212" i="4"/>
  <c r="F211" i="4"/>
  <c r="F210" i="4"/>
  <c r="F209" i="4"/>
  <c r="F191" i="4"/>
  <c r="F190" i="4"/>
  <c r="F189" i="4"/>
  <c r="F188" i="4"/>
  <c r="F186" i="4"/>
  <c r="F169" i="4"/>
  <c r="F168" i="4"/>
  <c r="F167" i="4"/>
  <c r="F166" i="4"/>
  <c r="F165" i="4"/>
  <c r="F164" i="4"/>
  <c r="F163" i="4"/>
  <c r="F147" i="4"/>
  <c r="F146" i="4"/>
  <c r="F145" i="4"/>
  <c r="F144" i="4"/>
  <c r="F143" i="4"/>
  <c r="F125" i="4"/>
  <c r="F124" i="4"/>
  <c r="F123" i="4"/>
  <c r="F122" i="4"/>
  <c r="F121" i="4"/>
  <c r="F119" i="4"/>
  <c r="F103" i="4"/>
  <c r="F102" i="4"/>
  <c r="F101" i="4"/>
  <c r="F100" i="4"/>
  <c r="F81" i="4"/>
  <c r="F80" i="4"/>
  <c r="F79" i="4"/>
  <c r="F78" i="4"/>
  <c r="F75" i="4"/>
  <c r="F59" i="4"/>
  <c r="F58" i="4"/>
  <c r="F57" i="4"/>
  <c r="F56" i="4"/>
  <c r="F55" i="4"/>
  <c r="F37" i="4"/>
  <c r="F36" i="4"/>
  <c r="F35" i="4"/>
  <c r="F34" i="4"/>
  <c r="F10" i="4"/>
  <c r="F15" i="4"/>
  <c r="F14" i="4"/>
  <c r="F13" i="4"/>
  <c r="F12" i="4"/>
  <c r="F11" i="4"/>
  <c r="F9" i="4"/>
  <c r="B28" i="4"/>
  <c r="B50" i="4" s="1"/>
  <c r="B72" i="4" s="1"/>
  <c r="B94" i="4" s="1"/>
  <c r="B116" i="4" s="1"/>
  <c r="B138" i="4" s="1"/>
  <c r="B160" i="4" s="1"/>
  <c r="B182" i="4" s="1"/>
  <c r="B204" i="4" s="1"/>
  <c r="B226" i="4" s="1"/>
  <c r="B248" i="4" s="1"/>
  <c r="B270" i="4" s="1"/>
  <c r="B292" i="4" s="1"/>
  <c r="B314" i="4" s="1"/>
  <c r="B336" i="4" s="1"/>
  <c r="B358" i="4" s="1"/>
  <c r="B380" i="4" s="1"/>
  <c r="B402" i="4" s="1"/>
  <c r="B424" i="4" s="1"/>
  <c r="B446" i="4" s="1"/>
  <c r="B468" i="4" s="1"/>
  <c r="B490" i="4" s="1"/>
  <c r="B512" i="4" s="1"/>
  <c r="B534" i="4" s="1"/>
  <c r="B556" i="4" s="1"/>
  <c r="B578" i="4" s="1"/>
  <c r="B600" i="4" s="1"/>
  <c r="B622" i="4" s="1"/>
  <c r="B644" i="4" s="1"/>
  <c r="B666" i="4" s="1"/>
  <c r="B688" i="4" s="1"/>
  <c r="B710" i="4" s="1"/>
  <c r="B732" i="4" s="1"/>
  <c r="B754" i="4" s="1"/>
  <c r="D27" i="4"/>
  <c r="D49" i="4" s="1"/>
  <c r="D71" i="4" s="1"/>
  <c r="D93" i="4" s="1"/>
  <c r="D115" i="4" s="1"/>
  <c r="D137" i="4" s="1"/>
  <c r="D159" i="4" s="1"/>
  <c r="D181" i="4" s="1"/>
  <c r="D203" i="4" s="1"/>
  <c r="D225" i="4" s="1"/>
  <c r="D247" i="4" s="1"/>
  <c r="D269" i="4" s="1"/>
  <c r="D291" i="4" s="1"/>
  <c r="D313" i="4" s="1"/>
  <c r="D335" i="4" s="1"/>
  <c r="D357" i="4" s="1"/>
  <c r="D379" i="4" s="1"/>
  <c r="D401" i="4" s="1"/>
  <c r="D423" i="4" s="1"/>
  <c r="D445" i="4" s="1"/>
  <c r="D467" i="4" s="1"/>
  <c r="D489" i="4" s="1"/>
  <c r="D511" i="4" s="1"/>
  <c r="D533" i="4" s="1"/>
  <c r="D555" i="4" s="1"/>
  <c r="D577" i="4" s="1"/>
  <c r="D599" i="4" s="1"/>
  <c r="D621" i="4" s="1"/>
  <c r="D643" i="4" s="1"/>
  <c r="D665" i="4" s="1"/>
  <c r="D687" i="4" s="1"/>
  <c r="D709" i="4" s="1"/>
  <c r="D731" i="4" s="1"/>
  <c r="D753" i="4" s="1"/>
  <c r="B15" i="2" l="1"/>
  <c r="L36" i="7"/>
  <c r="C3" i="9"/>
  <c r="L65" i="7"/>
  <c r="F16" i="4"/>
  <c r="C4" i="2" s="1"/>
  <c r="F566" i="4"/>
  <c r="B331" i="5"/>
  <c r="E342" i="5"/>
  <c r="B300" i="5"/>
  <c r="B304" i="5"/>
  <c r="B308" i="5"/>
  <c r="B312" i="5"/>
  <c r="B316" i="5"/>
  <c r="B320" i="5"/>
  <c r="B324" i="5"/>
  <c r="B328" i="5"/>
  <c r="B332" i="5"/>
  <c r="B299" i="5"/>
  <c r="B303" i="5"/>
  <c r="B307" i="5"/>
  <c r="B311" i="5"/>
  <c r="B315" i="5"/>
  <c r="B319" i="5"/>
  <c r="B323" i="5"/>
  <c r="B327" i="5"/>
  <c r="B298" i="5"/>
  <c r="B302" i="5"/>
  <c r="B306" i="5"/>
  <c r="B310" i="5"/>
  <c r="B314" i="5"/>
  <c r="B318" i="5"/>
  <c r="B322" i="5"/>
  <c r="B326" i="5"/>
  <c r="B330" i="5"/>
  <c r="B297" i="5"/>
  <c r="B301" i="5"/>
  <c r="B305" i="5"/>
  <c r="B309" i="5"/>
  <c r="B313" i="5"/>
  <c r="B317" i="5"/>
  <c r="B321" i="5"/>
  <c r="B325" i="5"/>
  <c r="B329" i="5"/>
  <c r="F192" i="4"/>
  <c r="F676" i="4"/>
  <c r="F654" i="4"/>
  <c r="F632" i="4"/>
  <c r="F610" i="4"/>
  <c r="F588" i="4"/>
  <c r="F544" i="4"/>
  <c r="F522" i="4"/>
  <c r="F500" i="4"/>
  <c r="F478" i="4"/>
  <c r="F456" i="4"/>
  <c r="F434" i="4"/>
  <c r="F412" i="4"/>
  <c r="F390" i="4"/>
  <c r="F368" i="4"/>
  <c r="F346" i="4"/>
  <c r="F324" i="4"/>
  <c r="F302" i="4"/>
  <c r="F280" i="4"/>
  <c r="F258" i="4"/>
  <c r="F236" i="4"/>
  <c r="F214" i="4"/>
  <c r="F170" i="4"/>
  <c r="F148" i="4"/>
  <c r="F126" i="4"/>
  <c r="F104" i="4"/>
  <c r="C8" i="2" s="1"/>
  <c r="F82" i="4"/>
  <c r="F60" i="4"/>
  <c r="F38" i="4"/>
  <c r="C34" i="2" l="1"/>
  <c r="E34" i="2" s="1"/>
  <c r="F38" i="2" s="1"/>
  <c r="D583" i="7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7" i="2"/>
  <c r="E7" i="2" s="1"/>
  <c r="C6" i="2"/>
  <c r="E6" i="2" s="1"/>
  <c r="C5" i="2"/>
  <c r="E5" i="2" s="1"/>
  <c r="E8" i="2"/>
  <c r="E4" i="2"/>
  <c r="I4" i="2" s="1"/>
  <c r="B16" i="2"/>
  <c r="L99" i="7"/>
  <c r="C4" i="9"/>
  <c r="L128" i="7"/>
  <c r="B379" i="5"/>
  <c r="E390" i="5"/>
  <c r="B346" i="5"/>
  <c r="B350" i="5"/>
  <c r="B354" i="5"/>
  <c r="B358" i="5"/>
  <c r="B362" i="5"/>
  <c r="B366" i="5"/>
  <c r="B370" i="5"/>
  <c r="B374" i="5"/>
  <c r="B378" i="5"/>
  <c r="B345" i="5"/>
  <c r="B349" i="5"/>
  <c r="B353" i="5"/>
  <c r="B357" i="5"/>
  <c r="B361" i="5"/>
  <c r="B365" i="5"/>
  <c r="B369" i="5"/>
  <c r="B373" i="5"/>
  <c r="B377" i="5"/>
  <c r="B348" i="5"/>
  <c r="B352" i="5"/>
  <c r="B356" i="5"/>
  <c r="B360" i="5"/>
  <c r="B364" i="5"/>
  <c r="B368" i="5"/>
  <c r="B372" i="5"/>
  <c r="B376" i="5"/>
  <c r="B380" i="5"/>
  <c r="B347" i="5"/>
  <c r="B351" i="5"/>
  <c r="B355" i="5"/>
  <c r="B359" i="5"/>
  <c r="B363" i="5"/>
  <c r="B367" i="5"/>
  <c r="B371" i="5"/>
  <c r="B375" i="5"/>
  <c r="D616" i="7" l="1"/>
  <c r="E590" i="7"/>
  <c r="E623" i="7" s="1"/>
  <c r="F34" i="2"/>
  <c r="D520" i="7" s="1"/>
  <c r="D554" i="7" s="1"/>
  <c r="F31" i="2"/>
  <c r="D457" i="7" s="1"/>
  <c r="E464" i="7" s="1"/>
  <c r="E498" i="7" s="1"/>
  <c r="F27" i="2"/>
  <c r="D394" i="7" s="1"/>
  <c r="E401" i="7" s="1"/>
  <c r="E435" i="7" s="1"/>
  <c r="F24" i="2"/>
  <c r="D331" i="7" s="1"/>
  <c r="E338" i="7" s="1"/>
  <c r="E372" i="7" s="1"/>
  <c r="F20" i="2"/>
  <c r="D268" i="7" s="1"/>
  <c r="D302" i="7" s="1"/>
  <c r="F17" i="2"/>
  <c r="D205" i="7" s="1"/>
  <c r="E212" i="7" s="1"/>
  <c r="E246" i="7" s="1"/>
  <c r="F13" i="2"/>
  <c r="D142" i="7" s="1"/>
  <c r="D176" i="7" s="1"/>
  <c r="C40" i="2"/>
  <c r="J3" i="9" s="1"/>
  <c r="F10" i="2"/>
  <c r="D79" i="7" s="1"/>
  <c r="E86" i="7" s="1"/>
  <c r="E120" i="7" s="1"/>
  <c r="I5" i="2"/>
  <c r="I6" i="2" s="1"/>
  <c r="F6" i="2"/>
  <c r="D16" i="7" s="1"/>
  <c r="E23" i="7" s="1"/>
  <c r="E57" i="7" s="1"/>
  <c r="B17" i="2"/>
  <c r="L191" i="7" s="1"/>
  <c r="L162" i="7"/>
  <c r="C5" i="9"/>
  <c r="E527" i="7"/>
  <c r="E561" i="7" s="1"/>
  <c r="E149" i="7"/>
  <c r="E183" i="7" s="1"/>
  <c r="B427" i="5"/>
  <c r="E438" i="5"/>
  <c r="B396" i="5"/>
  <c r="B400" i="5"/>
  <c r="B404" i="5"/>
  <c r="B408" i="5"/>
  <c r="B412" i="5"/>
  <c r="B416" i="5"/>
  <c r="B420" i="5"/>
  <c r="B424" i="5"/>
  <c r="B428" i="5"/>
  <c r="B395" i="5"/>
  <c r="B399" i="5"/>
  <c r="B403" i="5"/>
  <c r="B407" i="5"/>
  <c r="B411" i="5"/>
  <c r="B415" i="5"/>
  <c r="B419" i="5"/>
  <c r="B423" i="5"/>
  <c r="B394" i="5"/>
  <c r="B398" i="5"/>
  <c r="B402" i="5"/>
  <c r="B406" i="5"/>
  <c r="B410" i="5"/>
  <c r="B414" i="5"/>
  <c r="B418" i="5"/>
  <c r="B422" i="5"/>
  <c r="B426" i="5"/>
  <c r="B393" i="5"/>
  <c r="B397" i="5"/>
  <c r="B401" i="5"/>
  <c r="B405" i="5"/>
  <c r="B409" i="5"/>
  <c r="B413" i="5"/>
  <c r="B417" i="5"/>
  <c r="B421" i="5"/>
  <c r="B425" i="5"/>
  <c r="D428" i="7" l="1"/>
  <c r="D365" i="7"/>
  <c r="E275" i="7"/>
  <c r="E309" i="7" s="1"/>
  <c r="D491" i="7"/>
  <c r="D239" i="7"/>
  <c r="D113" i="7"/>
  <c r="D50" i="7"/>
  <c r="I7" i="2"/>
  <c r="B18" i="2"/>
  <c r="L225" i="7"/>
  <c r="C6" i="9"/>
  <c r="B475" i="5"/>
  <c r="E486" i="5"/>
  <c r="B442" i="5"/>
  <c r="B446" i="5"/>
  <c r="B450" i="5"/>
  <c r="B454" i="5"/>
  <c r="B458" i="5"/>
  <c r="B462" i="5"/>
  <c r="B466" i="5"/>
  <c r="B470" i="5"/>
  <c r="B474" i="5"/>
  <c r="B441" i="5"/>
  <c r="B445" i="5"/>
  <c r="B449" i="5"/>
  <c r="B453" i="5"/>
  <c r="B457" i="5"/>
  <c r="B461" i="5"/>
  <c r="B465" i="5"/>
  <c r="B469" i="5"/>
  <c r="B473" i="5"/>
  <c r="B444" i="5"/>
  <c r="B448" i="5"/>
  <c r="B452" i="5"/>
  <c r="B456" i="5"/>
  <c r="B460" i="5"/>
  <c r="B464" i="5"/>
  <c r="B468" i="5"/>
  <c r="B472" i="5"/>
  <c r="B476" i="5"/>
  <c r="B443" i="5"/>
  <c r="B447" i="5"/>
  <c r="B451" i="5"/>
  <c r="B455" i="5"/>
  <c r="B459" i="5"/>
  <c r="B463" i="5"/>
  <c r="B467" i="5"/>
  <c r="B471" i="5"/>
  <c r="I8" i="2" l="1"/>
  <c r="B19" i="2"/>
  <c r="B523" i="5"/>
  <c r="E534" i="5"/>
  <c r="B492" i="5"/>
  <c r="B496" i="5"/>
  <c r="B500" i="5"/>
  <c r="B504" i="5"/>
  <c r="B508" i="5"/>
  <c r="B512" i="5"/>
  <c r="B516" i="5"/>
  <c r="B520" i="5"/>
  <c r="B524" i="5"/>
  <c r="B491" i="5"/>
  <c r="B495" i="5"/>
  <c r="B499" i="5"/>
  <c r="B503" i="5"/>
  <c r="B507" i="5"/>
  <c r="B511" i="5"/>
  <c r="B515" i="5"/>
  <c r="B519" i="5"/>
  <c r="B490" i="5"/>
  <c r="B494" i="5"/>
  <c r="B498" i="5"/>
  <c r="B502" i="5"/>
  <c r="B506" i="5"/>
  <c r="B510" i="5"/>
  <c r="B514" i="5"/>
  <c r="B518" i="5"/>
  <c r="B522" i="5"/>
  <c r="B489" i="5"/>
  <c r="B493" i="5"/>
  <c r="B497" i="5"/>
  <c r="B501" i="5"/>
  <c r="B505" i="5"/>
  <c r="B509" i="5"/>
  <c r="B513" i="5"/>
  <c r="B517" i="5"/>
  <c r="B521" i="5"/>
  <c r="I9" i="2" l="1"/>
  <c r="B20" i="2"/>
  <c r="B571" i="5"/>
  <c r="E582" i="5"/>
  <c r="B540" i="5"/>
  <c r="B544" i="5"/>
  <c r="B548" i="5"/>
  <c r="B552" i="5"/>
  <c r="B556" i="5"/>
  <c r="B560" i="5"/>
  <c r="B564" i="5"/>
  <c r="B568" i="5"/>
  <c r="B538" i="5"/>
  <c r="B542" i="5"/>
  <c r="B546" i="5"/>
  <c r="B550" i="5"/>
  <c r="B554" i="5"/>
  <c r="B558" i="5"/>
  <c r="B562" i="5"/>
  <c r="B566" i="5"/>
  <c r="B570" i="5"/>
  <c r="B537" i="5"/>
  <c r="B541" i="5"/>
  <c r="B545" i="5"/>
  <c r="B549" i="5"/>
  <c r="B553" i="5"/>
  <c r="B557" i="5"/>
  <c r="B561" i="5"/>
  <c r="B565" i="5"/>
  <c r="B569" i="5"/>
  <c r="B572" i="5"/>
  <c r="B539" i="5"/>
  <c r="B543" i="5"/>
  <c r="B547" i="5"/>
  <c r="B551" i="5"/>
  <c r="B555" i="5"/>
  <c r="B559" i="5"/>
  <c r="B563" i="5"/>
  <c r="B567" i="5"/>
  <c r="I10" i="2" l="1"/>
  <c r="B21" i="2"/>
  <c r="L254" i="7"/>
  <c r="B619" i="5"/>
  <c r="E630" i="5"/>
  <c r="B586" i="5"/>
  <c r="B590" i="5"/>
  <c r="B594" i="5"/>
  <c r="B598" i="5"/>
  <c r="B602" i="5"/>
  <c r="B606" i="5"/>
  <c r="B610" i="5"/>
  <c r="B614" i="5"/>
  <c r="B618" i="5"/>
  <c r="B585" i="5"/>
  <c r="B589" i="5"/>
  <c r="B593" i="5"/>
  <c r="B597" i="5"/>
  <c r="B601" i="5"/>
  <c r="B605" i="5"/>
  <c r="B609" i="5"/>
  <c r="B613" i="5"/>
  <c r="B617" i="5"/>
  <c r="B588" i="5"/>
  <c r="B592" i="5"/>
  <c r="B596" i="5"/>
  <c r="B600" i="5"/>
  <c r="B604" i="5"/>
  <c r="B608" i="5"/>
  <c r="B612" i="5"/>
  <c r="B616" i="5"/>
  <c r="B620" i="5"/>
  <c r="B587" i="5"/>
  <c r="B591" i="5"/>
  <c r="B595" i="5"/>
  <c r="B599" i="5"/>
  <c r="B603" i="5"/>
  <c r="B607" i="5"/>
  <c r="B611" i="5"/>
  <c r="B615" i="5"/>
  <c r="I11" i="2" l="1"/>
  <c r="C7" i="9"/>
  <c r="L288" i="7"/>
  <c r="B22" i="2"/>
  <c r="B667" i="5"/>
  <c r="E678" i="5"/>
  <c r="B636" i="5"/>
  <c r="B640" i="5"/>
  <c r="B644" i="5"/>
  <c r="B648" i="5"/>
  <c r="B652" i="5"/>
  <c r="B656" i="5"/>
  <c r="B660" i="5"/>
  <c r="B664" i="5"/>
  <c r="B668" i="5"/>
  <c r="B635" i="5"/>
  <c r="B639" i="5"/>
  <c r="B643" i="5"/>
  <c r="B647" i="5"/>
  <c r="B651" i="5"/>
  <c r="B655" i="5"/>
  <c r="B659" i="5"/>
  <c r="B663" i="5"/>
  <c r="B634" i="5"/>
  <c r="B638" i="5"/>
  <c r="B642" i="5"/>
  <c r="B646" i="5"/>
  <c r="B650" i="5"/>
  <c r="B654" i="5"/>
  <c r="B658" i="5"/>
  <c r="B662" i="5"/>
  <c r="B666" i="5"/>
  <c r="B633" i="5"/>
  <c r="B637" i="5"/>
  <c r="B641" i="5"/>
  <c r="B645" i="5"/>
  <c r="B649" i="5"/>
  <c r="B653" i="5"/>
  <c r="B657" i="5"/>
  <c r="B661" i="5"/>
  <c r="B665" i="5"/>
  <c r="I12" i="2" l="1"/>
  <c r="B23" i="2"/>
  <c r="B715" i="5"/>
  <c r="E726" i="5"/>
  <c r="B682" i="5"/>
  <c r="B686" i="5"/>
  <c r="B690" i="5"/>
  <c r="B694" i="5"/>
  <c r="B698" i="5"/>
  <c r="B702" i="5"/>
  <c r="B706" i="5"/>
  <c r="B710" i="5"/>
  <c r="B714" i="5"/>
  <c r="B681" i="5"/>
  <c r="B685" i="5"/>
  <c r="B689" i="5"/>
  <c r="B693" i="5"/>
  <c r="B697" i="5"/>
  <c r="B701" i="5"/>
  <c r="B705" i="5"/>
  <c r="B709" i="5"/>
  <c r="B713" i="5"/>
  <c r="B684" i="5"/>
  <c r="B688" i="5"/>
  <c r="B692" i="5"/>
  <c r="B696" i="5"/>
  <c r="B700" i="5"/>
  <c r="B704" i="5"/>
  <c r="B708" i="5"/>
  <c r="B712" i="5"/>
  <c r="B716" i="5"/>
  <c r="B683" i="5"/>
  <c r="B687" i="5"/>
  <c r="B691" i="5"/>
  <c r="B695" i="5"/>
  <c r="B699" i="5"/>
  <c r="B703" i="5"/>
  <c r="B707" i="5"/>
  <c r="B711" i="5"/>
  <c r="I13" i="2" l="1"/>
  <c r="B24" i="2"/>
  <c r="B763" i="5"/>
  <c r="E774" i="5"/>
  <c r="B732" i="5"/>
  <c r="B736" i="5"/>
  <c r="B740" i="5"/>
  <c r="B744" i="5"/>
  <c r="B748" i="5"/>
  <c r="B752" i="5"/>
  <c r="B756" i="5"/>
  <c r="B760" i="5"/>
  <c r="B764" i="5"/>
  <c r="B731" i="5"/>
  <c r="B735" i="5"/>
  <c r="B739" i="5"/>
  <c r="B743" i="5"/>
  <c r="B747" i="5"/>
  <c r="B751" i="5"/>
  <c r="B755" i="5"/>
  <c r="B759" i="5"/>
  <c r="B730" i="5"/>
  <c r="B734" i="5"/>
  <c r="B738" i="5"/>
  <c r="B742" i="5"/>
  <c r="B746" i="5"/>
  <c r="B750" i="5"/>
  <c r="B754" i="5"/>
  <c r="B758" i="5"/>
  <c r="B762" i="5"/>
  <c r="B729" i="5"/>
  <c r="B733" i="5"/>
  <c r="B737" i="5"/>
  <c r="B741" i="5"/>
  <c r="B745" i="5"/>
  <c r="B749" i="5"/>
  <c r="B753" i="5"/>
  <c r="B757" i="5"/>
  <c r="B761" i="5"/>
  <c r="I14" i="2" l="1"/>
  <c r="B25" i="2"/>
  <c r="L317" i="7"/>
  <c r="B811" i="5"/>
  <c r="E822" i="5"/>
  <c r="B778" i="5"/>
  <c r="B782" i="5"/>
  <c r="B786" i="5"/>
  <c r="B790" i="5"/>
  <c r="B794" i="5"/>
  <c r="B798" i="5"/>
  <c r="B802" i="5"/>
  <c r="B806" i="5"/>
  <c r="B810" i="5"/>
  <c r="B777" i="5"/>
  <c r="B781" i="5"/>
  <c r="B785" i="5"/>
  <c r="B789" i="5"/>
  <c r="B793" i="5"/>
  <c r="B797" i="5"/>
  <c r="B801" i="5"/>
  <c r="B805" i="5"/>
  <c r="B809" i="5"/>
  <c r="B780" i="5"/>
  <c r="B784" i="5"/>
  <c r="B788" i="5"/>
  <c r="B792" i="5"/>
  <c r="B796" i="5"/>
  <c r="B800" i="5"/>
  <c r="B804" i="5"/>
  <c r="B808" i="5"/>
  <c r="B812" i="5"/>
  <c r="B779" i="5"/>
  <c r="B783" i="5"/>
  <c r="B787" i="5"/>
  <c r="B791" i="5"/>
  <c r="B795" i="5"/>
  <c r="B799" i="5"/>
  <c r="B803" i="5"/>
  <c r="B807" i="5"/>
  <c r="I15" i="2" l="1"/>
  <c r="C8" i="9"/>
  <c r="L351" i="7"/>
  <c r="B26" i="2"/>
  <c r="B859" i="5"/>
  <c r="E870" i="5"/>
  <c r="B828" i="5"/>
  <c r="B832" i="5"/>
  <c r="B836" i="5"/>
  <c r="B840" i="5"/>
  <c r="B844" i="5"/>
  <c r="B848" i="5"/>
  <c r="B852" i="5"/>
  <c r="B856" i="5"/>
  <c r="B860" i="5"/>
  <c r="B827" i="5"/>
  <c r="B831" i="5"/>
  <c r="B835" i="5"/>
  <c r="B839" i="5"/>
  <c r="B843" i="5"/>
  <c r="B847" i="5"/>
  <c r="B851" i="5"/>
  <c r="B855" i="5"/>
  <c r="B826" i="5"/>
  <c r="B830" i="5"/>
  <c r="B834" i="5"/>
  <c r="B838" i="5"/>
  <c r="B842" i="5"/>
  <c r="B846" i="5"/>
  <c r="B850" i="5"/>
  <c r="B854" i="5"/>
  <c r="B858" i="5"/>
  <c r="B825" i="5"/>
  <c r="B829" i="5"/>
  <c r="B833" i="5"/>
  <c r="B837" i="5"/>
  <c r="B841" i="5"/>
  <c r="B845" i="5"/>
  <c r="B849" i="5"/>
  <c r="B853" i="5"/>
  <c r="B857" i="5"/>
  <c r="I16" i="2" l="1"/>
  <c r="B27" i="2"/>
  <c r="B907" i="5"/>
  <c r="E918" i="5"/>
  <c r="B874" i="5"/>
  <c r="B878" i="5"/>
  <c r="B882" i="5"/>
  <c r="B886" i="5"/>
  <c r="B890" i="5"/>
  <c r="B894" i="5"/>
  <c r="B898" i="5"/>
  <c r="B902" i="5"/>
  <c r="B906" i="5"/>
  <c r="B873" i="5"/>
  <c r="B877" i="5"/>
  <c r="B881" i="5"/>
  <c r="B885" i="5"/>
  <c r="B889" i="5"/>
  <c r="B893" i="5"/>
  <c r="B897" i="5"/>
  <c r="B901" i="5"/>
  <c r="B905" i="5"/>
  <c r="B876" i="5"/>
  <c r="B880" i="5"/>
  <c r="B884" i="5"/>
  <c r="B888" i="5"/>
  <c r="B892" i="5"/>
  <c r="B896" i="5"/>
  <c r="B900" i="5"/>
  <c r="B904" i="5"/>
  <c r="B908" i="5"/>
  <c r="B875" i="5"/>
  <c r="B879" i="5"/>
  <c r="B883" i="5"/>
  <c r="B887" i="5"/>
  <c r="B891" i="5"/>
  <c r="B895" i="5"/>
  <c r="B899" i="5"/>
  <c r="B903" i="5"/>
  <c r="I17" i="2" l="1"/>
  <c r="B28" i="2"/>
  <c r="L380" i="7"/>
  <c r="B955" i="5"/>
  <c r="E966" i="5"/>
  <c r="B924" i="5"/>
  <c r="B928" i="5"/>
  <c r="B932" i="5"/>
  <c r="B936" i="5"/>
  <c r="B940" i="5"/>
  <c r="B944" i="5"/>
  <c r="B948" i="5"/>
  <c r="B952" i="5"/>
  <c r="B956" i="5"/>
  <c r="B923" i="5"/>
  <c r="B927" i="5"/>
  <c r="B931" i="5"/>
  <c r="B935" i="5"/>
  <c r="B939" i="5"/>
  <c r="B943" i="5"/>
  <c r="B947" i="5"/>
  <c r="B951" i="5"/>
  <c r="B922" i="5"/>
  <c r="B926" i="5"/>
  <c r="B930" i="5"/>
  <c r="B934" i="5"/>
  <c r="B938" i="5"/>
  <c r="B942" i="5"/>
  <c r="B946" i="5"/>
  <c r="B950" i="5"/>
  <c r="B954" i="5"/>
  <c r="B921" i="5"/>
  <c r="B925" i="5"/>
  <c r="B929" i="5"/>
  <c r="B933" i="5"/>
  <c r="B937" i="5"/>
  <c r="B941" i="5"/>
  <c r="B945" i="5"/>
  <c r="B949" i="5"/>
  <c r="B953" i="5"/>
  <c r="I18" i="2" l="1"/>
  <c r="L414" i="7"/>
  <c r="C9" i="9"/>
  <c r="B29" i="2"/>
  <c r="B1003" i="5"/>
  <c r="E1014" i="5"/>
  <c r="B970" i="5"/>
  <c r="B974" i="5"/>
  <c r="B978" i="5"/>
  <c r="B982" i="5"/>
  <c r="B986" i="5"/>
  <c r="B990" i="5"/>
  <c r="B994" i="5"/>
  <c r="B998" i="5"/>
  <c r="B1002" i="5"/>
  <c r="B969" i="5"/>
  <c r="B973" i="5"/>
  <c r="B977" i="5"/>
  <c r="B981" i="5"/>
  <c r="B985" i="5"/>
  <c r="B989" i="5"/>
  <c r="B993" i="5"/>
  <c r="B997" i="5"/>
  <c r="B1001" i="5"/>
  <c r="B972" i="5"/>
  <c r="B976" i="5"/>
  <c r="B980" i="5"/>
  <c r="B984" i="5"/>
  <c r="B988" i="5"/>
  <c r="B992" i="5"/>
  <c r="B996" i="5"/>
  <c r="B1000" i="5"/>
  <c r="B1004" i="5"/>
  <c r="B971" i="5"/>
  <c r="B975" i="5"/>
  <c r="B979" i="5"/>
  <c r="B983" i="5"/>
  <c r="B987" i="5"/>
  <c r="B991" i="5"/>
  <c r="B995" i="5"/>
  <c r="B999" i="5"/>
  <c r="I19" i="2" l="1"/>
  <c r="B30" i="2"/>
  <c r="B1051" i="5"/>
  <c r="E1062" i="5"/>
  <c r="B1018" i="5"/>
  <c r="B1022" i="5"/>
  <c r="B1026" i="5"/>
  <c r="B1030" i="5"/>
  <c r="B1034" i="5"/>
  <c r="B1038" i="5"/>
  <c r="B1042" i="5"/>
  <c r="B1046" i="5"/>
  <c r="B1050" i="5"/>
  <c r="B1017" i="5"/>
  <c r="B1021" i="5"/>
  <c r="B1025" i="5"/>
  <c r="B1029" i="5"/>
  <c r="B1033" i="5"/>
  <c r="B1037" i="5"/>
  <c r="B1020" i="5"/>
  <c r="B1024" i="5"/>
  <c r="B1028" i="5"/>
  <c r="B1032" i="5"/>
  <c r="B1036" i="5"/>
  <c r="B1040" i="5"/>
  <c r="B1044" i="5"/>
  <c r="B1048" i="5"/>
  <c r="B1052" i="5"/>
  <c r="B1019" i="5"/>
  <c r="B1023" i="5"/>
  <c r="B1027" i="5"/>
  <c r="B1031" i="5"/>
  <c r="B1039" i="5"/>
  <c r="B1043" i="5"/>
  <c r="B1047" i="5"/>
  <c r="B1035" i="5"/>
  <c r="B1041" i="5"/>
  <c r="B1045" i="5"/>
  <c r="B1049" i="5"/>
  <c r="I20" i="2" l="1"/>
  <c r="B31" i="2"/>
  <c r="B1099" i="5"/>
  <c r="E1110" i="5"/>
  <c r="B1068" i="5"/>
  <c r="B1072" i="5"/>
  <c r="B1076" i="5"/>
  <c r="B1080" i="5"/>
  <c r="B1084" i="5"/>
  <c r="B1088" i="5"/>
  <c r="B1092" i="5"/>
  <c r="B1096" i="5"/>
  <c r="B1100" i="5"/>
  <c r="B1067" i="5"/>
  <c r="B1071" i="5"/>
  <c r="B1075" i="5"/>
  <c r="B1079" i="5"/>
  <c r="B1083" i="5"/>
  <c r="B1087" i="5"/>
  <c r="B1091" i="5"/>
  <c r="B1095" i="5"/>
  <c r="B1066" i="5"/>
  <c r="B1070" i="5"/>
  <c r="B1074" i="5"/>
  <c r="B1078" i="5"/>
  <c r="B1082" i="5"/>
  <c r="B1086" i="5"/>
  <c r="B1090" i="5"/>
  <c r="B1094" i="5"/>
  <c r="B1098" i="5"/>
  <c r="B1065" i="5"/>
  <c r="B1069" i="5"/>
  <c r="B1073" i="5"/>
  <c r="B1077" i="5"/>
  <c r="B1081" i="5"/>
  <c r="B1085" i="5"/>
  <c r="B1089" i="5"/>
  <c r="B1093" i="5"/>
  <c r="B1097" i="5"/>
  <c r="I21" i="2" l="1"/>
  <c r="B32" i="2"/>
  <c r="L443" i="7"/>
  <c r="B1147" i="5"/>
  <c r="E1158" i="5"/>
  <c r="B1114" i="5"/>
  <c r="B1118" i="5"/>
  <c r="B1122" i="5"/>
  <c r="B1126" i="5"/>
  <c r="B1130" i="5"/>
  <c r="B1134" i="5"/>
  <c r="B1138" i="5"/>
  <c r="B1142" i="5"/>
  <c r="B1146" i="5"/>
  <c r="B1113" i="5"/>
  <c r="B1117" i="5"/>
  <c r="B1121" i="5"/>
  <c r="B1125" i="5"/>
  <c r="B1129" i="5"/>
  <c r="B1133" i="5"/>
  <c r="B1137" i="5"/>
  <c r="B1141" i="5"/>
  <c r="B1145" i="5"/>
  <c r="B1116" i="5"/>
  <c r="B1120" i="5"/>
  <c r="B1124" i="5"/>
  <c r="B1128" i="5"/>
  <c r="B1132" i="5"/>
  <c r="B1136" i="5"/>
  <c r="B1140" i="5"/>
  <c r="B1144" i="5"/>
  <c r="B1148" i="5"/>
  <c r="B1115" i="5"/>
  <c r="B1119" i="5"/>
  <c r="B1123" i="5"/>
  <c r="B1127" i="5"/>
  <c r="B1131" i="5"/>
  <c r="B1135" i="5"/>
  <c r="B1139" i="5"/>
  <c r="B1143" i="5"/>
  <c r="I22" i="2" l="1"/>
  <c r="C10" i="9"/>
  <c r="L477" i="7"/>
  <c r="B33" i="2"/>
  <c r="B1195" i="5"/>
  <c r="E1206" i="5"/>
  <c r="B1164" i="5"/>
  <c r="B1168" i="5"/>
  <c r="B1172" i="5"/>
  <c r="B1176" i="5"/>
  <c r="B1180" i="5"/>
  <c r="B1184" i="5"/>
  <c r="B1188" i="5"/>
  <c r="B1192" i="5"/>
  <c r="B1196" i="5"/>
  <c r="B1163" i="5"/>
  <c r="B1167" i="5"/>
  <c r="B1171" i="5"/>
  <c r="B1175" i="5"/>
  <c r="B1179" i="5"/>
  <c r="B1183" i="5"/>
  <c r="B1187" i="5"/>
  <c r="B1191" i="5"/>
  <c r="B1162" i="5"/>
  <c r="B1166" i="5"/>
  <c r="B1170" i="5"/>
  <c r="B1174" i="5"/>
  <c r="B1178" i="5"/>
  <c r="B1182" i="5"/>
  <c r="B1186" i="5"/>
  <c r="B1190" i="5"/>
  <c r="B1194" i="5"/>
  <c r="B1161" i="5"/>
  <c r="B1165" i="5"/>
  <c r="B1169" i="5"/>
  <c r="B1173" i="5"/>
  <c r="B1177" i="5"/>
  <c r="B1181" i="5"/>
  <c r="B1185" i="5"/>
  <c r="B1189" i="5"/>
  <c r="B1193" i="5"/>
  <c r="I23" i="2" l="1"/>
  <c r="B34" i="2"/>
  <c r="B1243" i="5"/>
  <c r="E1254" i="5"/>
  <c r="B1210" i="5"/>
  <c r="B1214" i="5"/>
  <c r="B1218" i="5"/>
  <c r="B1222" i="5"/>
  <c r="B1226" i="5"/>
  <c r="B1230" i="5"/>
  <c r="B1234" i="5"/>
  <c r="B1238" i="5"/>
  <c r="B1242" i="5"/>
  <c r="B1209" i="5"/>
  <c r="B1213" i="5"/>
  <c r="B1217" i="5"/>
  <c r="B1221" i="5"/>
  <c r="B1225" i="5"/>
  <c r="B1229" i="5"/>
  <c r="B1233" i="5"/>
  <c r="B1237" i="5"/>
  <c r="B1241" i="5"/>
  <c r="B1212" i="5"/>
  <c r="B1216" i="5"/>
  <c r="B1220" i="5"/>
  <c r="B1224" i="5"/>
  <c r="B1228" i="5"/>
  <c r="B1232" i="5"/>
  <c r="B1236" i="5"/>
  <c r="B1240" i="5"/>
  <c r="B1244" i="5"/>
  <c r="B1211" i="5"/>
  <c r="B1215" i="5"/>
  <c r="B1219" i="5"/>
  <c r="B1223" i="5"/>
  <c r="B1227" i="5"/>
  <c r="B1231" i="5"/>
  <c r="B1235" i="5"/>
  <c r="B1239" i="5"/>
  <c r="I24" i="2" l="1"/>
  <c r="B35" i="2"/>
  <c r="L506" i="7"/>
  <c r="B1291" i="5"/>
  <c r="E1302" i="5"/>
  <c r="B1258" i="5"/>
  <c r="B1262" i="5"/>
  <c r="B1266" i="5"/>
  <c r="B1270" i="5"/>
  <c r="B1274" i="5"/>
  <c r="B1278" i="5"/>
  <c r="B1282" i="5"/>
  <c r="B1286" i="5"/>
  <c r="B1290" i="5"/>
  <c r="B1257" i="5"/>
  <c r="B1261" i="5"/>
  <c r="B1265" i="5"/>
  <c r="B1269" i="5"/>
  <c r="B1273" i="5"/>
  <c r="B1277" i="5"/>
  <c r="B1260" i="5"/>
  <c r="B1264" i="5"/>
  <c r="B1268" i="5"/>
  <c r="B1272" i="5"/>
  <c r="B1276" i="5"/>
  <c r="B1280" i="5"/>
  <c r="B1284" i="5"/>
  <c r="B1288" i="5"/>
  <c r="B1292" i="5"/>
  <c r="B1259" i="5"/>
  <c r="B1263" i="5"/>
  <c r="B1267" i="5"/>
  <c r="B1271" i="5"/>
  <c r="B1275" i="5"/>
  <c r="B1279" i="5"/>
  <c r="B1283" i="5"/>
  <c r="B1287" i="5"/>
  <c r="B1281" i="5"/>
  <c r="B1285" i="5"/>
  <c r="B1289" i="5"/>
  <c r="I25" i="2" l="1"/>
  <c r="C11" i="9"/>
  <c r="L540" i="7"/>
  <c r="B36" i="2"/>
  <c r="B1339" i="5"/>
  <c r="E1350" i="5"/>
  <c r="B1308" i="5"/>
  <c r="B1312" i="5"/>
  <c r="B1316" i="5"/>
  <c r="B1320" i="5"/>
  <c r="B1324" i="5"/>
  <c r="B1328" i="5"/>
  <c r="B1332" i="5"/>
  <c r="B1336" i="5"/>
  <c r="B1340" i="5"/>
  <c r="B1307" i="5"/>
  <c r="B1311" i="5"/>
  <c r="B1315" i="5"/>
  <c r="B1319" i="5"/>
  <c r="B1323" i="5"/>
  <c r="B1327" i="5"/>
  <c r="B1331" i="5"/>
  <c r="B1335" i="5"/>
  <c r="B1306" i="5"/>
  <c r="B1310" i="5"/>
  <c r="B1314" i="5"/>
  <c r="B1318" i="5"/>
  <c r="B1322" i="5"/>
  <c r="B1326" i="5"/>
  <c r="B1330" i="5"/>
  <c r="B1334" i="5"/>
  <c r="B1338" i="5"/>
  <c r="B1305" i="5"/>
  <c r="B1309" i="5"/>
  <c r="B1313" i="5"/>
  <c r="B1317" i="5"/>
  <c r="B1321" i="5"/>
  <c r="B1325" i="5"/>
  <c r="B1329" i="5"/>
  <c r="B1333" i="5"/>
  <c r="B1337" i="5"/>
  <c r="I26" i="2" l="1"/>
  <c r="B37" i="2"/>
  <c r="B1387" i="5"/>
  <c r="E1398" i="5"/>
  <c r="B1354" i="5"/>
  <c r="B1358" i="5"/>
  <c r="B1362" i="5"/>
  <c r="B1366" i="5"/>
  <c r="B1370" i="5"/>
  <c r="B1374" i="5"/>
  <c r="B1378" i="5"/>
  <c r="B1382" i="5"/>
  <c r="B1386" i="5"/>
  <c r="B1353" i="5"/>
  <c r="B1357" i="5"/>
  <c r="B1361" i="5"/>
  <c r="B1365" i="5"/>
  <c r="B1369" i="5"/>
  <c r="B1373" i="5"/>
  <c r="B1377" i="5"/>
  <c r="B1381" i="5"/>
  <c r="B1385" i="5"/>
  <c r="B1356" i="5"/>
  <c r="B1360" i="5"/>
  <c r="B1364" i="5"/>
  <c r="B1368" i="5"/>
  <c r="B1372" i="5"/>
  <c r="B1376" i="5"/>
  <c r="B1380" i="5"/>
  <c r="B1384" i="5"/>
  <c r="B1388" i="5"/>
  <c r="B1355" i="5"/>
  <c r="B1359" i="5"/>
  <c r="B1363" i="5"/>
  <c r="B1367" i="5"/>
  <c r="B1371" i="5"/>
  <c r="B1375" i="5"/>
  <c r="B1379" i="5"/>
  <c r="B1383" i="5"/>
  <c r="I27" i="2" l="1"/>
  <c r="B38" i="2"/>
  <c r="B1435" i="5"/>
  <c r="E1446" i="5"/>
  <c r="E1494" i="5" s="1"/>
  <c r="B1404" i="5"/>
  <c r="B1408" i="5"/>
  <c r="B1412" i="5"/>
  <c r="B1416" i="5"/>
  <c r="B1420" i="5"/>
  <c r="B1424" i="5"/>
  <c r="B1428" i="5"/>
  <c r="B1432" i="5"/>
  <c r="B1436" i="5"/>
  <c r="B1403" i="5"/>
  <c r="B1407" i="5"/>
  <c r="B1411" i="5"/>
  <c r="B1415" i="5"/>
  <c r="B1419" i="5"/>
  <c r="B1423" i="5"/>
  <c r="B1427" i="5"/>
  <c r="B1431" i="5"/>
  <c r="B1402" i="5"/>
  <c r="B1406" i="5"/>
  <c r="B1410" i="5"/>
  <c r="B1414" i="5"/>
  <c r="B1418" i="5"/>
  <c r="B1422" i="5"/>
  <c r="B1426" i="5"/>
  <c r="B1430" i="5"/>
  <c r="B1434" i="5"/>
  <c r="B1401" i="5"/>
  <c r="B1405" i="5"/>
  <c r="B1409" i="5"/>
  <c r="B1413" i="5"/>
  <c r="B1417" i="5"/>
  <c r="B1421" i="5"/>
  <c r="B1425" i="5"/>
  <c r="B1429" i="5"/>
  <c r="B1433" i="5"/>
  <c r="I28" i="2" l="1"/>
  <c r="J6" i="9"/>
  <c r="J8" i="9" s="1"/>
  <c r="L569" i="7"/>
  <c r="B1531" i="5"/>
  <c r="E1542" i="5"/>
  <c r="B1498" i="5"/>
  <c r="B1502" i="5"/>
  <c r="B1506" i="5"/>
  <c r="B1510" i="5"/>
  <c r="B1514" i="5"/>
  <c r="B1518" i="5"/>
  <c r="B1522" i="5"/>
  <c r="B1526" i="5"/>
  <c r="B1530" i="5"/>
  <c r="B1497" i="5"/>
  <c r="B1501" i="5"/>
  <c r="B1505" i="5"/>
  <c r="B1509" i="5"/>
  <c r="B1513" i="5"/>
  <c r="B1517" i="5"/>
  <c r="B1521" i="5"/>
  <c r="B1525" i="5"/>
  <c r="B1529" i="5"/>
  <c r="B1500" i="5"/>
  <c r="B1504" i="5"/>
  <c r="B1508" i="5"/>
  <c r="B1512" i="5"/>
  <c r="B1516" i="5"/>
  <c r="B1520" i="5"/>
  <c r="B1524" i="5"/>
  <c r="B1528" i="5"/>
  <c r="B1532" i="5"/>
  <c r="B1499" i="5"/>
  <c r="B1503" i="5"/>
  <c r="B1507" i="5"/>
  <c r="B1511" i="5"/>
  <c r="B1515" i="5"/>
  <c r="B1519" i="5"/>
  <c r="B1523" i="5"/>
  <c r="B1527" i="5"/>
  <c r="B1483" i="5"/>
  <c r="B1450" i="5"/>
  <c r="B1454" i="5"/>
  <c r="B1458" i="5"/>
  <c r="B1462" i="5"/>
  <c r="B1466" i="5"/>
  <c r="B1470" i="5"/>
  <c r="B1474" i="5"/>
  <c r="B1478" i="5"/>
  <c r="B1482" i="5"/>
  <c r="B1449" i="5"/>
  <c r="B1453" i="5"/>
  <c r="B1457" i="5"/>
  <c r="B1461" i="5"/>
  <c r="B1465" i="5"/>
  <c r="B1469" i="5"/>
  <c r="B1473" i="5"/>
  <c r="B1477" i="5"/>
  <c r="B1481" i="5"/>
  <c r="B1452" i="5"/>
  <c r="B1456" i="5"/>
  <c r="B1460" i="5"/>
  <c r="B1464" i="5"/>
  <c r="B1468" i="5"/>
  <c r="B1472" i="5"/>
  <c r="B1476" i="5"/>
  <c r="B1480" i="5"/>
  <c r="B1484" i="5"/>
  <c r="B1451" i="5"/>
  <c r="B1455" i="5"/>
  <c r="B1459" i="5"/>
  <c r="B1463" i="5"/>
  <c r="B1467" i="5"/>
  <c r="B1471" i="5"/>
  <c r="B1475" i="5"/>
  <c r="B1479" i="5"/>
  <c r="J7" i="9" l="1"/>
  <c r="D18" i="9" s="1"/>
  <c r="I29" i="2"/>
  <c r="C12" i="9"/>
  <c r="L602" i="7"/>
  <c r="B1579" i="5"/>
  <c r="E1590" i="5"/>
  <c r="B1548" i="5"/>
  <c r="B1552" i="5"/>
  <c r="B1556" i="5"/>
  <c r="B1560" i="5"/>
  <c r="B1564" i="5"/>
  <c r="B1568" i="5"/>
  <c r="B1572" i="5"/>
  <c r="B1576" i="5"/>
  <c r="B1580" i="5"/>
  <c r="B1547" i="5"/>
  <c r="B1551" i="5"/>
  <c r="B1555" i="5"/>
  <c r="B1559" i="5"/>
  <c r="B1563" i="5"/>
  <c r="B1567" i="5"/>
  <c r="B1571" i="5"/>
  <c r="B1575" i="5"/>
  <c r="B1546" i="5"/>
  <c r="B1550" i="5"/>
  <c r="B1554" i="5"/>
  <c r="B1558" i="5"/>
  <c r="B1562" i="5"/>
  <c r="B1566" i="5"/>
  <c r="B1570" i="5"/>
  <c r="B1574" i="5"/>
  <c r="B1578" i="5"/>
  <c r="B1545" i="5"/>
  <c r="B1549" i="5"/>
  <c r="B1553" i="5"/>
  <c r="B1557" i="5"/>
  <c r="B1561" i="5"/>
  <c r="B1565" i="5"/>
  <c r="B1569" i="5"/>
  <c r="B1573" i="5"/>
  <c r="B1577" i="5"/>
  <c r="D19" i="9" l="1"/>
  <c r="G19" i="9" s="1"/>
  <c r="G18" i="9"/>
  <c r="I30" i="2"/>
  <c r="B1627" i="5"/>
  <c r="E1638" i="5"/>
  <c r="B1594" i="5"/>
  <c r="B1598" i="5"/>
  <c r="B1602" i="5"/>
  <c r="B1606" i="5"/>
  <c r="B1610" i="5"/>
  <c r="B1614" i="5"/>
  <c r="B1618" i="5"/>
  <c r="B1622" i="5"/>
  <c r="B1626" i="5"/>
  <c r="B1593" i="5"/>
  <c r="B1597" i="5"/>
  <c r="B1601" i="5"/>
  <c r="B1605" i="5"/>
  <c r="B1609" i="5"/>
  <c r="B1613" i="5"/>
  <c r="B1617" i="5"/>
  <c r="B1621" i="5"/>
  <c r="B1625" i="5"/>
  <c r="B1596" i="5"/>
  <c r="B1600" i="5"/>
  <c r="B1604" i="5"/>
  <c r="B1608" i="5"/>
  <c r="B1612" i="5"/>
  <c r="B1616" i="5"/>
  <c r="B1620" i="5"/>
  <c r="B1624" i="5"/>
  <c r="B1628" i="5"/>
  <c r="B1595" i="5"/>
  <c r="B1599" i="5"/>
  <c r="B1603" i="5"/>
  <c r="B1607" i="5"/>
  <c r="B1611" i="5"/>
  <c r="B1615" i="5"/>
  <c r="B1619" i="5"/>
  <c r="B1623" i="5"/>
  <c r="I31" i="2" l="1"/>
  <c r="B1675" i="5"/>
  <c r="B1644" i="5"/>
  <c r="B1648" i="5"/>
  <c r="B1652" i="5"/>
  <c r="B1656" i="5"/>
  <c r="B1660" i="5"/>
  <c r="B1664" i="5"/>
  <c r="B1668" i="5"/>
  <c r="B1672" i="5"/>
  <c r="B1676" i="5"/>
  <c r="B1643" i="5"/>
  <c r="B1647" i="5"/>
  <c r="B1651" i="5"/>
  <c r="B1655" i="5"/>
  <c r="B1659" i="5"/>
  <c r="B1663" i="5"/>
  <c r="B1667" i="5"/>
  <c r="B1671" i="5"/>
  <c r="B1642" i="5"/>
  <c r="B1646" i="5"/>
  <c r="B1650" i="5"/>
  <c r="B1654" i="5"/>
  <c r="B1658" i="5"/>
  <c r="B1662" i="5"/>
  <c r="B1666" i="5"/>
  <c r="B1670" i="5"/>
  <c r="B1674" i="5"/>
  <c r="B1641" i="5"/>
  <c r="B1645" i="5"/>
  <c r="B1649" i="5"/>
  <c r="B1653" i="5"/>
  <c r="B1657" i="5"/>
  <c r="B1661" i="5"/>
  <c r="B1665" i="5"/>
  <c r="B1669" i="5"/>
  <c r="B1673" i="5"/>
  <c r="I32" i="2" l="1"/>
  <c r="I33" i="2" l="1"/>
  <c r="I34" i="2" l="1"/>
  <c r="I35" i="2" l="1"/>
  <c r="I36" i="2" l="1"/>
  <c r="I37" i="2" l="1"/>
  <c r="I38" i="2" l="1"/>
  <c r="I40" i="2" s="1"/>
  <c r="C18" i="9" s="1"/>
</calcChain>
</file>

<file path=xl/sharedStrings.xml><?xml version="1.0" encoding="utf-8"?>
<sst xmlns="http://schemas.openxmlformats.org/spreadsheetml/2006/main" count="2315" uniqueCount="223">
  <si>
    <t>C.N.L.R. SA</t>
  </si>
  <si>
    <t>CP</t>
  </si>
  <si>
    <t>Cod          identitate VLT</t>
  </si>
  <si>
    <t>Index inceput credite intrate    1</t>
  </si>
  <si>
    <t xml:space="preserve">Index sfarsit credite intrate    2  </t>
  </si>
  <si>
    <t>Total impulsuri pe perioada            3=2-1</t>
  </si>
  <si>
    <t>Pret impuls                 4</t>
  </si>
  <si>
    <t>Valoare incasari     5=4x3</t>
  </si>
  <si>
    <t>Simbol C.N.L.R.</t>
  </si>
  <si>
    <t xml:space="preserve">                BORDEROU DECONT INDICATORI - INCASARI VLT</t>
  </si>
  <si>
    <t>Nr.doc</t>
  </si>
  <si>
    <t>Decont perioada</t>
  </si>
  <si>
    <t>TOTAL</t>
  </si>
  <si>
    <t>Depozit</t>
  </si>
  <si>
    <t>Unitate</t>
  </si>
  <si>
    <t>Data</t>
  </si>
  <si>
    <t>Contoare</t>
  </si>
  <si>
    <t>Bilete</t>
  </si>
  <si>
    <t>AGENTIA</t>
  </si>
  <si>
    <t>MARCA</t>
  </si>
  <si>
    <t>BORDEROU</t>
  </si>
  <si>
    <t>Cu bilete VLT/PARILOTO achitate</t>
  </si>
  <si>
    <t>azi</t>
  </si>
  <si>
    <t>Nr crt</t>
  </si>
  <si>
    <t>Aparat</t>
  </si>
  <si>
    <t>Bilet</t>
  </si>
  <si>
    <t>CRC</t>
  </si>
  <si>
    <t>Castig Brut</t>
  </si>
  <si>
    <t>Rambursari</t>
  </si>
  <si>
    <t>Impozit</t>
  </si>
  <si>
    <t>Castig Net</t>
  </si>
  <si>
    <t>Gestionar</t>
  </si>
  <si>
    <t>Castig zi</t>
  </si>
  <si>
    <t>Perioada</t>
  </si>
  <si>
    <t>LUNI</t>
  </si>
  <si>
    <t>MARTI</t>
  </si>
  <si>
    <t>MIERCURI</t>
  </si>
  <si>
    <t>JOI</t>
  </si>
  <si>
    <t>VINERI</t>
  </si>
  <si>
    <t>SAMBATA</t>
  </si>
  <si>
    <t>DUMINICA</t>
  </si>
  <si>
    <t>BET</t>
  </si>
  <si>
    <t>WIN</t>
  </si>
  <si>
    <t>GAMES</t>
  </si>
  <si>
    <t>COMPAIA NAȚIONALĂ "LOTERIA ROMÂNĂ" S.A.</t>
  </si>
  <si>
    <t>SERIA</t>
  </si>
  <si>
    <t>CNLR</t>
  </si>
  <si>
    <t>Nr.</t>
  </si>
  <si>
    <t>Nr. Ord. Reg. Com. /an : J40/9689/1999</t>
  </si>
  <si>
    <t>Din data</t>
  </si>
  <si>
    <t>CIF - RO 12397185</t>
  </si>
  <si>
    <t>S.Z. / P.L.</t>
  </si>
  <si>
    <t>ALBA</t>
  </si>
  <si>
    <t>Sediu: Str. Poenaru Bordea nr. 20, București, sector 4</t>
  </si>
  <si>
    <t>Unitatea (Ag)</t>
  </si>
  <si>
    <t>Loc.</t>
  </si>
  <si>
    <t>VINEREA</t>
  </si>
  <si>
    <t>Capital social s/v: 42.611.725</t>
  </si>
  <si>
    <t>Marca</t>
  </si>
  <si>
    <t>Casieria/Banca  ___________________</t>
  </si>
  <si>
    <t>Localitatea  _______________________</t>
  </si>
  <si>
    <t xml:space="preserve">             BORDEROU ÎNSOȚITOR</t>
  </si>
  <si>
    <t xml:space="preserve">(________genți sigilate) cuprinzând numerarul încasat de la </t>
  </si>
  <si>
    <t>Tip de depunere</t>
  </si>
  <si>
    <t>Suma Lei</t>
  </si>
  <si>
    <t>Incasari sisteme</t>
  </si>
  <si>
    <t>Incasari pariloto</t>
  </si>
  <si>
    <t>Incasari VLT</t>
  </si>
  <si>
    <t>1 leu</t>
  </si>
  <si>
    <t>50 bani</t>
  </si>
  <si>
    <t>10 bani</t>
  </si>
  <si>
    <t>5 bani</t>
  </si>
  <si>
    <t>1 ban</t>
  </si>
  <si>
    <t>_______LEI</t>
  </si>
  <si>
    <t>Adica lei</t>
  </si>
  <si>
    <t>C.N.L.R. S.A.</t>
  </si>
  <si>
    <t>CASIERIA/BANCA</t>
  </si>
  <si>
    <t>Semnătura predare</t>
  </si>
  <si>
    <t>Semnătura primire</t>
  </si>
  <si>
    <t>L.S.</t>
  </si>
  <si>
    <t xml:space="preserve">        L.S.</t>
  </si>
  <si>
    <t xml:space="preserve"> </t>
  </si>
  <si>
    <t/>
  </si>
  <si>
    <t>Loz</t>
  </si>
  <si>
    <t>Marti</t>
  </si>
  <si>
    <t>Vineri</t>
  </si>
  <si>
    <t>Realizari</t>
  </si>
  <si>
    <t>SISTEME</t>
  </si>
  <si>
    <t>PARILOTO</t>
  </si>
  <si>
    <t>LOZ</t>
  </si>
  <si>
    <t>Comision</t>
  </si>
  <si>
    <t>01-84</t>
  </si>
  <si>
    <t>Bilete-imp</t>
  </si>
  <si>
    <t>Diferente</t>
  </si>
  <si>
    <t>Comision dat</t>
  </si>
  <si>
    <t>Incasari brute = suma contoarelor luna (A)</t>
  </si>
  <si>
    <t>Rambursari luna (R)</t>
  </si>
  <si>
    <t>Procent loterie (P)</t>
  </si>
  <si>
    <t>Procent de comision = Incasari nete * 15%</t>
  </si>
  <si>
    <t>Castiguri</t>
  </si>
  <si>
    <t>Incasari nete = A-((A-R)*P%)-R</t>
  </si>
  <si>
    <t>Ramburs</t>
  </si>
  <si>
    <t>CNLR SA</t>
  </si>
  <si>
    <t>ANEXA 3</t>
  </si>
  <si>
    <t>Nr</t>
  </si>
  <si>
    <t>Nr VLT</t>
  </si>
  <si>
    <t>Nr bilet</t>
  </si>
  <si>
    <t>din data</t>
  </si>
  <si>
    <t>Date bilete</t>
  </si>
  <si>
    <t>crt.</t>
  </si>
  <si>
    <t xml:space="preserve">Nr </t>
  </si>
  <si>
    <t>adeverinta</t>
  </si>
  <si>
    <t xml:space="preserve"> plata</t>
  </si>
  <si>
    <t>Suma de</t>
  </si>
  <si>
    <t>Cod validare</t>
  </si>
  <si>
    <t>Sucursala Zonala/Punct de lucru  ALBA</t>
  </si>
  <si>
    <t xml:space="preserve">                Simbol CNLR 01-84</t>
  </si>
  <si>
    <t>Nume si Prenume</t>
  </si>
  <si>
    <t>Semnatura,</t>
  </si>
  <si>
    <t>Delegat,</t>
  </si>
  <si>
    <t>Unitate,</t>
  </si>
  <si>
    <t>Cutean Ovidiu</t>
  </si>
  <si>
    <t>BORDERO PREMII MARI VLT</t>
  </si>
  <si>
    <t>Nr. Doc</t>
  </si>
  <si>
    <t xml:space="preserve">Anexat se prezinta exemplarul 2 al adeverintelor si al documentelor de identificare bilet </t>
  </si>
  <si>
    <t>si biletele originale emise spre plata de terminale</t>
  </si>
  <si>
    <t>00-9007-1776-7047-6924</t>
  </si>
  <si>
    <t>ANEXA 6</t>
  </si>
  <si>
    <t>Domnul(a)</t>
  </si>
  <si>
    <t>/</t>
  </si>
  <si>
    <t>identitate seria</t>
  </si>
  <si>
    <t>numarul</t>
  </si>
  <si>
    <t>pasaport</t>
  </si>
  <si>
    <t>numeric personal</t>
  </si>
  <si>
    <t>validare</t>
  </si>
  <si>
    <t>ora</t>
  </si>
  <si>
    <t xml:space="preserve">  pe terminalul VLT nr.</t>
  </si>
  <si>
    <t>neta rezultata dupa calculul impozitului legal datorat. Biletul afost predat la agentie.</t>
  </si>
  <si>
    <t>Acest document este inmant participantului pentru a dovedi la sediu CNLR sau al</t>
  </si>
  <si>
    <t>Sucursalelor Zonale / Puncte de lucru ca este posesorul unui castig de VLT.</t>
  </si>
  <si>
    <t>Confirmare jucator</t>
  </si>
  <si>
    <t>Semnatura</t>
  </si>
  <si>
    <t xml:space="preserve">            DOCUMENT IDENTIFICARE BILET</t>
  </si>
  <si>
    <t>Sucursala zonala / Punct de lucru    ALBA</t>
  </si>
  <si>
    <t>Lucrator Comercial</t>
  </si>
  <si>
    <r>
      <t xml:space="preserve">Simbol CI  </t>
    </r>
    <r>
      <rPr>
        <b/>
        <sz val="12"/>
        <color theme="1"/>
        <rFont val="Calibri"/>
        <family val="2"/>
        <charset val="238"/>
        <scheme val="minor"/>
      </rPr>
      <t>01-84</t>
    </r>
    <r>
      <rPr>
        <sz val="12"/>
        <color theme="1"/>
        <rFont val="Calibri"/>
        <family val="2"/>
        <charset val="238"/>
        <scheme val="minor"/>
      </rPr>
      <t xml:space="preserve">  Marca </t>
    </r>
    <r>
      <rPr>
        <b/>
        <sz val="12"/>
        <color theme="1"/>
        <rFont val="Calibri"/>
        <family val="2"/>
        <charset val="238"/>
        <scheme val="minor"/>
      </rPr>
      <t>4002</t>
    </r>
  </si>
  <si>
    <t>31.03.2015</t>
  </si>
  <si>
    <t>SIRBU OVIDIU</t>
  </si>
  <si>
    <t>AX</t>
  </si>
  <si>
    <t>18.24.19</t>
  </si>
  <si>
    <t xml:space="preserve"> posesor al buletinului  (cartii)  de</t>
  </si>
  <si>
    <t>a prezentat biletul cu numarul de</t>
  </si>
  <si>
    <t>si are de primit o suma</t>
  </si>
  <si>
    <t xml:space="preserve">     in data de</t>
  </si>
  <si>
    <t xml:space="preserve"> jucat la agentia            01-84  </t>
  </si>
  <si>
    <t xml:space="preserve"> jucat la agentia           01-84  </t>
  </si>
  <si>
    <t xml:space="preserve">Nume si Prenume </t>
  </si>
  <si>
    <t xml:space="preserve">        cod</t>
  </si>
  <si>
    <t xml:space="preserve">Curs valutar </t>
  </si>
  <si>
    <t xml:space="preserve">Inc Loto </t>
  </si>
  <si>
    <t>Pl Loto</t>
  </si>
  <si>
    <t xml:space="preserve">Pariloto </t>
  </si>
  <si>
    <t xml:space="preserve">VLT </t>
  </si>
  <si>
    <t>Procent E /terminal</t>
  </si>
  <si>
    <t>COMPANIA NATIONALA LOTERIA ROMANA SA</t>
  </si>
  <si>
    <t>Poenaru Bordea Nr.20</t>
  </si>
  <si>
    <t>Bucuresti, Sectorul 4</t>
  </si>
  <si>
    <t>Nr.Reg.Com. J40/9689/1999</t>
  </si>
  <si>
    <t>CUI RO12397185</t>
  </si>
  <si>
    <t>Adresa Agentie: VINEREA</t>
  </si>
  <si>
    <t>Cod Agentie        01-84</t>
  </si>
  <si>
    <t>FORMULAR DE CITIRE LUNARA A CONTORILOR MECANICI</t>
  </si>
  <si>
    <t>CABINET</t>
  </si>
  <si>
    <t>Serie VLT</t>
  </si>
  <si>
    <t>TOTAL IN</t>
  </si>
  <si>
    <t>TOTAL OUT</t>
  </si>
  <si>
    <t>INDEX CONTORI MECANICE</t>
  </si>
  <si>
    <t>Nume si Prenume : CUTEAN OVIDIU</t>
  </si>
  <si>
    <r>
      <t>Functia</t>
    </r>
    <r>
      <rPr>
        <sz val="10"/>
        <color theme="1"/>
        <rFont val="Calibri"/>
        <family val="2"/>
        <charset val="238"/>
        <scheme val="minor"/>
      </rPr>
      <t xml:space="preserve"> : Lucrator comercial</t>
    </r>
  </si>
  <si>
    <t>Semnatura :</t>
  </si>
  <si>
    <t xml:space="preserve">Data </t>
  </si>
  <si>
    <t xml:space="preserve">Ora   </t>
  </si>
  <si>
    <t>Vanzari Loz</t>
  </si>
  <si>
    <t>Denumire loz</t>
  </si>
  <si>
    <t xml:space="preserve">Bucati </t>
  </si>
  <si>
    <t xml:space="preserve">Valoare </t>
  </si>
  <si>
    <t>Total</t>
  </si>
  <si>
    <t>Stoc</t>
  </si>
  <si>
    <t>Total Vanzari</t>
  </si>
  <si>
    <t>Castiguri Loz</t>
  </si>
  <si>
    <t>Total Castiguri</t>
  </si>
  <si>
    <t>DECONT LOZ</t>
  </si>
  <si>
    <t>NUMERAR DEPUS</t>
  </si>
  <si>
    <t>Nume si Prenume : CUTEAN MIRELA</t>
  </si>
  <si>
    <t>Functia : Administrator</t>
  </si>
  <si>
    <t>Nr.cr</t>
  </si>
  <si>
    <t>serie aviz</t>
  </si>
  <si>
    <t>Decont 1</t>
  </si>
  <si>
    <t>Decont 2</t>
  </si>
  <si>
    <t>Decont 3</t>
  </si>
  <si>
    <t>Buc.intrare</t>
  </si>
  <si>
    <t>Buc vandute</t>
  </si>
  <si>
    <t>Buc ramase</t>
  </si>
  <si>
    <t>la Data</t>
  </si>
  <si>
    <t>Cupidon cu Noroc 3lei/buc</t>
  </si>
  <si>
    <t>Zodiac Special 4lei/buc</t>
  </si>
  <si>
    <t>Euro Fotbal 2lei/buc</t>
  </si>
  <si>
    <t>Loz in Plic LP4 la 2lei/buc</t>
  </si>
  <si>
    <t>24,03,2016</t>
  </si>
  <si>
    <t>24,01,2016</t>
  </si>
  <si>
    <t>Loz in Plic Carefour 2lei/buc</t>
  </si>
  <si>
    <t>optsutenouazecisidoileisi68bani</t>
  </si>
  <si>
    <t>patrusutedouazecisidoileisi40bani</t>
  </si>
  <si>
    <t>8/08.04.2016</t>
  </si>
  <si>
    <t>treimiiunasutacincizecisicincileisi08bani</t>
  </si>
  <si>
    <t>sasesutenouazecisisapteleisi80bani</t>
  </si>
  <si>
    <t>douamiisasesutedouazecisiunuleisi60bani</t>
  </si>
  <si>
    <t>Dif borderou 93551</t>
  </si>
  <si>
    <t>26.04.2016</t>
  </si>
  <si>
    <t>24.04.2016</t>
  </si>
  <si>
    <t>Decont loz</t>
  </si>
  <si>
    <t>unasutasaptezecisinoualeisi95bani</t>
  </si>
  <si>
    <t>cincisutepatruzecisitreileisi39bani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</si>
</sst>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\ &quot;lei&quot;;[Red]\-#,##0\ &quot;lei&quot;"/>
    <numFmt numFmtId="165" formatCode="[$-418]d\-mmm\-yyyy;@"/>
    <numFmt numFmtId="166" formatCode="[$-418]d\-mmm\-yy;@"/>
    <numFmt numFmtId="167" formatCode="[$-418]d\-mmm;@"/>
    <numFmt numFmtId="168" formatCode="[$-418]d\ mmmm\ yyyy;@"/>
    <numFmt numFmtId="169" formatCode="d/m/yyyy;@"/>
    <numFmt numFmtId="170" formatCode="000\-00\-0000"/>
    <numFmt numFmtId="171" formatCode="h:mm:ss;@"/>
  </numFmts>
  <fonts count="17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4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>
      <alignment horizontal="center" vertical="justify"/>
    </xf>
    <xf numFmtId="49" fontId="2" fillId="0" borderId="1" xfId="0" applyNumberFormat="1" applyFont="1" applyBorder="1" applyAlignment="1">
      <alignment horizontal="left" vertical="justify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/>
    <xf numFmtId="2" fontId="0" fillId="0" borderId="1" xfId="0" applyNumberFormat="1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7" fontId="6" fillId="0" borderId="0" xfId="0" applyNumberFormat="1" applyFont="1" applyProtection="1">
      <protection locked="0"/>
    </xf>
    <xf numFmtId="2" fontId="0" fillId="0" borderId="0" xfId="0" applyNumberForma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0" xfId="0"/>
    <xf numFmtId="0" fontId="0" fillId="0" borderId="0" xfId="0"/>
    <xf numFmtId="0" fontId="8" fillId="0" borderId="0" xfId="0" applyFont="1"/>
    <xf numFmtId="0" fontId="0" fillId="2" borderId="0" xfId="0" applyFill="1"/>
    <xf numFmtId="167" fontId="6" fillId="0" borderId="0" xfId="0" applyNumberFormat="1" applyFont="1" applyProtection="1"/>
    <xf numFmtId="165" fontId="3" fillId="0" borderId="0" xfId="0" applyNumberFormat="1" applyFont="1" applyProtection="1"/>
    <xf numFmtId="0" fontId="0" fillId="0" borderId="0" xfId="0" applyFill="1"/>
    <xf numFmtId="0" fontId="10" fillId="0" borderId="0" xfId="0" applyFont="1" applyFill="1"/>
    <xf numFmtId="49" fontId="10" fillId="0" borderId="6" xfId="0" applyNumberFormat="1" applyFont="1" applyFill="1" applyBorder="1" applyAlignment="1">
      <alignment horizontal="center"/>
    </xf>
    <xf numFmtId="0" fontId="10" fillId="0" borderId="6" xfId="0" applyFont="1" applyFill="1" applyBorder="1"/>
    <xf numFmtId="0" fontId="8" fillId="0" borderId="0" xfId="0" applyFont="1" applyFill="1"/>
    <xf numFmtId="0" fontId="7" fillId="0" borderId="0" xfId="0" applyFont="1" applyFill="1"/>
    <xf numFmtId="0" fontId="8" fillId="0" borderId="15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right"/>
    </xf>
    <xf numFmtId="0" fontId="8" fillId="0" borderId="1" xfId="0" applyNumberFormat="1" applyFont="1" applyFill="1" applyBorder="1"/>
    <xf numFmtId="0" fontId="8" fillId="0" borderId="1" xfId="0" applyNumberFormat="1" applyFont="1" applyFill="1" applyBorder="1" applyProtection="1">
      <protection locked="0"/>
    </xf>
    <xf numFmtId="0" fontId="8" fillId="0" borderId="0" xfId="0" applyFont="1" applyFill="1" applyAlignment="1">
      <alignment horizontal="right"/>
    </xf>
    <xf numFmtId="0" fontId="8" fillId="0" borderId="14" xfId="0" applyFont="1" applyFill="1" applyBorder="1"/>
    <xf numFmtId="0" fontId="8" fillId="0" borderId="8" xfId="0" applyFont="1" applyFill="1" applyBorder="1"/>
    <xf numFmtId="0" fontId="8" fillId="0" borderId="0" xfId="0" applyFont="1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8" fillId="0" borderId="0" xfId="0" applyFont="1" applyFill="1" applyAlignment="1">
      <alignment horizontal="center"/>
    </xf>
    <xf numFmtId="0" fontId="10" fillId="0" borderId="15" xfId="0" applyFont="1" applyFill="1" applyBorder="1"/>
    <xf numFmtId="0" fontId="10" fillId="0" borderId="15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9" fontId="0" fillId="0" borderId="0" xfId="0" applyNumberFormat="1" applyFill="1"/>
    <xf numFmtId="2" fontId="0" fillId="0" borderId="0" xfId="0" applyNumberFormat="1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Protection="1">
      <protection locked="0"/>
    </xf>
    <xf numFmtId="0" fontId="6" fillId="0" borderId="0" xfId="0" applyFont="1" applyBorder="1"/>
    <xf numFmtId="0" fontId="0" fillId="0" borderId="0" xfId="0" applyBorder="1" applyProtection="1">
      <protection locked="0"/>
    </xf>
    <xf numFmtId="0" fontId="0" fillId="0" borderId="0" xfId="0" applyProtection="1"/>
    <xf numFmtId="0" fontId="6" fillId="0" borderId="0" xfId="0" applyFont="1" applyProtection="1"/>
    <xf numFmtId="2" fontId="0" fillId="0" borderId="0" xfId="0" applyNumberFormat="1" applyFill="1" applyProtection="1"/>
    <xf numFmtId="0" fontId="0" fillId="0" borderId="1" xfId="0" applyBorder="1" applyProtection="1"/>
    <xf numFmtId="2" fontId="0" fillId="0" borderId="1" xfId="0" applyNumberFormat="1" applyBorder="1" applyProtection="1"/>
    <xf numFmtId="2" fontId="12" fillId="0" borderId="0" xfId="0" applyNumberFormat="1" applyFont="1" applyFill="1" applyProtection="1"/>
    <xf numFmtId="2" fontId="0" fillId="0" borderId="1" xfId="0" applyNumberFormat="1" applyFill="1" applyBorder="1" applyProtection="1"/>
    <xf numFmtId="0" fontId="4" fillId="0" borderId="0" xfId="0" applyFont="1"/>
    <xf numFmtId="0" fontId="14" fillId="0" borderId="0" xfId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15" fillId="0" borderId="0" xfId="0" applyFont="1"/>
    <xf numFmtId="0" fontId="3" fillId="0" borderId="0" xfId="0" applyFont="1" applyProtection="1">
      <protection locked="0"/>
    </xf>
    <xf numFmtId="0" fontId="0" fillId="0" borderId="0" xfId="0" applyFont="1"/>
    <xf numFmtId="49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70" fontId="3" fillId="0" borderId="0" xfId="0" applyNumberFormat="1" applyFont="1" applyProtection="1">
      <protection locked="0"/>
    </xf>
    <xf numFmtId="169" fontId="3" fillId="0" borderId="0" xfId="0" applyNumberFormat="1" applyFont="1" applyProtection="1">
      <protection locked="0"/>
    </xf>
    <xf numFmtId="171" fontId="3" fillId="0" borderId="0" xfId="0" applyNumberFormat="1" applyFont="1" applyProtection="1">
      <protection locked="0"/>
    </xf>
    <xf numFmtId="49" fontId="3" fillId="0" borderId="0" xfId="0" applyNumberFormat="1" applyFont="1" applyProtection="1"/>
    <xf numFmtId="170" fontId="3" fillId="0" borderId="0" xfId="0" applyNumberFormat="1" applyFont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169" fontId="3" fillId="0" borderId="0" xfId="0" applyNumberFormat="1" applyFont="1" applyProtection="1"/>
    <xf numFmtId="171" fontId="3" fillId="0" borderId="0" xfId="0" applyNumberFormat="1" applyFont="1" applyProtection="1"/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left"/>
    </xf>
    <xf numFmtId="2" fontId="5" fillId="0" borderId="0" xfId="0" applyNumberFormat="1" applyFont="1"/>
    <xf numFmtId="0" fontId="14" fillId="0" borderId="0" xfId="1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2" fontId="0" fillId="0" borderId="0" xfId="0" applyNumberFormat="1" applyProtection="1"/>
    <xf numFmtId="0" fontId="0" fillId="0" borderId="1" xfId="0" applyFill="1" applyBorder="1"/>
    <xf numFmtId="2" fontId="0" fillId="0" borderId="2" xfId="0" applyNumberFormat="1" applyBorder="1" applyProtection="1"/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4" borderId="1" xfId="0" applyFill="1" applyBorder="1" applyAlignment="1">
      <alignment horizontal="right"/>
    </xf>
    <xf numFmtId="2" fontId="0" fillId="0" borderId="1" xfId="0" applyNumberFormat="1" applyFill="1" applyBorder="1"/>
    <xf numFmtId="2" fontId="0" fillId="4" borderId="1" xfId="0" applyNumberFormat="1" applyFill="1" applyBorder="1"/>
    <xf numFmtId="14" fontId="0" fillId="6" borderId="1" xfId="0" applyNumberFormat="1" applyFill="1" applyBorder="1" applyProtection="1">
      <protection locked="0"/>
    </xf>
    <xf numFmtId="0" fontId="0" fillId="4" borderId="1" xfId="0" applyFill="1" applyBorder="1"/>
    <xf numFmtId="14" fontId="0" fillId="5" borderId="1" xfId="0" applyNumberFormat="1" applyFill="1" applyBorder="1" applyProtection="1">
      <protection locked="0"/>
    </xf>
    <xf numFmtId="0" fontId="0" fillId="4" borderId="16" xfId="0" applyFill="1" applyBorder="1"/>
    <xf numFmtId="2" fontId="0" fillId="0" borderId="16" xfId="0" applyNumberFormat="1" applyFill="1" applyBorder="1"/>
    <xf numFmtId="2" fontId="0" fillId="4" borderId="16" xfId="0" applyNumberFormat="1" applyFill="1" applyBorder="1"/>
    <xf numFmtId="2" fontId="0" fillId="0" borderId="16" xfId="0" applyNumberFormat="1" applyBorder="1"/>
    <xf numFmtId="0" fontId="0" fillId="6" borderId="17" xfId="0" applyFill="1" applyBorder="1"/>
    <xf numFmtId="14" fontId="11" fillId="3" borderId="9" xfId="0" applyNumberFormat="1" applyFont="1" applyFill="1" applyBorder="1" applyProtection="1">
      <protection locked="0"/>
    </xf>
    <xf numFmtId="0" fontId="11" fillId="3" borderId="9" xfId="0" applyFont="1" applyFill="1" applyBorder="1" applyProtection="1">
      <protection locked="0"/>
    </xf>
    <xf numFmtId="2" fontId="11" fillId="3" borderId="9" xfId="0" applyNumberFormat="1" applyFont="1" applyFill="1" applyBorder="1" applyProtection="1">
      <protection locked="0"/>
    </xf>
    <xf numFmtId="2" fontId="5" fillId="3" borderId="9" xfId="0" applyNumberFormat="1" applyFont="1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6" borderId="18" xfId="0" applyNumberFormat="1" applyFill="1" applyBorder="1"/>
    <xf numFmtId="2" fontId="0" fillId="0" borderId="11" xfId="0" applyNumberFormat="1" applyBorder="1"/>
    <xf numFmtId="0" fontId="0" fillId="6" borderId="19" xfId="0" applyFill="1" applyBorder="1"/>
    <xf numFmtId="14" fontId="0" fillId="6" borderId="12" xfId="0" applyNumberFormat="1" applyFill="1" applyBorder="1" applyProtection="1">
      <protection locked="0"/>
    </xf>
    <xf numFmtId="0" fontId="0" fillId="4" borderId="12" xfId="0" applyFill="1" applyBorder="1"/>
    <xf numFmtId="2" fontId="0" fillId="0" borderId="12" xfId="0" applyNumberFormat="1" applyFill="1" applyBorder="1"/>
    <xf numFmtId="0" fontId="0" fillId="0" borderId="12" xfId="0" applyFill="1" applyBorder="1"/>
    <xf numFmtId="2" fontId="0" fillId="4" borderId="12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0" fontId="0" fillId="6" borderId="16" xfId="0" applyFill="1" applyBorder="1"/>
    <xf numFmtId="14" fontId="0" fillId="6" borderId="16" xfId="0" applyNumberFormat="1" applyFill="1" applyBorder="1" applyProtection="1">
      <protection locked="0"/>
    </xf>
    <xf numFmtId="0" fontId="0" fillId="5" borderId="17" xfId="0" applyFill="1" applyBorder="1"/>
    <xf numFmtId="14" fontId="0" fillId="5" borderId="9" xfId="0" applyNumberFormat="1" applyFill="1" applyBorder="1" applyProtection="1">
      <protection locked="0"/>
    </xf>
    <xf numFmtId="0" fontId="0" fillId="4" borderId="9" xfId="0" applyFill="1" applyBorder="1"/>
    <xf numFmtId="2" fontId="0" fillId="0" borderId="9" xfId="0" applyNumberFormat="1" applyFill="1" applyBorder="1"/>
    <xf numFmtId="2" fontId="0" fillId="0" borderId="9" xfId="0" applyNumberFormat="1" applyFill="1" applyBorder="1" applyProtection="1">
      <protection locked="0"/>
    </xf>
    <xf numFmtId="2" fontId="0" fillId="4" borderId="9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0" fillId="5" borderId="18" xfId="0" applyFill="1" applyBorder="1"/>
    <xf numFmtId="0" fontId="0" fillId="5" borderId="19" xfId="0" applyFill="1" applyBorder="1"/>
    <xf numFmtId="14" fontId="0" fillId="5" borderId="12" xfId="0" applyNumberFormat="1" applyFill="1" applyBorder="1" applyProtection="1">
      <protection locked="0"/>
    </xf>
    <xf numFmtId="14" fontId="0" fillId="6" borderId="9" xfId="0" applyNumberFormat="1" applyFill="1" applyBorder="1" applyProtection="1">
      <protection locked="0"/>
    </xf>
    <xf numFmtId="0" fontId="0" fillId="6" borderId="18" xfId="0" applyFill="1" applyBorder="1"/>
    <xf numFmtId="0" fontId="0" fillId="0" borderId="3" xfId="0" applyBorder="1" applyProtection="1"/>
    <xf numFmtId="0" fontId="0" fillId="0" borderId="0" xfId="0" applyFill="1" applyBorder="1"/>
    <xf numFmtId="2" fontId="0" fillId="0" borderId="0" xfId="0" applyNumberFormat="1" applyFill="1" applyBorder="1" applyProtection="1">
      <protection locked="0"/>
    </xf>
    <xf numFmtId="0" fontId="0" fillId="0" borderId="4" xfId="0" applyBorder="1" applyProtection="1"/>
    <xf numFmtId="2" fontId="0" fillId="0" borderId="5" xfId="0" applyNumberFormat="1" applyBorder="1" applyProtection="1">
      <protection locked="0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Protection="1"/>
    <xf numFmtId="2" fontId="0" fillId="0" borderId="3" xfId="0" applyNumberFormat="1" applyBorder="1" applyProtection="1"/>
    <xf numFmtId="0" fontId="0" fillId="0" borderId="1" xfId="0" applyFill="1" applyBorder="1" applyProtection="1"/>
    <xf numFmtId="168" fontId="0" fillId="0" borderId="1" xfId="0" applyNumberFormat="1" applyFill="1" applyBorder="1" applyProtection="1"/>
    <xf numFmtId="2" fontId="0" fillId="3" borderId="1" xfId="0" applyNumberFormat="1" applyFill="1" applyBorder="1" applyProtection="1">
      <protection locked="0"/>
    </xf>
    <xf numFmtId="169" fontId="0" fillId="0" borderId="1" xfId="0" applyNumberFormat="1" applyFill="1" applyBorder="1" applyProtection="1"/>
    <xf numFmtId="2" fontId="11" fillId="0" borderId="9" xfId="0" applyNumberFormat="1" applyFont="1" applyFill="1" applyBorder="1"/>
    <xf numFmtId="49" fontId="2" fillId="0" borderId="1" xfId="0" applyNumberFormat="1" applyFont="1" applyBorder="1" applyAlignment="1" applyProtection="1">
      <alignment horizontal="center" vertical="center"/>
    </xf>
    <xf numFmtId="0" fontId="16" fillId="0" borderId="0" xfId="0" applyFont="1"/>
    <xf numFmtId="0" fontId="0" fillId="0" borderId="16" xfId="0" applyBorder="1"/>
    <xf numFmtId="0" fontId="0" fillId="0" borderId="0" xfId="0" applyAlignment="1">
      <alignment horizontal="center"/>
    </xf>
    <xf numFmtId="0" fontId="16" fillId="0" borderId="0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46" fontId="0" fillId="0" borderId="0" xfId="0" applyNumberForma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right"/>
    </xf>
    <xf numFmtId="0" fontId="15" fillId="0" borderId="0" xfId="0" applyFont="1" applyBorder="1"/>
    <xf numFmtId="0" fontId="12" fillId="0" borderId="0" xfId="0" applyFont="1" applyAlignment="1">
      <alignment horizontal="right"/>
    </xf>
    <xf numFmtId="0" fontId="0" fillId="0" borderId="20" xfId="0" applyBorder="1" applyAlignment="1">
      <alignment horizontal="right"/>
    </xf>
    <xf numFmtId="0" fontId="0" fillId="0" borderId="20" xfId="0" applyBorder="1"/>
    <xf numFmtId="14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14" fontId="0" fillId="0" borderId="1" xfId="0" applyNumberFormat="1" applyFill="1" applyBorder="1" applyProtection="1">
      <protection locked="0"/>
    </xf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ill="1" applyBorder="1" applyAlignment="1"/>
    <xf numFmtId="14" fontId="0" fillId="0" borderId="1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8" fillId="0" borderId="6" xfId="0" applyFont="1" applyFill="1" applyBorder="1" applyAlignment="1" applyProtection="1">
      <alignment horizontal="center"/>
      <protection locked="0"/>
    </xf>
    <xf numFmtId="2" fontId="8" fillId="0" borderId="15" xfId="0" applyNumberFormat="1" applyFont="1" applyFill="1" applyBorder="1" applyAlignment="1">
      <alignment horizontal="center"/>
    </xf>
    <xf numFmtId="0" fontId="8" fillId="0" borderId="15" xfId="0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>
      <alignment horizontal="center"/>
    </xf>
    <xf numFmtId="168" fontId="8" fillId="0" borderId="15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2" fontId="8" fillId="0" borderId="7" xfId="0" applyNumberFormat="1" applyFont="1" applyFill="1" applyBorder="1" applyAlignment="1" applyProtection="1">
      <alignment horizontal="center"/>
      <protection locked="0"/>
    </xf>
    <xf numFmtId="2" fontId="8" fillId="0" borderId="2" xfId="0" applyNumberFormat="1" applyFont="1" applyFill="1" applyBorder="1" applyAlignment="1" applyProtection="1">
      <alignment horizontal="center"/>
      <protection locked="0"/>
    </xf>
    <xf numFmtId="168" fontId="8" fillId="0" borderId="15" xfId="0" applyNumberFormat="1" applyFont="1" applyFill="1" applyBorder="1" applyAlignment="1" applyProtection="1">
      <alignment horizontal="center"/>
    </xf>
    <xf numFmtId="2" fontId="8" fillId="0" borderId="7" xfId="0" applyNumberFormat="1" applyFont="1" applyFill="1" applyBorder="1" applyAlignment="1" applyProtection="1">
      <alignment horizontal="center"/>
    </xf>
    <xf numFmtId="2" fontId="8" fillId="0" borderId="2" xfId="0" applyNumberFormat="1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2" workbookViewId="0">
      <selection activeCell="C40" sqref="C40"/>
    </sheetView>
  </sheetViews>
  <sheetFormatPr defaultRowHeight="14.4" x14ac:dyDescent="0.3"/>
  <cols>
    <col min="1" max="1" width="10.6640625" customWidth="1"/>
    <col min="2" max="2" width="10.77734375" bestFit="1" customWidth="1"/>
    <col min="5" max="5" width="9.21875" bestFit="1" customWidth="1"/>
    <col min="6" max="6" width="9.44140625" customWidth="1"/>
    <col min="8" max="8" width="8.6640625" style="49" customWidth="1"/>
    <col min="10" max="10" width="10.109375" customWidth="1"/>
  </cols>
  <sheetData>
    <row r="1" spans="1:11" s="49" customFormat="1" x14ac:dyDescent="0.3"/>
    <row r="2" spans="1:11" ht="15" thickBot="1" x14ac:dyDescent="0.35">
      <c r="B2" s="29" t="s">
        <v>15</v>
      </c>
      <c r="C2" s="29" t="s">
        <v>16</v>
      </c>
      <c r="D2" s="29" t="s">
        <v>92</v>
      </c>
      <c r="E2" s="29" t="s">
        <v>32</v>
      </c>
      <c r="F2" s="29" t="s">
        <v>33</v>
      </c>
      <c r="G2" s="29" t="s">
        <v>17</v>
      </c>
      <c r="H2" s="29" t="s">
        <v>101</v>
      </c>
      <c r="I2" s="29" t="s">
        <v>99</v>
      </c>
      <c r="J2" s="136"/>
      <c r="K2" s="136"/>
    </row>
    <row r="3" spans="1:11" s="49" customFormat="1" x14ac:dyDescent="0.3">
      <c r="A3" s="163" t="str">
        <f>A38</f>
        <v>MARTI</v>
      </c>
      <c r="B3" s="164">
        <v>42458</v>
      </c>
      <c r="C3" s="165">
        <v>935</v>
      </c>
      <c r="D3" s="166">
        <v>1059</v>
      </c>
      <c r="E3" s="208">
        <f>C3-D3</f>
        <v>-124</v>
      </c>
      <c r="F3" s="167">
        <v>692.84999999999991</v>
      </c>
      <c r="G3" s="168">
        <v>1070</v>
      </c>
      <c r="H3" s="168">
        <v>0</v>
      </c>
      <c r="I3" s="169">
        <v>-258.85000000000002</v>
      </c>
    </row>
    <row r="4" spans="1:11" x14ac:dyDescent="0.3">
      <c r="A4" s="170" t="s">
        <v>36</v>
      </c>
      <c r="B4" s="152">
        <v>42459</v>
      </c>
      <c r="C4" s="153">
        <f>IF((Contoare!F16)&lt;0,"0",(Contoare!F16))</f>
        <v>770</v>
      </c>
      <c r="D4" s="154">
        <f>Bilete!I45</f>
        <v>459.08</v>
      </c>
      <c r="E4" s="154">
        <f>C4-D4</f>
        <v>310.92</v>
      </c>
      <c r="F4" s="149"/>
      <c r="G4" s="155">
        <f>Bilete!F45</f>
        <v>465.08</v>
      </c>
      <c r="H4" s="41">
        <f>Bilete!G45</f>
        <v>0</v>
      </c>
      <c r="I4" s="171">
        <f>E4+I3</f>
        <v>52.069999999999993</v>
      </c>
      <c r="J4" s="45"/>
      <c r="K4" s="45"/>
    </row>
    <row r="5" spans="1:11" ht="15" thickBot="1" x14ac:dyDescent="0.35">
      <c r="A5" s="172" t="s">
        <v>37</v>
      </c>
      <c r="B5" s="173">
        <f>B4+1</f>
        <v>42460</v>
      </c>
      <c r="C5" s="174">
        <f>IF((Contoare!F38)&lt;0,"0",(Contoare!F38))</f>
        <v>955</v>
      </c>
      <c r="D5" s="175">
        <f>Bilete!I93</f>
        <v>1007.0699999999999</v>
      </c>
      <c r="E5" s="175">
        <f t="shared" ref="E5:E38" si="0">C5-D5</f>
        <v>-52.069999999999936</v>
      </c>
      <c r="F5" s="176"/>
      <c r="G5" s="177">
        <f>Bilete!F93</f>
        <v>1020.0699999999999</v>
      </c>
      <c r="H5" s="178">
        <f>Bilete!G93</f>
        <v>0</v>
      </c>
      <c r="I5" s="179">
        <f>E5+I4</f>
        <v>5.6843418860808015E-14</v>
      </c>
      <c r="J5" s="45"/>
      <c r="K5" s="45"/>
    </row>
    <row r="6" spans="1:11" x14ac:dyDescent="0.3">
      <c r="A6" s="182" t="s">
        <v>38</v>
      </c>
      <c r="B6" s="183">
        <f t="shared" ref="B6:B38" si="1">B5+1</f>
        <v>42461</v>
      </c>
      <c r="C6" s="184">
        <f>IF((Contoare!F60)&lt;0,"0",(Contoare!F60))</f>
        <v>1480</v>
      </c>
      <c r="D6" s="185">
        <f>Bilete!I141</f>
        <v>1364.9699999999996</v>
      </c>
      <c r="E6" s="185">
        <f t="shared" si="0"/>
        <v>115.03000000000043</v>
      </c>
      <c r="F6" s="186">
        <f>E4+E5+E3</f>
        <v>134.85000000000008</v>
      </c>
      <c r="G6" s="187">
        <f>Bilete!F141</f>
        <v>1376.9699999999998</v>
      </c>
      <c r="H6" s="188">
        <f>Bilete!G141</f>
        <v>103.10000000000001</v>
      </c>
      <c r="I6" s="189">
        <f>E6+I5</f>
        <v>115.03000000000048</v>
      </c>
      <c r="J6" s="45"/>
      <c r="K6" s="45"/>
    </row>
    <row r="7" spans="1:11" x14ac:dyDescent="0.3">
      <c r="A7" s="190" t="s">
        <v>39</v>
      </c>
      <c r="B7" s="158">
        <f t="shared" si="1"/>
        <v>42462</v>
      </c>
      <c r="C7" s="157">
        <f>IF((Contoare!F82)&lt;0,"0",(Contoare!F82))</f>
        <v>720</v>
      </c>
      <c r="D7" s="154">
        <f>Bilete!I189</f>
        <v>669</v>
      </c>
      <c r="E7" s="154">
        <f>C7-D7</f>
        <v>51</v>
      </c>
      <c r="F7" s="149"/>
      <c r="G7" s="155">
        <f>Bilete!F189</f>
        <v>675</v>
      </c>
      <c r="H7" s="41">
        <f>Bilete!G189</f>
        <v>10.85</v>
      </c>
      <c r="I7" s="171">
        <f t="shared" ref="I7:I38" si="2">E7+I6</f>
        <v>166.03000000000048</v>
      </c>
      <c r="J7" s="45"/>
      <c r="K7" s="45"/>
    </row>
    <row r="8" spans="1:11" x14ac:dyDescent="0.3">
      <c r="A8" s="190" t="s">
        <v>40</v>
      </c>
      <c r="B8" s="158">
        <f t="shared" si="1"/>
        <v>42463</v>
      </c>
      <c r="C8" s="157">
        <f>IF((Contoare!F104)&lt;0,"0",(Contoare!F104))</f>
        <v>1015</v>
      </c>
      <c r="D8" s="154">
        <f>Bilete!I237</f>
        <v>654.39</v>
      </c>
      <c r="E8" s="154">
        <f t="shared" si="0"/>
        <v>360.61</v>
      </c>
      <c r="F8" s="154"/>
      <c r="G8" s="155">
        <f>Bilete!F237</f>
        <v>660.39</v>
      </c>
      <c r="H8" s="41">
        <f>Bilete!G237</f>
        <v>20</v>
      </c>
      <c r="I8" s="171">
        <f t="shared" si="2"/>
        <v>526.64000000000055</v>
      </c>
      <c r="J8" s="45"/>
      <c r="K8" s="45"/>
    </row>
    <row r="9" spans="1:11" ht="15" thickBot="1" x14ac:dyDescent="0.35">
      <c r="A9" s="191" t="s">
        <v>34</v>
      </c>
      <c r="B9" s="192">
        <f t="shared" si="1"/>
        <v>42464</v>
      </c>
      <c r="C9" s="174">
        <f>IF((Contoare!F126)&lt;0,"0",(Contoare!F126))</f>
        <v>715</v>
      </c>
      <c r="D9" s="175">
        <f>Bilete!I285</f>
        <v>395.06</v>
      </c>
      <c r="E9" s="175">
        <f t="shared" si="0"/>
        <v>319.94</v>
      </c>
      <c r="F9" s="176"/>
      <c r="G9" s="177">
        <f>Bilete!F285</f>
        <v>400.06</v>
      </c>
      <c r="H9" s="178">
        <f>Bilete!G285</f>
        <v>0</v>
      </c>
      <c r="I9" s="179">
        <f t="shared" si="2"/>
        <v>846.58000000000061</v>
      </c>
      <c r="J9" s="45"/>
      <c r="K9" s="45"/>
    </row>
    <row r="10" spans="1:11" x14ac:dyDescent="0.3">
      <c r="A10" s="163" t="s">
        <v>35</v>
      </c>
      <c r="B10" s="193">
        <f t="shared" si="1"/>
        <v>42465</v>
      </c>
      <c r="C10" s="184">
        <f>IF((Contoare!F148)&lt;0,"0",(Contoare!F148))</f>
        <v>1330</v>
      </c>
      <c r="D10" s="185">
        <f>Bilete!I333</f>
        <v>1632</v>
      </c>
      <c r="E10" s="185">
        <f t="shared" si="0"/>
        <v>-302</v>
      </c>
      <c r="F10" s="185">
        <f>E6+E7+E8+E9</f>
        <v>846.58000000000038</v>
      </c>
      <c r="G10" s="187">
        <f>Bilete!F333</f>
        <v>1648</v>
      </c>
      <c r="H10" s="188">
        <f>Bilete!G333</f>
        <v>59.5</v>
      </c>
      <c r="I10" s="189">
        <f t="shared" si="2"/>
        <v>544.58000000000061</v>
      </c>
      <c r="J10" s="45"/>
      <c r="K10" s="45"/>
    </row>
    <row r="11" spans="1:11" x14ac:dyDescent="0.3">
      <c r="A11" s="170" t="s">
        <v>36</v>
      </c>
      <c r="B11" s="156">
        <f t="shared" si="1"/>
        <v>42466</v>
      </c>
      <c r="C11" s="157">
        <f>IF((Contoare!F170)&lt;0,"0",(Contoare!F170))</f>
        <v>445</v>
      </c>
      <c r="D11" s="154">
        <f>Bilete!I381</f>
        <v>99</v>
      </c>
      <c r="E11" s="154">
        <f t="shared" si="0"/>
        <v>346</v>
      </c>
      <c r="F11" s="149"/>
      <c r="G11" s="155">
        <f>Bilete!F381</f>
        <v>100</v>
      </c>
      <c r="H11" s="41">
        <f>Bilete!G381</f>
        <v>0.4</v>
      </c>
      <c r="I11" s="171">
        <f t="shared" si="2"/>
        <v>890.58000000000061</v>
      </c>
      <c r="J11" s="45"/>
      <c r="K11" s="45"/>
    </row>
    <row r="12" spans="1:11" ht="15" thickBot="1" x14ac:dyDescent="0.35">
      <c r="A12" s="172" t="s">
        <v>37</v>
      </c>
      <c r="B12" s="173">
        <f t="shared" si="1"/>
        <v>42467</v>
      </c>
      <c r="C12" s="174">
        <f>IF((Contoare!F192)&lt;0,"0",(Contoare!F192))</f>
        <v>390</v>
      </c>
      <c r="D12" s="175">
        <f>Bilete!I429</f>
        <v>40</v>
      </c>
      <c r="E12" s="175">
        <f t="shared" si="0"/>
        <v>350</v>
      </c>
      <c r="F12" s="175"/>
      <c r="G12" s="177">
        <f>Bilete!F429</f>
        <v>40</v>
      </c>
      <c r="H12" s="178">
        <f>Bilete!G429</f>
        <v>0</v>
      </c>
      <c r="I12" s="179">
        <f t="shared" si="2"/>
        <v>1240.5800000000006</v>
      </c>
      <c r="J12" s="45"/>
      <c r="K12" s="45"/>
    </row>
    <row r="13" spans="1:11" x14ac:dyDescent="0.3">
      <c r="A13" s="182" t="s">
        <v>38</v>
      </c>
      <c r="B13" s="183">
        <f t="shared" si="1"/>
        <v>42468</v>
      </c>
      <c r="C13" s="184">
        <f>IF((Contoare!F214)&lt;0,"0",(Contoare!F214))</f>
        <v>4005</v>
      </c>
      <c r="D13" s="185">
        <f>Bilete!I477</f>
        <v>1693.8</v>
      </c>
      <c r="E13" s="185">
        <f t="shared" si="0"/>
        <v>2311.1999999999998</v>
      </c>
      <c r="F13" s="185">
        <f>E10+E11+E12</f>
        <v>394</v>
      </c>
      <c r="G13" s="187">
        <f>Bilete!F477</f>
        <v>1710.8</v>
      </c>
      <c r="H13" s="188">
        <f>Bilete!G477</f>
        <v>44</v>
      </c>
      <c r="I13" s="189">
        <f t="shared" si="2"/>
        <v>3551.7800000000007</v>
      </c>
      <c r="J13" s="45"/>
      <c r="K13" s="45"/>
    </row>
    <row r="14" spans="1:11" x14ac:dyDescent="0.3">
      <c r="A14" s="190" t="s">
        <v>39</v>
      </c>
      <c r="B14" s="158">
        <f t="shared" si="1"/>
        <v>42469</v>
      </c>
      <c r="C14" s="157">
        <f>IF((Contoare!F236)&lt;0,"0",(Contoare!F236))</f>
        <v>970</v>
      </c>
      <c r="D14" s="154">
        <f>Bilete!I525</f>
        <v>159.97</v>
      </c>
      <c r="E14" s="154">
        <f t="shared" si="0"/>
        <v>810.03</v>
      </c>
      <c r="F14" s="149"/>
      <c r="G14" s="155">
        <f>Bilete!F525</f>
        <v>159.97</v>
      </c>
      <c r="H14" s="41">
        <f>Bilete!G525</f>
        <v>0</v>
      </c>
      <c r="I14" s="171">
        <f t="shared" si="2"/>
        <v>4361.8100000000004</v>
      </c>
      <c r="J14" s="45"/>
      <c r="K14" s="45"/>
    </row>
    <row r="15" spans="1:11" x14ac:dyDescent="0.3">
      <c r="A15" s="190" t="s">
        <v>40</v>
      </c>
      <c r="B15" s="158">
        <f t="shared" si="1"/>
        <v>42470</v>
      </c>
      <c r="C15" s="157">
        <f>IF((Contoare!F258)&lt;0,"0",(Contoare!F258))</f>
        <v>1080</v>
      </c>
      <c r="D15" s="154">
        <f>Bilete!I573</f>
        <v>1041.05</v>
      </c>
      <c r="E15" s="154">
        <f t="shared" si="0"/>
        <v>38.950000000000045</v>
      </c>
      <c r="F15" s="154"/>
      <c r="G15" s="155">
        <f>Bilete!F573</f>
        <v>1051.05</v>
      </c>
      <c r="H15" s="41">
        <f>Bilete!G573</f>
        <v>0</v>
      </c>
      <c r="I15" s="171">
        <f t="shared" si="2"/>
        <v>4400.76</v>
      </c>
      <c r="J15" s="45"/>
      <c r="K15" s="45"/>
    </row>
    <row r="16" spans="1:11" ht="15" thickBot="1" x14ac:dyDescent="0.35">
      <c r="A16" s="191" t="s">
        <v>34</v>
      </c>
      <c r="B16" s="192">
        <f t="shared" si="1"/>
        <v>42471</v>
      </c>
      <c r="C16" s="174">
        <f>IF((Contoare!F280)&lt;0,"0",(Contoare!F280))</f>
        <v>95</v>
      </c>
      <c r="D16" s="175">
        <f>Bilete!I621</f>
        <v>159</v>
      </c>
      <c r="E16" s="175">
        <f t="shared" si="0"/>
        <v>-64</v>
      </c>
      <c r="F16" s="176"/>
      <c r="G16" s="177">
        <f>Bilete!F621</f>
        <v>160</v>
      </c>
      <c r="H16" s="178">
        <f>Bilete!G621</f>
        <v>0</v>
      </c>
      <c r="I16" s="179">
        <f t="shared" si="2"/>
        <v>4336.76</v>
      </c>
      <c r="J16" s="45"/>
      <c r="K16" s="45"/>
    </row>
    <row r="17" spans="1:11" x14ac:dyDescent="0.3">
      <c r="A17" s="163" t="s">
        <v>35</v>
      </c>
      <c r="B17" s="193">
        <f t="shared" si="1"/>
        <v>42472</v>
      </c>
      <c r="C17" s="184">
        <f>IF((Contoare!F302)&lt;0,"0",(Contoare!F302))</f>
        <v>475</v>
      </c>
      <c r="D17" s="185">
        <f>Bilete!I669</f>
        <v>93</v>
      </c>
      <c r="E17" s="185">
        <f t="shared" si="0"/>
        <v>382</v>
      </c>
      <c r="F17" s="185">
        <f>E13+E14+E15+E16</f>
        <v>3096.1799999999994</v>
      </c>
      <c r="G17" s="187">
        <f>Bilete!F669</f>
        <v>94</v>
      </c>
      <c r="H17" s="188">
        <f>Bilete!G669</f>
        <v>0</v>
      </c>
      <c r="I17" s="189">
        <f t="shared" si="2"/>
        <v>4718.76</v>
      </c>
      <c r="J17" s="45"/>
      <c r="K17" s="45"/>
    </row>
    <row r="18" spans="1:11" x14ac:dyDescent="0.3">
      <c r="A18" s="170" t="s">
        <v>36</v>
      </c>
      <c r="B18" s="156">
        <f t="shared" si="1"/>
        <v>42473</v>
      </c>
      <c r="C18" s="157">
        <f>IF((Contoare!F324)&lt;0,"0",(Contoare!F324))</f>
        <v>185</v>
      </c>
      <c r="D18" s="154">
        <f>Bilete!I717</f>
        <v>178</v>
      </c>
      <c r="E18" s="154">
        <f t="shared" si="0"/>
        <v>7</v>
      </c>
      <c r="F18" s="149"/>
      <c r="G18" s="155">
        <f>Bilete!F717</f>
        <v>180</v>
      </c>
      <c r="H18" s="41">
        <f>Bilete!G717</f>
        <v>0</v>
      </c>
      <c r="I18" s="171">
        <f t="shared" si="2"/>
        <v>4725.76</v>
      </c>
      <c r="J18" s="45"/>
      <c r="K18" s="45"/>
    </row>
    <row r="19" spans="1:11" ht="15" thickBot="1" x14ac:dyDescent="0.35">
      <c r="A19" s="172" t="s">
        <v>37</v>
      </c>
      <c r="B19" s="173">
        <f t="shared" si="1"/>
        <v>42474</v>
      </c>
      <c r="C19" s="174">
        <f>IF((Contoare!F346)&lt;0,"0",(Contoare!F346))</f>
        <v>275</v>
      </c>
      <c r="D19" s="175">
        <f>Bilete!I765</f>
        <v>0</v>
      </c>
      <c r="E19" s="175">
        <f t="shared" si="0"/>
        <v>275</v>
      </c>
      <c r="F19" s="175"/>
      <c r="G19" s="177">
        <f>Bilete!F765</f>
        <v>0</v>
      </c>
      <c r="H19" s="178">
        <f>Bilete!G765</f>
        <v>0</v>
      </c>
      <c r="I19" s="179">
        <f t="shared" si="2"/>
        <v>5000.76</v>
      </c>
      <c r="J19" s="45"/>
      <c r="K19" s="45"/>
    </row>
    <row r="20" spans="1:11" x14ac:dyDescent="0.3">
      <c r="A20" s="182" t="s">
        <v>38</v>
      </c>
      <c r="B20" s="183">
        <f t="shared" si="1"/>
        <v>42475</v>
      </c>
      <c r="C20" s="184">
        <f>IF((Contoare!F368)&lt;0,"0",(Contoare!F368))</f>
        <v>2490</v>
      </c>
      <c r="D20" s="185">
        <f>Bilete!I813</f>
        <v>574.02</v>
      </c>
      <c r="E20" s="185">
        <f t="shared" si="0"/>
        <v>1915.98</v>
      </c>
      <c r="F20" s="185">
        <f>E17+E18+E19</f>
        <v>664</v>
      </c>
      <c r="G20" s="187">
        <f>Bilete!F813</f>
        <v>580.02</v>
      </c>
      <c r="H20" s="188">
        <f>Bilete!G813</f>
        <v>120</v>
      </c>
      <c r="I20" s="189">
        <f t="shared" si="2"/>
        <v>6916.74</v>
      </c>
      <c r="J20" s="45"/>
      <c r="K20" s="45"/>
    </row>
    <row r="21" spans="1:11" x14ac:dyDescent="0.3">
      <c r="A21" s="190" t="s">
        <v>39</v>
      </c>
      <c r="B21" s="158">
        <f t="shared" si="1"/>
        <v>42476</v>
      </c>
      <c r="C21" s="157">
        <f>IF((Contoare!F390)&lt;0,"0",(Contoare!F390))</f>
        <v>645</v>
      </c>
      <c r="D21" s="154">
        <f>Bilete!I861</f>
        <v>782.32</v>
      </c>
      <c r="E21" s="154">
        <f t="shared" si="0"/>
        <v>-137.32000000000005</v>
      </c>
      <c r="F21" s="149"/>
      <c r="G21" s="155">
        <f>Bilete!F861</f>
        <v>794.32</v>
      </c>
      <c r="H21" s="41">
        <f>Bilete!G861</f>
        <v>29.15</v>
      </c>
      <c r="I21" s="171">
        <f t="shared" si="2"/>
        <v>6779.42</v>
      </c>
      <c r="J21" s="45"/>
      <c r="K21" s="45"/>
    </row>
    <row r="22" spans="1:11" x14ac:dyDescent="0.3">
      <c r="A22" s="190" t="s">
        <v>40</v>
      </c>
      <c r="B22" s="158">
        <f t="shared" si="1"/>
        <v>42477</v>
      </c>
      <c r="C22" s="157">
        <f>IF((Contoare!F412)&lt;0,"0",(Contoare!F412))</f>
        <v>990</v>
      </c>
      <c r="D22" s="154">
        <f>Bilete!I909</f>
        <v>364.65000000000003</v>
      </c>
      <c r="E22" s="154">
        <f t="shared" si="0"/>
        <v>625.34999999999991</v>
      </c>
      <c r="F22" s="154"/>
      <c r="G22" s="155">
        <f>Bilete!F909</f>
        <v>369.65000000000003</v>
      </c>
      <c r="H22" s="41">
        <f>Bilete!G909</f>
        <v>0</v>
      </c>
      <c r="I22" s="171">
        <f t="shared" si="2"/>
        <v>7404.77</v>
      </c>
      <c r="J22" s="45"/>
      <c r="K22" s="45"/>
    </row>
    <row r="23" spans="1:11" ht="15" thickBot="1" x14ac:dyDescent="0.35">
      <c r="A23" s="191" t="s">
        <v>34</v>
      </c>
      <c r="B23" s="192">
        <f t="shared" si="1"/>
        <v>42478</v>
      </c>
      <c r="C23" s="174">
        <f>IF((Contoare!F434)&lt;0,"0",(Contoare!F434))</f>
        <v>545</v>
      </c>
      <c r="D23" s="175">
        <f>Bilete!I957</f>
        <v>391.01</v>
      </c>
      <c r="E23" s="175">
        <f t="shared" si="0"/>
        <v>153.99</v>
      </c>
      <c r="F23" s="176"/>
      <c r="G23" s="177">
        <f>Bilete!F957</f>
        <v>395.01</v>
      </c>
      <c r="H23" s="178">
        <f>Bilete!G957</f>
        <v>0</v>
      </c>
      <c r="I23" s="179">
        <f t="shared" si="2"/>
        <v>7558.76</v>
      </c>
      <c r="J23" s="45"/>
      <c r="K23" s="45"/>
    </row>
    <row r="24" spans="1:11" x14ac:dyDescent="0.3">
      <c r="A24" s="163" t="s">
        <v>35</v>
      </c>
      <c r="B24" s="193">
        <f t="shared" si="1"/>
        <v>42479</v>
      </c>
      <c r="C24" s="184">
        <f>IF((Contoare!F456)&lt;0,"0",(Contoare!F456))</f>
        <v>1295</v>
      </c>
      <c r="D24" s="185">
        <f>Bilete!I1005</f>
        <v>1247</v>
      </c>
      <c r="E24" s="185">
        <f t="shared" si="0"/>
        <v>48</v>
      </c>
      <c r="F24" s="185">
        <f>E20+E21+E22+E23</f>
        <v>2558</v>
      </c>
      <c r="G24" s="187">
        <f>Bilete!F1005</f>
        <v>1260</v>
      </c>
      <c r="H24" s="188">
        <f>Bilete!G1005</f>
        <v>33.6</v>
      </c>
      <c r="I24" s="189">
        <f t="shared" si="2"/>
        <v>7606.76</v>
      </c>
      <c r="J24" s="45"/>
      <c r="K24" s="45"/>
    </row>
    <row r="25" spans="1:11" x14ac:dyDescent="0.3">
      <c r="A25" s="170" t="s">
        <v>36</v>
      </c>
      <c r="B25" s="156">
        <f t="shared" si="1"/>
        <v>42480</v>
      </c>
      <c r="C25" s="157">
        <f>IF((Contoare!F478)&lt;0,"0",(Contoare!F478))</f>
        <v>1465</v>
      </c>
      <c r="D25" s="154">
        <f>Bilete!I1053</f>
        <v>1905.6</v>
      </c>
      <c r="E25" s="154">
        <f t="shared" si="0"/>
        <v>-440.59999999999991</v>
      </c>
      <c r="F25" s="149"/>
      <c r="G25" s="155">
        <f>Bilete!F1053</f>
        <v>1925.6</v>
      </c>
      <c r="H25" s="41">
        <f>Bilete!G1053</f>
        <v>54.6</v>
      </c>
      <c r="I25" s="171">
        <f t="shared" si="2"/>
        <v>7166.16</v>
      </c>
      <c r="J25" s="45"/>
      <c r="K25" s="45"/>
    </row>
    <row r="26" spans="1:11" ht="15" thickBot="1" x14ac:dyDescent="0.35">
      <c r="A26" s="172" t="s">
        <v>37</v>
      </c>
      <c r="B26" s="173">
        <f t="shared" si="1"/>
        <v>42481</v>
      </c>
      <c r="C26" s="174">
        <f>IF((Contoare!F500)&lt;0,"0",(Contoare!F500))</f>
        <v>85</v>
      </c>
      <c r="D26" s="175">
        <f>Bilete!I1101</f>
        <v>218</v>
      </c>
      <c r="E26" s="175">
        <f t="shared" si="0"/>
        <v>-133</v>
      </c>
      <c r="F26" s="175"/>
      <c r="G26" s="177">
        <f>Bilete!F1101</f>
        <v>220</v>
      </c>
      <c r="H26" s="178">
        <f>Bilete!G1101</f>
        <v>0</v>
      </c>
      <c r="I26" s="179">
        <f t="shared" si="2"/>
        <v>7033.16</v>
      </c>
      <c r="J26" s="45"/>
      <c r="K26" s="45"/>
    </row>
    <row r="27" spans="1:11" x14ac:dyDescent="0.3">
      <c r="A27" s="182" t="s">
        <v>38</v>
      </c>
      <c r="B27" s="183">
        <f t="shared" si="1"/>
        <v>42482</v>
      </c>
      <c r="C27" s="184">
        <f>IF((Contoare!F522)&lt;0,"0",(Contoare!F522))</f>
        <v>245</v>
      </c>
      <c r="D27" s="185">
        <f>Bilete!I1149</f>
        <v>262.02</v>
      </c>
      <c r="E27" s="185">
        <f t="shared" si="0"/>
        <v>-17.019999999999982</v>
      </c>
      <c r="F27" s="185">
        <f>E24+E25+E26</f>
        <v>-525.59999999999991</v>
      </c>
      <c r="G27" s="187">
        <f>Bilete!F1149</f>
        <v>265.02</v>
      </c>
      <c r="H27" s="188">
        <f>Bilete!G1149</f>
        <v>5</v>
      </c>
      <c r="I27" s="189">
        <f t="shared" si="2"/>
        <v>7016.1399999999994</v>
      </c>
      <c r="J27" s="45"/>
      <c r="K27" s="45"/>
    </row>
    <row r="28" spans="1:11" x14ac:dyDescent="0.3">
      <c r="A28" s="190" t="s">
        <v>39</v>
      </c>
      <c r="B28" s="158">
        <f t="shared" si="1"/>
        <v>42483</v>
      </c>
      <c r="C28" s="157">
        <f>IF((Contoare!F544)&lt;0,"0",(Contoare!F544))</f>
        <v>680</v>
      </c>
      <c r="D28" s="154">
        <f>Bilete!I1197</f>
        <v>481.85</v>
      </c>
      <c r="E28" s="154">
        <f t="shared" si="0"/>
        <v>198.14999999999998</v>
      </c>
      <c r="F28" s="149"/>
      <c r="G28" s="155">
        <f>Bilete!F1197</f>
        <v>485.85</v>
      </c>
      <c r="H28" s="41">
        <f>Bilete!G1197</f>
        <v>0</v>
      </c>
      <c r="I28" s="171">
        <f t="shared" si="2"/>
        <v>7214.2899999999991</v>
      </c>
      <c r="J28" s="45"/>
      <c r="K28" s="45"/>
    </row>
    <row r="29" spans="1:11" x14ac:dyDescent="0.3">
      <c r="A29" s="190" t="s">
        <v>40</v>
      </c>
      <c r="B29" s="158">
        <f t="shared" si="1"/>
        <v>42484</v>
      </c>
      <c r="C29" s="157">
        <f>IF((Contoare!F566)&lt;0,"0",(Contoare!F566))</f>
        <v>2050</v>
      </c>
      <c r="D29" s="154">
        <f>Bilete!I1245</f>
        <v>1954.52</v>
      </c>
      <c r="E29" s="154">
        <f t="shared" si="0"/>
        <v>95.480000000000018</v>
      </c>
      <c r="F29" s="154"/>
      <c r="G29" s="155">
        <f>Bilete!F1245</f>
        <v>1971.52</v>
      </c>
      <c r="H29" s="41">
        <f>Bilete!G1245</f>
        <v>188.14999999999998</v>
      </c>
      <c r="I29" s="171">
        <f t="shared" si="2"/>
        <v>7309.7699999999986</v>
      </c>
      <c r="J29" s="45"/>
      <c r="K29" s="45"/>
    </row>
    <row r="30" spans="1:11" ht="15" thickBot="1" x14ac:dyDescent="0.35">
      <c r="A30" s="191" t="s">
        <v>34</v>
      </c>
      <c r="B30" s="192">
        <f t="shared" si="1"/>
        <v>42485</v>
      </c>
      <c r="C30" s="174">
        <f>IF((Contoare!F588)&lt;0,"0",(Contoare!F588))</f>
        <v>420</v>
      </c>
      <c r="D30" s="175">
        <f>Bilete!I1293</f>
        <v>90</v>
      </c>
      <c r="E30" s="175">
        <f t="shared" si="0"/>
        <v>330</v>
      </c>
      <c r="F30" s="176"/>
      <c r="G30" s="177">
        <f>Bilete!F1293</f>
        <v>91</v>
      </c>
      <c r="H30" s="178">
        <f>Bilete!G1293</f>
        <v>0</v>
      </c>
      <c r="I30" s="179">
        <f t="shared" si="2"/>
        <v>7639.7699999999986</v>
      </c>
      <c r="J30" s="45"/>
      <c r="K30" s="45"/>
    </row>
    <row r="31" spans="1:11" x14ac:dyDescent="0.3">
      <c r="A31" s="163" t="s">
        <v>35</v>
      </c>
      <c r="B31" s="193">
        <f t="shared" si="1"/>
        <v>42486</v>
      </c>
      <c r="C31" s="184">
        <f>IF((Contoare!F610)&lt;0,"0",(Contoare!F610))</f>
        <v>0</v>
      </c>
      <c r="D31" s="185">
        <f>Bilete!I1341</f>
        <v>0</v>
      </c>
      <c r="E31" s="185">
        <f t="shared" si="0"/>
        <v>0</v>
      </c>
      <c r="F31" s="185">
        <f>E27+E28+E29+E30</f>
        <v>606.61</v>
      </c>
      <c r="G31" s="187">
        <f>Bilete!F1341</f>
        <v>0</v>
      </c>
      <c r="H31" s="188">
        <f>Bilete!G1341</f>
        <v>0</v>
      </c>
      <c r="I31" s="189">
        <f t="shared" si="2"/>
        <v>7639.7699999999986</v>
      </c>
      <c r="J31" s="45"/>
      <c r="K31" s="45"/>
    </row>
    <row r="32" spans="1:11" x14ac:dyDescent="0.3">
      <c r="A32" s="194" t="s">
        <v>36</v>
      </c>
      <c r="B32" s="156">
        <f t="shared" si="1"/>
        <v>42487</v>
      </c>
      <c r="C32" s="157">
        <f>IF((Contoare!F632)&lt;0,"0",(Contoare!F632))</f>
        <v>365</v>
      </c>
      <c r="D32" s="154">
        <f>Bilete!I1389</f>
        <v>350.05</v>
      </c>
      <c r="E32" s="154">
        <f t="shared" si="0"/>
        <v>14.949999999999989</v>
      </c>
      <c r="F32" s="149"/>
      <c r="G32" s="155">
        <f>Bilete!F1389</f>
        <v>355.05</v>
      </c>
      <c r="H32" s="41">
        <f>Bilete!G1389</f>
        <v>0</v>
      </c>
      <c r="I32" s="171">
        <f t="shared" si="2"/>
        <v>7654.7199999999984</v>
      </c>
      <c r="J32" s="45"/>
      <c r="K32" s="45"/>
    </row>
    <row r="33" spans="1:11" ht="15" thickBot="1" x14ac:dyDescent="0.35">
      <c r="A33" s="172" t="s">
        <v>37</v>
      </c>
      <c r="B33" s="173">
        <f t="shared" si="1"/>
        <v>42488</v>
      </c>
      <c r="C33" s="174">
        <f>IF((Contoare!F654)&lt;0,"0",(Contoare!F654))</f>
        <v>245</v>
      </c>
      <c r="D33" s="175">
        <f>Bilete!I1437</f>
        <v>80</v>
      </c>
      <c r="E33" s="175">
        <f t="shared" si="0"/>
        <v>165</v>
      </c>
      <c r="F33" s="175"/>
      <c r="G33" s="177">
        <f>Bilete!F1437</f>
        <v>80</v>
      </c>
      <c r="H33" s="178">
        <f>Bilete!G1437</f>
        <v>9.1</v>
      </c>
      <c r="I33" s="179">
        <f t="shared" si="2"/>
        <v>7819.7199999999984</v>
      </c>
      <c r="J33" s="45"/>
      <c r="K33" s="45"/>
    </row>
    <row r="34" spans="1:11" x14ac:dyDescent="0.3">
      <c r="A34" s="182" t="s">
        <v>38</v>
      </c>
      <c r="B34" s="183">
        <f t="shared" si="1"/>
        <v>42489</v>
      </c>
      <c r="C34" s="184">
        <f>IF((Contoare!F676)&lt;0,"0",(Contoare!F676))</f>
        <v>595</v>
      </c>
      <c r="D34" s="185">
        <f>Bilete!I1485</f>
        <v>346.06</v>
      </c>
      <c r="E34" s="185">
        <f t="shared" si="0"/>
        <v>248.94</v>
      </c>
      <c r="F34" s="185">
        <f>E31+E32+E33</f>
        <v>179.95</v>
      </c>
      <c r="G34" s="187">
        <f>Bilete!F1485</f>
        <v>350.06</v>
      </c>
      <c r="H34" s="188">
        <f>Bilete!G1485</f>
        <v>0</v>
      </c>
      <c r="I34" s="189">
        <f t="shared" si="2"/>
        <v>8068.659999999998</v>
      </c>
      <c r="J34" s="45"/>
      <c r="K34" s="45"/>
    </row>
    <row r="35" spans="1:11" x14ac:dyDescent="0.3">
      <c r="A35" s="190" t="s">
        <v>39</v>
      </c>
      <c r="B35" s="158">
        <f t="shared" si="1"/>
        <v>42490</v>
      </c>
      <c r="C35" s="157">
        <f>IF((Contoare!F698)&lt;0,"0",(Contoare!F698))</f>
        <v>1650</v>
      </c>
      <c r="D35" s="154">
        <f>Bilete!I1533</f>
        <v>1462.25</v>
      </c>
      <c r="E35" s="154">
        <f t="shared" si="0"/>
        <v>187.75</v>
      </c>
      <c r="F35" s="149"/>
      <c r="G35" s="155">
        <f>Bilete!F1533</f>
        <v>1475.25</v>
      </c>
      <c r="H35" s="41">
        <f>Bilete!G1533</f>
        <v>10.5</v>
      </c>
      <c r="I35" s="171">
        <f t="shared" si="2"/>
        <v>8256.409999999998</v>
      </c>
      <c r="J35" s="45"/>
      <c r="K35" s="45"/>
    </row>
    <row r="36" spans="1:11" x14ac:dyDescent="0.3">
      <c r="A36" s="190" t="s">
        <v>40</v>
      </c>
      <c r="B36" s="158">
        <f t="shared" si="1"/>
        <v>42491</v>
      </c>
      <c r="C36" s="157">
        <f>IF((Contoare!F720)&lt;0,"0",(Contoare!F720))</f>
        <v>0</v>
      </c>
      <c r="D36" s="154">
        <f>Bilete!I1581</f>
        <v>0</v>
      </c>
      <c r="E36" s="154">
        <f t="shared" si="0"/>
        <v>0</v>
      </c>
      <c r="F36" s="149"/>
      <c r="G36" s="155">
        <f>Bilete!F1581</f>
        <v>0</v>
      </c>
      <c r="H36" s="41">
        <f>Bilete!G1581</f>
        <v>0</v>
      </c>
      <c r="I36" s="171">
        <f t="shared" si="2"/>
        <v>8256.409999999998</v>
      </c>
      <c r="J36" s="45"/>
      <c r="K36" s="45"/>
    </row>
    <row r="37" spans="1:11" s="49" customFormat="1" ht="15" thickBot="1" x14ac:dyDescent="0.35">
      <c r="A37" s="191" t="s">
        <v>34</v>
      </c>
      <c r="B37" s="192">
        <f t="shared" si="1"/>
        <v>42492</v>
      </c>
      <c r="C37" s="174">
        <f>IF((Contoare!F742)&lt;0,"0",(Contoare!F742))</f>
        <v>0</v>
      </c>
      <c r="D37" s="175">
        <f>Bilete!I1629</f>
        <v>0</v>
      </c>
      <c r="E37" s="175">
        <f t="shared" si="0"/>
        <v>0</v>
      </c>
      <c r="F37" s="176"/>
      <c r="G37" s="177">
        <f>Bilete!F1629</f>
        <v>0</v>
      </c>
      <c r="H37" s="178">
        <f>Bilete!G1629</f>
        <v>0</v>
      </c>
      <c r="I37" s="179">
        <f t="shared" si="2"/>
        <v>8256.409999999998</v>
      </c>
      <c r="J37" s="45"/>
      <c r="K37" s="45"/>
    </row>
    <row r="38" spans="1:11" x14ac:dyDescent="0.3">
      <c r="A38" s="180" t="s">
        <v>35</v>
      </c>
      <c r="B38" s="181">
        <f t="shared" si="1"/>
        <v>42493</v>
      </c>
      <c r="C38" s="159">
        <f>IF((Contoare!F764)&lt;0,"0",(Contoare!F764))</f>
        <v>1355</v>
      </c>
      <c r="D38" s="160">
        <f>Bilete!I1677</f>
        <v>1236.2400000000002</v>
      </c>
      <c r="E38" s="160">
        <f t="shared" si="0"/>
        <v>118.75999999999976</v>
      </c>
      <c r="F38" s="160">
        <f>E34+E35+E36+E37</f>
        <v>436.69</v>
      </c>
      <c r="G38" s="161">
        <f>Bilete!F1677</f>
        <v>1250.2400000000002</v>
      </c>
      <c r="H38" s="162">
        <f>Bilete!G1677</f>
        <v>0</v>
      </c>
      <c r="I38" s="162">
        <f t="shared" si="2"/>
        <v>8375.1699999999983</v>
      </c>
      <c r="J38" s="45"/>
      <c r="K38" s="45"/>
    </row>
    <row r="39" spans="1:11" x14ac:dyDescent="0.3">
      <c r="A39" s="39">
        <v>615063</v>
      </c>
      <c r="B39" s="47"/>
      <c r="C39" s="151">
        <v>-4001</v>
      </c>
      <c r="D39" s="47"/>
      <c r="E39" s="47"/>
      <c r="F39" s="47"/>
      <c r="G39" s="47"/>
      <c r="H39" s="151"/>
      <c r="I39" s="151">
        <v>206.78</v>
      </c>
      <c r="J39" s="49"/>
      <c r="K39" s="45"/>
    </row>
    <row r="40" spans="1:11" x14ac:dyDescent="0.3">
      <c r="A40" s="39">
        <v>616027</v>
      </c>
      <c r="B40" s="47"/>
      <c r="C40" s="47">
        <f>SUM(C3:C39)</f>
        <v>26959</v>
      </c>
      <c r="D40" s="47"/>
      <c r="E40" s="47"/>
      <c r="F40" s="47"/>
      <c r="G40" s="47"/>
      <c r="H40" s="47">
        <f>SUM(H3:H39)</f>
        <v>687.95</v>
      </c>
      <c r="I40" s="41">
        <f>SUM(I3:I39)</f>
        <v>179399.42</v>
      </c>
      <c r="J40" s="45"/>
      <c r="K40" s="45"/>
    </row>
    <row r="41" spans="1:11" x14ac:dyDescent="0.3">
      <c r="A41" s="39">
        <v>636632</v>
      </c>
      <c r="B41" s="47"/>
      <c r="C41" s="47"/>
      <c r="D41" s="47"/>
      <c r="E41" s="47"/>
      <c r="F41" s="47"/>
      <c r="G41" s="47"/>
      <c r="H41" s="47"/>
      <c r="I41" s="47"/>
    </row>
  </sheetData>
  <sheetProtection password="C725" sheet="1" objects="1" scenarios="1"/>
  <pageMargins left="0.7" right="0.7" top="0.75" bottom="0.75" header="0.3" footer="0.3"/>
  <pageSetup orientation="portrait" r:id="rId1"/>
  <ignoredErrors>
    <ignoredError sqref="B6:B3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7"/>
  <sheetViews>
    <sheetView topLeftCell="A3" workbookViewId="0">
      <selection activeCell="G20" sqref="G20"/>
    </sheetView>
  </sheetViews>
  <sheetFormatPr defaultRowHeight="14.4" x14ac:dyDescent="0.3"/>
  <cols>
    <col min="1" max="1" width="5.6640625" customWidth="1"/>
    <col min="2" max="2" width="5.33203125" customWidth="1"/>
    <col min="3" max="3" width="10.109375" bestFit="1" customWidth="1"/>
    <col min="5" max="5" width="27.109375" customWidth="1"/>
    <col min="6" max="6" width="10" customWidth="1"/>
    <col min="7" max="7" width="10.77734375" customWidth="1"/>
    <col min="8" max="8" width="10.77734375" style="49" customWidth="1"/>
    <col min="9" max="9" width="10.44140625" customWidth="1"/>
    <col min="10" max="10" width="11" customWidth="1"/>
    <col min="11" max="11" width="11" style="49" customWidth="1"/>
    <col min="12" max="12" width="10.6640625" customWidth="1"/>
    <col min="13" max="13" width="11" customWidth="1"/>
    <col min="14" max="14" width="11" style="49" customWidth="1"/>
    <col min="15" max="15" width="10.109375" customWidth="1"/>
  </cols>
  <sheetData>
    <row r="3" spans="2:15" x14ac:dyDescent="0.3">
      <c r="G3" s="47" t="s">
        <v>197</v>
      </c>
      <c r="H3" s="3"/>
      <c r="J3" s="47" t="s">
        <v>198</v>
      </c>
      <c r="K3" s="3"/>
      <c r="M3" s="47" t="s">
        <v>199</v>
      </c>
      <c r="N3" s="3"/>
    </row>
    <row r="4" spans="2:15" x14ac:dyDescent="0.3">
      <c r="B4" s="47" t="s">
        <v>195</v>
      </c>
      <c r="C4" s="47" t="s">
        <v>15</v>
      </c>
      <c r="D4" s="47" t="s">
        <v>196</v>
      </c>
      <c r="E4" s="47" t="s">
        <v>183</v>
      </c>
      <c r="F4" s="47" t="s">
        <v>200</v>
      </c>
      <c r="G4" s="47" t="s">
        <v>201</v>
      </c>
      <c r="H4" s="47" t="s">
        <v>203</v>
      </c>
      <c r="I4" s="47" t="s">
        <v>202</v>
      </c>
      <c r="J4" s="47" t="s">
        <v>201</v>
      </c>
      <c r="K4" s="47" t="s">
        <v>203</v>
      </c>
      <c r="L4" s="47" t="s">
        <v>202</v>
      </c>
      <c r="M4" s="47" t="s">
        <v>201</v>
      </c>
      <c r="N4" s="47" t="s">
        <v>203</v>
      </c>
      <c r="O4" s="47" t="s">
        <v>202</v>
      </c>
    </row>
    <row r="5" spans="2:15" x14ac:dyDescent="0.3">
      <c r="B5" s="47">
        <v>1</v>
      </c>
      <c r="C5" s="227">
        <v>42377</v>
      </c>
      <c r="D5" s="87">
        <v>42</v>
      </c>
      <c r="E5" s="87" t="s">
        <v>204</v>
      </c>
      <c r="F5" s="87">
        <v>50</v>
      </c>
      <c r="G5" s="47">
        <v>28</v>
      </c>
      <c r="H5" s="231">
        <v>42425</v>
      </c>
      <c r="I5" s="47">
        <v>12</v>
      </c>
      <c r="J5" s="149">
        <v>4</v>
      </c>
      <c r="K5" s="230"/>
      <c r="L5" s="47">
        <v>8</v>
      </c>
      <c r="M5" s="47"/>
      <c r="N5" s="231"/>
      <c r="O5" s="47"/>
    </row>
    <row r="6" spans="2:15" x14ac:dyDescent="0.3">
      <c r="B6" s="47">
        <f>B5+1</f>
        <v>2</v>
      </c>
      <c r="C6" s="227">
        <v>42377</v>
      </c>
      <c r="D6" s="87">
        <v>42</v>
      </c>
      <c r="E6" s="87" t="s">
        <v>205</v>
      </c>
      <c r="F6" s="87">
        <v>60</v>
      </c>
      <c r="G6" s="47">
        <v>18</v>
      </c>
      <c r="H6" s="231">
        <v>42425</v>
      </c>
      <c r="I6" s="47">
        <v>11</v>
      </c>
      <c r="J6" s="149">
        <v>3</v>
      </c>
      <c r="K6" s="230"/>
      <c r="L6" s="47">
        <v>8</v>
      </c>
      <c r="M6" s="47"/>
      <c r="N6" s="231"/>
      <c r="O6" s="47"/>
    </row>
    <row r="7" spans="2:15" x14ac:dyDescent="0.3">
      <c r="B7" s="47">
        <f t="shared" ref="B7:B36" si="0">B6+1</f>
        <v>3</v>
      </c>
      <c r="C7" s="227">
        <v>42409</v>
      </c>
      <c r="D7" s="87">
        <v>194</v>
      </c>
      <c r="E7" s="87" t="s">
        <v>206</v>
      </c>
      <c r="F7" s="87">
        <v>50</v>
      </c>
      <c r="G7" s="149">
        <v>22</v>
      </c>
      <c r="H7" s="229">
        <v>42425</v>
      </c>
      <c r="I7" s="228">
        <v>28</v>
      </c>
      <c r="J7" s="149">
        <v>9</v>
      </c>
      <c r="K7" s="230" t="s">
        <v>208</v>
      </c>
      <c r="L7" s="47">
        <v>19</v>
      </c>
      <c r="M7" s="149"/>
      <c r="N7" s="149"/>
      <c r="O7" s="149"/>
    </row>
    <row r="8" spans="2:15" x14ac:dyDescent="0.3">
      <c r="B8" s="47">
        <f t="shared" si="0"/>
        <v>4</v>
      </c>
      <c r="C8" s="227">
        <v>42423</v>
      </c>
      <c r="D8" s="87">
        <v>264</v>
      </c>
      <c r="E8" s="87" t="s">
        <v>207</v>
      </c>
      <c r="F8" s="87">
        <v>100</v>
      </c>
      <c r="G8" s="149">
        <v>6</v>
      </c>
      <c r="H8" s="229">
        <v>42425</v>
      </c>
      <c r="I8" s="228">
        <v>96</v>
      </c>
      <c r="J8" s="149">
        <v>69</v>
      </c>
      <c r="K8" s="230" t="s">
        <v>209</v>
      </c>
      <c r="L8" s="47">
        <v>27</v>
      </c>
      <c r="M8" s="149">
        <v>27</v>
      </c>
      <c r="N8" s="230" t="s">
        <v>219</v>
      </c>
      <c r="O8" s="149">
        <v>0</v>
      </c>
    </row>
    <row r="9" spans="2:15" x14ac:dyDescent="0.3">
      <c r="B9" s="47">
        <f t="shared" si="0"/>
        <v>5</v>
      </c>
      <c r="C9" s="227">
        <v>42423</v>
      </c>
      <c r="D9" s="87">
        <v>264</v>
      </c>
      <c r="E9" s="87" t="s">
        <v>210</v>
      </c>
      <c r="F9" s="87">
        <v>100</v>
      </c>
      <c r="G9" s="149">
        <v>20</v>
      </c>
      <c r="H9" s="229">
        <v>43521</v>
      </c>
      <c r="I9" s="228">
        <v>80</v>
      </c>
      <c r="J9" s="149">
        <v>42</v>
      </c>
      <c r="K9" s="230" t="s">
        <v>208</v>
      </c>
      <c r="L9" s="47">
        <v>38</v>
      </c>
      <c r="M9" s="232">
        <v>38</v>
      </c>
      <c r="N9" s="233" t="s">
        <v>219</v>
      </c>
      <c r="O9" s="232">
        <v>0</v>
      </c>
    </row>
    <row r="10" spans="2:15" x14ac:dyDescent="0.3">
      <c r="B10" s="47">
        <f t="shared" si="0"/>
        <v>6</v>
      </c>
      <c r="C10" s="229">
        <v>42479</v>
      </c>
      <c r="D10" s="228">
        <v>513</v>
      </c>
      <c r="E10" s="87" t="s">
        <v>207</v>
      </c>
      <c r="F10" s="228">
        <v>100</v>
      </c>
      <c r="G10" s="149">
        <v>14</v>
      </c>
      <c r="H10" s="229" t="s">
        <v>219</v>
      </c>
      <c r="I10" s="228">
        <v>86</v>
      </c>
      <c r="J10" s="149"/>
      <c r="K10" s="230"/>
      <c r="L10" s="149"/>
      <c r="M10" s="149"/>
      <c r="N10" s="230"/>
      <c r="O10" s="149"/>
    </row>
    <row r="11" spans="2:15" x14ac:dyDescent="0.3">
      <c r="B11" s="47">
        <f t="shared" si="0"/>
        <v>7</v>
      </c>
      <c r="C11" s="229">
        <v>42479</v>
      </c>
      <c r="D11" s="228">
        <v>513</v>
      </c>
      <c r="E11" s="87" t="s">
        <v>210</v>
      </c>
      <c r="F11" s="228">
        <v>100</v>
      </c>
      <c r="G11" s="149">
        <v>11</v>
      </c>
      <c r="H11" s="229" t="s">
        <v>219</v>
      </c>
      <c r="I11" s="228">
        <v>89</v>
      </c>
      <c r="J11" s="149"/>
      <c r="K11" s="230"/>
      <c r="L11" s="149"/>
      <c r="M11" s="149"/>
      <c r="N11" s="149"/>
      <c r="O11" s="149"/>
    </row>
    <row r="12" spans="2:15" x14ac:dyDescent="0.3">
      <c r="B12" s="47">
        <f t="shared" si="0"/>
        <v>8</v>
      </c>
      <c r="C12" s="227"/>
      <c r="D12" s="87"/>
      <c r="E12" s="87"/>
      <c r="F12" s="87"/>
      <c r="G12" s="149"/>
      <c r="H12" s="229"/>
      <c r="I12" s="228"/>
      <c r="J12" s="149"/>
      <c r="K12" s="230"/>
      <c r="L12" s="47"/>
      <c r="M12" s="47"/>
      <c r="N12" s="47"/>
      <c r="O12" s="47"/>
    </row>
    <row r="13" spans="2:15" x14ac:dyDescent="0.3">
      <c r="B13" s="47">
        <f t="shared" si="0"/>
        <v>9</v>
      </c>
      <c r="C13" s="227"/>
      <c r="D13" s="87"/>
      <c r="E13" s="87"/>
      <c r="F13" s="87"/>
      <c r="G13" s="149"/>
      <c r="H13" s="229"/>
      <c r="I13" s="228"/>
      <c r="J13" s="149"/>
      <c r="K13" s="230"/>
      <c r="L13" s="47"/>
      <c r="M13" s="47"/>
      <c r="N13" s="47"/>
      <c r="O13" s="47"/>
    </row>
    <row r="14" spans="2:15" x14ac:dyDescent="0.3">
      <c r="B14" s="47">
        <f t="shared" si="0"/>
        <v>10</v>
      </c>
      <c r="C14" s="227"/>
      <c r="D14" s="87"/>
      <c r="E14" s="87"/>
      <c r="F14" s="87"/>
      <c r="G14" s="149"/>
      <c r="H14" s="229"/>
      <c r="I14" s="228"/>
      <c r="J14" s="149"/>
      <c r="K14" s="230"/>
      <c r="L14" s="47"/>
      <c r="M14" s="47"/>
      <c r="N14" s="47"/>
      <c r="O14" s="47"/>
    </row>
    <row r="15" spans="2:15" x14ac:dyDescent="0.3">
      <c r="B15" s="47">
        <f t="shared" si="0"/>
        <v>11</v>
      </c>
      <c r="C15" s="87"/>
      <c r="D15" s="87"/>
      <c r="E15" s="87"/>
      <c r="F15" s="87"/>
      <c r="G15" s="149"/>
      <c r="H15" s="228"/>
      <c r="I15" s="228"/>
      <c r="J15" s="149"/>
      <c r="K15" s="149"/>
      <c r="L15" s="47"/>
      <c r="M15" s="47"/>
      <c r="N15" s="47"/>
      <c r="O15" s="47"/>
    </row>
    <row r="16" spans="2:15" x14ac:dyDescent="0.3">
      <c r="B16" s="47">
        <f t="shared" si="0"/>
        <v>12</v>
      </c>
      <c r="C16" s="87"/>
      <c r="D16" s="87"/>
      <c r="E16" s="87"/>
      <c r="F16" s="87"/>
      <c r="G16" s="149"/>
      <c r="H16" s="228"/>
      <c r="I16" s="228"/>
      <c r="J16" s="149"/>
      <c r="K16" s="149"/>
      <c r="L16" s="47"/>
      <c r="M16" s="47"/>
      <c r="N16" s="47"/>
      <c r="O16" s="47"/>
    </row>
    <row r="17" spans="2:15" x14ac:dyDescent="0.3">
      <c r="B17" s="47">
        <f t="shared" si="0"/>
        <v>13</v>
      </c>
      <c r="C17" s="87"/>
      <c r="D17" s="87"/>
      <c r="E17" s="87"/>
      <c r="F17" s="87"/>
      <c r="G17" s="149"/>
      <c r="H17" s="228"/>
      <c r="I17" s="228"/>
      <c r="J17" s="149"/>
      <c r="K17" s="149"/>
      <c r="L17" s="47"/>
      <c r="M17" s="47"/>
      <c r="N17" s="47"/>
      <c r="O17" s="47"/>
    </row>
    <row r="18" spans="2:15" x14ac:dyDescent="0.3">
      <c r="B18" s="47">
        <f t="shared" si="0"/>
        <v>14</v>
      </c>
      <c r="C18" s="87"/>
      <c r="D18" s="87"/>
      <c r="E18" s="87"/>
      <c r="F18" s="87"/>
      <c r="G18" s="149"/>
      <c r="H18" s="228"/>
      <c r="I18" s="228"/>
      <c r="J18" s="149"/>
      <c r="K18" s="149"/>
      <c r="L18" s="47"/>
      <c r="M18" s="47"/>
      <c r="N18" s="47"/>
      <c r="O18" s="47"/>
    </row>
    <row r="19" spans="2:15" x14ac:dyDescent="0.3">
      <c r="B19" s="47">
        <f t="shared" si="0"/>
        <v>15</v>
      </c>
      <c r="C19" s="87"/>
      <c r="D19" s="87"/>
      <c r="E19" s="87"/>
      <c r="F19" s="87"/>
      <c r="G19" s="149"/>
      <c r="H19" s="228"/>
      <c r="I19" s="228"/>
      <c r="J19" s="149"/>
      <c r="K19" s="149"/>
      <c r="L19" s="47"/>
      <c r="M19" s="47"/>
      <c r="N19" s="47"/>
      <c r="O19" s="47"/>
    </row>
    <row r="20" spans="2:15" x14ac:dyDescent="0.3">
      <c r="B20" s="47">
        <f t="shared" si="0"/>
        <v>16</v>
      </c>
      <c r="C20" s="87"/>
      <c r="D20" s="87"/>
      <c r="E20" s="87"/>
      <c r="F20" s="87"/>
      <c r="G20" s="149"/>
      <c r="H20" s="228"/>
      <c r="I20" s="228"/>
      <c r="J20" s="149"/>
      <c r="K20" s="149"/>
      <c r="L20" s="47"/>
      <c r="M20" s="47"/>
      <c r="N20" s="47"/>
      <c r="O20" s="47"/>
    </row>
    <row r="21" spans="2:15" x14ac:dyDescent="0.3">
      <c r="B21" s="47">
        <f t="shared" si="0"/>
        <v>17</v>
      </c>
      <c r="C21" s="87"/>
      <c r="D21" s="87"/>
      <c r="E21" s="87"/>
      <c r="F21" s="87"/>
      <c r="G21" s="149"/>
      <c r="H21" s="228"/>
      <c r="I21" s="228"/>
      <c r="J21" s="149"/>
      <c r="K21" s="149"/>
      <c r="L21" s="47"/>
      <c r="M21" s="47"/>
      <c r="N21" s="47"/>
      <c r="O21" s="47"/>
    </row>
    <row r="22" spans="2:15" x14ac:dyDescent="0.3">
      <c r="B22" s="47">
        <f t="shared" si="0"/>
        <v>18</v>
      </c>
      <c r="C22" s="87"/>
      <c r="D22" s="87"/>
      <c r="E22" s="87"/>
      <c r="F22" s="87"/>
      <c r="G22" s="149"/>
      <c r="H22" s="228"/>
      <c r="I22" s="228"/>
      <c r="J22" s="149"/>
      <c r="K22" s="149"/>
      <c r="L22" s="47"/>
      <c r="M22" s="47"/>
      <c r="N22" s="47"/>
      <c r="O22" s="47"/>
    </row>
    <row r="23" spans="2:15" x14ac:dyDescent="0.3">
      <c r="B23" s="47">
        <f t="shared" si="0"/>
        <v>19</v>
      </c>
      <c r="C23" s="87"/>
      <c r="D23" s="87"/>
      <c r="E23" s="87"/>
      <c r="F23" s="87"/>
      <c r="G23" s="149"/>
      <c r="H23" s="228"/>
      <c r="I23" s="228"/>
      <c r="J23" s="149"/>
      <c r="K23" s="149"/>
      <c r="L23" s="47"/>
      <c r="M23" s="47"/>
      <c r="N23" s="47"/>
      <c r="O23" s="47"/>
    </row>
    <row r="24" spans="2:15" x14ac:dyDescent="0.3">
      <c r="B24" s="47">
        <f t="shared" si="0"/>
        <v>20</v>
      </c>
      <c r="C24" s="87"/>
      <c r="D24" s="87"/>
      <c r="E24" s="87"/>
      <c r="F24" s="87"/>
      <c r="G24" s="149"/>
      <c r="H24" s="228"/>
      <c r="I24" s="228"/>
      <c r="J24" s="149"/>
      <c r="K24" s="149"/>
      <c r="L24" s="47"/>
      <c r="M24" s="47"/>
      <c r="N24" s="47"/>
      <c r="O24" s="47"/>
    </row>
    <row r="25" spans="2:15" x14ac:dyDescent="0.3">
      <c r="B25" s="47">
        <f t="shared" si="0"/>
        <v>21</v>
      </c>
      <c r="C25" s="87"/>
      <c r="D25" s="87"/>
      <c r="E25" s="87"/>
      <c r="F25" s="87"/>
      <c r="G25" s="149"/>
      <c r="H25" s="228"/>
      <c r="I25" s="228"/>
      <c r="J25" s="149"/>
      <c r="K25" s="149"/>
      <c r="L25" s="47"/>
      <c r="M25" s="47"/>
      <c r="N25" s="47"/>
      <c r="O25" s="47"/>
    </row>
    <row r="26" spans="2:15" x14ac:dyDescent="0.3">
      <c r="B26" s="47">
        <f t="shared" si="0"/>
        <v>22</v>
      </c>
      <c r="C26" s="87"/>
      <c r="D26" s="87"/>
      <c r="E26" s="87"/>
      <c r="F26" s="87"/>
      <c r="G26" s="149"/>
      <c r="H26" s="228"/>
      <c r="I26" s="228"/>
      <c r="J26" s="149"/>
      <c r="K26" s="149"/>
      <c r="L26" s="47"/>
      <c r="M26" s="47"/>
      <c r="N26" s="47"/>
      <c r="O26" s="47"/>
    </row>
    <row r="27" spans="2:15" x14ac:dyDescent="0.3">
      <c r="B27" s="47">
        <f t="shared" si="0"/>
        <v>23</v>
      </c>
      <c r="C27" s="87"/>
      <c r="D27" s="87"/>
      <c r="E27" s="87"/>
      <c r="F27" s="87"/>
      <c r="G27" s="149"/>
      <c r="H27" s="228"/>
      <c r="I27" s="228"/>
      <c r="J27" s="149"/>
      <c r="K27" s="149"/>
      <c r="L27" s="47"/>
      <c r="M27" s="47"/>
      <c r="N27" s="47"/>
      <c r="O27" s="47"/>
    </row>
    <row r="28" spans="2:15" x14ac:dyDescent="0.3">
      <c r="B28" s="47">
        <f t="shared" si="0"/>
        <v>24</v>
      </c>
      <c r="C28" s="87"/>
      <c r="D28" s="87"/>
      <c r="E28" s="87"/>
      <c r="F28" s="87"/>
      <c r="G28" s="149"/>
      <c r="H28" s="228"/>
      <c r="I28" s="228"/>
      <c r="J28" s="149"/>
      <c r="K28" s="149"/>
      <c r="L28" s="47"/>
      <c r="M28" s="47"/>
      <c r="N28" s="47"/>
      <c r="O28" s="47"/>
    </row>
    <row r="29" spans="2:15" x14ac:dyDescent="0.3">
      <c r="B29" s="47">
        <f t="shared" si="0"/>
        <v>25</v>
      </c>
      <c r="C29" s="87"/>
      <c r="D29" s="87"/>
      <c r="E29" s="87"/>
      <c r="F29" s="87"/>
      <c r="G29" s="149"/>
      <c r="H29" s="228"/>
      <c r="I29" s="228"/>
      <c r="J29" s="149"/>
      <c r="K29" s="149"/>
      <c r="L29" s="47"/>
      <c r="M29" s="47"/>
      <c r="N29" s="47"/>
      <c r="O29" s="47"/>
    </row>
    <row r="30" spans="2:15" x14ac:dyDescent="0.3">
      <c r="B30" s="47">
        <f t="shared" si="0"/>
        <v>26</v>
      </c>
      <c r="C30" s="87"/>
      <c r="D30" s="87"/>
      <c r="E30" s="87"/>
      <c r="F30" s="87"/>
      <c r="G30" s="149"/>
      <c r="H30" s="228"/>
      <c r="I30" s="228"/>
      <c r="J30" s="149"/>
      <c r="K30" s="149"/>
      <c r="L30" s="47"/>
      <c r="M30" s="47"/>
      <c r="N30" s="47"/>
      <c r="O30" s="47"/>
    </row>
    <row r="31" spans="2:15" x14ac:dyDescent="0.3">
      <c r="B31" s="47">
        <f t="shared" si="0"/>
        <v>27</v>
      </c>
      <c r="C31" s="87"/>
      <c r="D31" s="87"/>
      <c r="E31" s="87"/>
      <c r="F31" s="87"/>
      <c r="G31" s="149"/>
      <c r="H31" s="228"/>
      <c r="I31" s="228"/>
      <c r="J31" s="149"/>
      <c r="K31" s="149"/>
      <c r="L31" s="47"/>
      <c r="M31" s="47"/>
      <c r="N31" s="47"/>
      <c r="O31" s="47"/>
    </row>
    <row r="32" spans="2:15" x14ac:dyDescent="0.3">
      <c r="B32" s="47">
        <f t="shared" si="0"/>
        <v>28</v>
      </c>
      <c r="C32" s="87"/>
      <c r="D32" s="87"/>
      <c r="E32" s="87"/>
      <c r="F32" s="87"/>
      <c r="G32" s="149"/>
      <c r="H32" s="228"/>
      <c r="I32" s="228"/>
      <c r="J32" s="149"/>
      <c r="K32" s="149"/>
      <c r="L32" s="47"/>
      <c r="M32" s="47"/>
      <c r="N32" s="47"/>
      <c r="O32" s="47"/>
    </row>
    <row r="33" spans="2:15" x14ac:dyDescent="0.3">
      <c r="B33" s="47">
        <f t="shared" si="0"/>
        <v>29</v>
      </c>
      <c r="C33" s="87"/>
      <c r="D33" s="87"/>
      <c r="E33" s="87"/>
      <c r="F33" s="87"/>
      <c r="G33" s="149"/>
      <c r="H33" s="228"/>
      <c r="I33" s="228"/>
      <c r="J33" s="149"/>
      <c r="K33" s="149"/>
      <c r="L33" s="47"/>
      <c r="M33" s="47"/>
      <c r="N33" s="47"/>
      <c r="O33" s="47"/>
    </row>
    <row r="34" spans="2:15" x14ac:dyDescent="0.3">
      <c r="B34" s="47">
        <f t="shared" si="0"/>
        <v>30</v>
      </c>
      <c r="C34" s="87"/>
      <c r="D34" s="87"/>
      <c r="E34" s="87"/>
      <c r="F34" s="87"/>
      <c r="G34" s="149"/>
      <c r="H34" s="228"/>
      <c r="I34" s="228"/>
      <c r="J34" s="149"/>
      <c r="K34" s="149"/>
      <c r="L34" s="47"/>
      <c r="M34" s="47"/>
      <c r="N34" s="47"/>
      <c r="O34" s="47"/>
    </row>
    <row r="35" spans="2:15" x14ac:dyDescent="0.3">
      <c r="B35" s="47">
        <f t="shared" si="0"/>
        <v>31</v>
      </c>
      <c r="C35" s="87"/>
      <c r="D35" s="87"/>
      <c r="E35" s="87"/>
      <c r="F35" s="87"/>
      <c r="G35" s="149"/>
      <c r="H35" s="228"/>
      <c r="I35" s="228"/>
      <c r="J35" s="149"/>
      <c r="K35" s="149"/>
      <c r="L35" s="47"/>
      <c r="M35" s="47"/>
      <c r="N35" s="47"/>
      <c r="O35" s="47"/>
    </row>
    <row r="36" spans="2:15" x14ac:dyDescent="0.3">
      <c r="B36" s="47">
        <f t="shared" si="0"/>
        <v>32</v>
      </c>
      <c r="C36" s="87"/>
      <c r="D36" s="87"/>
      <c r="E36" s="87"/>
      <c r="F36" s="87"/>
      <c r="G36" s="149"/>
      <c r="H36" s="228"/>
      <c r="I36" s="228"/>
      <c r="J36" s="149"/>
      <c r="K36" s="149"/>
      <c r="L36" s="47"/>
      <c r="M36" s="47"/>
      <c r="N36" s="47"/>
      <c r="O36" s="47"/>
    </row>
    <row r="37" spans="2:15" x14ac:dyDescent="0.3">
      <c r="G37" s="54"/>
      <c r="H37" s="54"/>
      <c r="I37" s="54"/>
      <c r="J37" s="54"/>
      <c r="K37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9"/>
  <sheetViews>
    <sheetView topLeftCell="A1674" zoomScale="102" zoomScaleNormal="102" workbookViewId="0">
      <selection activeCell="B1688" sqref="B1688"/>
    </sheetView>
  </sheetViews>
  <sheetFormatPr defaultRowHeight="14.4" x14ac:dyDescent="0.3"/>
  <cols>
    <col min="1" max="1" width="5" customWidth="1"/>
    <col min="2" max="2" width="10" customWidth="1"/>
    <col min="3" max="3" width="11" customWidth="1"/>
    <col min="4" max="4" width="11.6640625" customWidth="1"/>
    <col min="5" max="5" width="9.88671875" customWidth="1"/>
    <col min="6" max="6" width="10.44140625" customWidth="1"/>
    <col min="7" max="7" width="12.109375" customWidth="1"/>
    <col min="9" max="9" width="10.88671875" customWidth="1"/>
  </cols>
  <sheetData>
    <row r="1" spans="1:9" x14ac:dyDescent="0.3">
      <c r="B1" s="29" t="s">
        <v>18</v>
      </c>
      <c r="C1" s="30" t="s">
        <v>91</v>
      </c>
      <c r="H1" s="100"/>
    </row>
    <row r="2" spans="1:9" x14ac:dyDescent="0.3">
      <c r="B2" s="29" t="s">
        <v>19</v>
      </c>
      <c r="C2" s="31">
        <v>4002</v>
      </c>
      <c r="H2" s="100"/>
    </row>
    <row r="3" spans="1:9" x14ac:dyDescent="0.3">
      <c r="H3" s="100"/>
    </row>
    <row r="4" spans="1:9" ht="18" x14ac:dyDescent="0.35">
      <c r="C4" s="29"/>
      <c r="D4" s="32"/>
      <c r="E4" s="33" t="s">
        <v>20</v>
      </c>
      <c r="F4" s="32"/>
      <c r="G4" s="29"/>
      <c r="H4" s="100"/>
    </row>
    <row r="5" spans="1:9" ht="18" x14ac:dyDescent="0.35">
      <c r="C5" s="29"/>
      <c r="D5" s="32"/>
      <c r="E5" s="33" t="s">
        <v>21</v>
      </c>
      <c r="F5" s="32"/>
      <c r="G5" s="29"/>
      <c r="H5" s="100"/>
    </row>
    <row r="6" spans="1:9" ht="18" x14ac:dyDescent="0.35">
      <c r="C6" s="29"/>
      <c r="D6" s="34" t="s">
        <v>22</v>
      </c>
      <c r="E6" s="52">
        <f>Raport!B4</f>
        <v>42459</v>
      </c>
      <c r="F6" s="32"/>
      <c r="G6" s="29"/>
      <c r="H6" s="100"/>
    </row>
    <row r="7" spans="1:9" x14ac:dyDescent="0.3">
      <c r="H7" s="100"/>
    </row>
    <row r="8" spans="1:9" ht="35.4" customHeight="1" x14ac:dyDescent="0.3">
      <c r="A8" s="27" t="s">
        <v>23</v>
      </c>
      <c r="B8" s="28" t="s">
        <v>15</v>
      </c>
      <c r="C8" s="28" t="s">
        <v>24</v>
      </c>
      <c r="D8" s="28" t="s">
        <v>25</v>
      </c>
      <c r="E8" s="28" t="s">
        <v>26</v>
      </c>
      <c r="F8" s="26" t="s">
        <v>27</v>
      </c>
      <c r="G8" s="28" t="s">
        <v>28</v>
      </c>
      <c r="H8" s="209" t="s">
        <v>29</v>
      </c>
      <c r="I8" s="26" t="s">
        <v>30</v>
      </c>
    </row>
    <row r="9" spans="1:9" x14ac:dyDescent="0.3">
      <c r="A9" s="39">
        <v>1</v>
      </c>
      <c r="B9" s="40">
        <f>E6</f>
        <v>42459</v>
      </c>
      <c r="C9" s="46">
        <v>615063</v>
      </c>
      <c r="D9" s="42">
        <v>680</v>
      </c>
      <c r="E9" s="42">
        <v>46819</v>
      </c>
      <c r="F9" s="43">
        <v>70</v>
      </c>
      <c r="G9" s="43"/>
      <c r="H9" s="104">
        <f>IF(F9-G9&lt;50,0,IF(F9-G9&lt;150,1,IF(F9-G9&lt;250,2,IF(F9-G9&lt;350,3,IF(F9-G9&lt;450,4,IF(F9-G9&lt;550,5,IF(F9-G9&lt;650,6,IF(F9-G9&lt;750,7,IF(F9-G9&lt;850,8,IF(F9-G9&lt;950,9,IF(F9-G9&lt;1050,10,IF(F9-G9&lt;1150,11,IF(F9-G9&lt;1250,12,IF(F9-G9&lt;1350,13,IF(F9-G9&lt;1450,14,IF(F9-G9&lt;1550,15,IF(F9-G9&lt;1650,16,IF(F9-G9&lt;1750,17,IF(F9-G9&lt;1850,18,IF(F9-G9&lt;1950,19,IF(F9-G9&lt;2050,20,IF(F9-G9&lt;2150,21,IF(F9-G9&lt;2250,22,IF(F9-G9&lt;2350,23,IF(F9-G9&lt;2450,24,IF(F9-G9&lt;2550,25,IF(F9-G9&lt;2650,26,IF(F9-G9&lt;2750,27,IF(F9-G9&lt;2850,28,IF(F9-G9&lt;2950,29,IF(F9-G9&lt;3050,30,)))))))))))))))))))))))))))))))</f>
        <v>1</v>
      </c>
      <c r="I9" s="41">
        <f>F9-H9</f>
        <v>69</v>
      </c>
    </row>
    <row r="10" spans="1:9" x14ac:dyDescent="0.3">
      <c r="A10" s="39">
        <f>A9+1</f>
        <v>2</v>
      </c>
      <c r="B10" s="40">
        <f>E6</f>
        <v>42459</v>
      </c>
      <c r="C10" s="46">
        <v>636632</v>
      </c>
      <c r="D10" s="42">
        <v>682</v>
      </c>
      <c r="E10" s="42">
        <v>32634</v>
      </c>
      <c r="F10" s="43">
        <v>100.02</v>
      </c>
      <c r="G10" s="43"/>
      <c r="H10" s="104">
        <f t="shared" ref="H10:H44" si="0">IF(F10-G10&lt;50,0,IF(F10-G10&lt;150,1,IF(F10-G10&lt;250,2,IF(F10-G10&lt;350,3,IF(F10-G10&lt;450,4,IF(F10-G10&lt;550,5,IF(F10-G10&lt;650,6,IF(F10-G10&lt;750,7,IF(F10-G10&lt;850,8,IF(F10-G10&lt;950,9,IF(F10-G10&lt;1050,10,IF(F10-G10&lt;1150,11,IF(F10-G10&lt;1250,12,IF(F10-G10&lt;1350,13,IF(F10-G10&lt;1450,14,IF(F10-G10&lt;1550,15,IF(F10-G10&lt;1650,16,IF(F10-G10&lt;1750,17,IF(F10-G10&lt;1850,18,IF(F10-G10&lt;1950,19,IF(F10-G10&lt;2050,20,IF(F10-G10&lt;2150,21,IF(F10-G10&lt;2250,22,IF(F10-G10&lt;2350,23,IF(F10-G10&lt;2450,24,IF(F10-G10&lt;2550,25,IF(F10-G10&lt;2650,26,IF(F10-G10&lt;2750,27,IF(F10-G10&lt;2850,28,IF(F10-G10&lt;2950,29,IF(F10-G10&lt;3050,30,)))))))))))))))))))))))))))))))</f>
        <v>1</v>
      </c>
      <c r="I10" s="41">
        <f t="shared" ref="I10:I44" si="1">F10-H10</f>
        <v>99.02</v>
      </c>
    </row>
    <row r="11" spans="1:9" x14ac:dyDescent="0.3">
      <c r="A11" s="39">
        <f t="shared" ref="A11:A44" si="2">A10+1</f>
        <v>3</v>
      </c>
      <c r="B11" s="40">
        <f>E6</f>
        <v>42459</v>
      </c>
      <c r="C11" s="46">
        <v>616027</v>
      </c>
      <c r="D11" s="42">
        <v>545</v>
      </c>
      <c r="E11" s="42">
        <v>57185</v>
      </c>
      <c r="F11" s="43">
        <v>60.01</v>
      </c>
      <c r="G11" s="43"/>
      <c r="H11" s="104">
        <f t="shared" si="0"/>
        <v>1</v>
      </c>
      <c r="I11" s="41">
        <f t="shared" si="1"/>
        <v>59.01</v>
      </c>
    </row>
    <row r="12" spans="1:9" x14ac:dyDescent="0.3">
      <c r="A12" s="39">
        <f t="shared" si="2"/>
        <v>4</v>
      </c>
      <c r="B12" s="40">
        <f>E6</f>
        <v>42459</v>
      </c>
      <c r="C12" s="46">
        <v>615063</v>
      </c>
      <c r="D12" s="42">
        <v>681</v>
      </c>
      <c r="E12" s="42">
        <v>59898</v>
      </c>
      <c r="F12" s="43">
        <v>50</v>
      </c>
      <c r="G12" s="43"/>
      <c r="H12" s="104">
        <f t="shared" si="0"/>
        <v>1</v>
      </c>
      <c r="I12" s="41">
        <f t="shared" si="1"/>
        <v>49</v>
      </c>
    </row>
    <row r="13" spans="1:9" x14ac:dyDescent="0.3">
      <c r="A13" s="39">
        <f t="shared" si="2"/>
        <v>5</v>
      </c>
      <c r="B13" s="40">
        <f>E6</f>
        <v>42459</v>
      </c>
      <c r="C13" s="46">
        <v>616027</v>
      </c>
      <c r="D13" s="42">
        <v>546</v>
      </c>
      <c r="E13" s="42">
        <v>6432</v>
      </c>
      <c r="F13" s="43">
        <v>50</v>
      </c>
      <c r="G13" s="43"/>
      <c r="H13" s="104">
        <f t="shared" si="0"/>
        <v>1</v>
      </c>
      <c r="I13" s="41">
        <f t="shared" si="1"/>
        <v>49</v>
      </c>
    </row>
    <row r="14" spans="1:9" x14ac:dyDescent="0.3">
      <c r="A14" s="39">
        <f t="shared" si="2"/>
        <v>6</v>
      </c>
      <c r="B14" s="40">
        <f>E6</f>
        <v>42459</v>
      </c>
      <c r="C14" s="46">
        <v>616027</v>
      </c>
      <c r="D14" s="42">
        <v>547</v>
      </c>
      <c r="E14" s="42">
        <v>55706</v>
      </c>
      <c r="F14" s="43">
        <v>100</v>
      </c>
      <c r="G14" s="43"/>
      <c r="H14" s="104">
        <f t="shared" si="0"/>
        <v>1</v>
      </c>
      <c r="I14" s="41">
        <f t="shared" si="1"/>
        <v>99</v>
      </c>
    </row>
    <row r="15" spans="1:9" x14ac:dyDescent="0.3">
      <c r="A15" s="39">
        <f t="shared" si="2"/>
        <v>7</v>
      </c>
      <c r="B15" s="40">
        <f>E6</f>
        <v>42459</v>
      </c>
      <c r="C15" s="46">
        <v>636632</v>
      </c>
      <c r="D15" s="42">
        <v>683</v>
      </c>
      <c r="E15" s="42">
        <v>44312</v>
      </c>
      <c r="F15" s="43">
        <v>15.05</v>
      </c>
      <c r="G15" s="43"/>
      <c r="H15" s="104">
        <f t="shared" si="0"/>
        <v>0</v>
      </c>
      <c r="I15" s="41">
        <f t="shared" si="1"/>
        <v>15.05</v>
      </c>
    </row>
    <row r="16" spans="1:9" x14ac:dyDescent="0.3">
      <c r="A16" s="39">
        <f t="shared" si="2"/>
        <v>8</v>
      </c>
      <c r="B16" s="40">
        <f>E6</f>
        <v>42459</v>
      </c>
      <c r="C16" s="46">
        <v>636632</v>
      </c>
      <c r="D16" s="42">
        <v>684</v>
      </c>
      <c r="E16" s="42">
        <v>42318</v>
      </c>
      <c r="F16" s="43">
        <v>20</v>
      </c>
      <c r="G16" s="43"/>
      <c r="H16" s="104">
        <f t="shared" si="0"/>
        <v>0</v>
      </c>
      <c r="I16" s="41">
        <f t="shared" si="1"/>
        <v>20</v>
      </c>
    </row>
    <row r="17" spans="1:9" x14ac:dyDescent="0.3">
      <c r="A17" s="39">
        <f t="shared" si="2"/>
        <v>9</v>
      </c>
      <c r="B17" s="40">
        <f>E6</f>
        <v>42459</v>
      </c>
      <c r="C17" s="46"/>
      <c r="D17" s="42"/>
      <c r="E17" s="42"/>
      <c r="F17" s="43"/>
      <c r="G17" s="43"/>
      <c r="H17" s="104">
        <f t="shared" si="0"/>
        <v>0</v>
      </c>
      <c r="I17" s="41">
        <f t="shared" si="1"/>
        <v>0</v>
      </c>
    </row>
    <row r="18" spans="1:9" x14ac:dyDescent="0.3">
      <c r="A18" s="39">
        <f t="shared" si="2"/>
        <v>10</v>
      </c>
      <c r="B18" s="40">
        <f>E6</f>
        <v>42459</v>
      </c>
      <c r="C18" s="46"/>
      <c r="D18" s="42"/>
      <c r="E18" s="42"/>
      <c r="F18" s="43"/>
      <c r="G18" s="43"/>
      <c r="H18" s="104">
        <f t="shared" si="0"/>
        <v>0</v>
      </c>
      <c r="I18" s="41">
        <f t="shared" si="1"/>
        <v>0</v>
      </c>
    </row>
    <row r="19" spans="1:9" x14ac:dyDescent="0.3">
      <c r="A19" s="39">
        <f t="shared" si="2"/>
        <v>11</v>
      </c>
      <c r="B19" s="40">
        <f>E6</f>
        <v>42459</v>
      </c>
      <c r="C19" s="46"/>
      <c r="D19" s="42"/>
      <c r="E19" s="42"/>
      <c r="F19" s="43"/>
      <c r="G19" s="43"/>
      <c r="H19" s="104">
        <f t="shared" si="0"/>
        <v>0</v>
      </c>
      <c r="I19" s="41">
        <f t="shared" si="1"/>
        <v>0</v>
      </c>
    </row>
    <row r="20" spans="1:9" x14ac:dyDescent="0.3">
      <c r="A20" s="39">
        <f t="shared" si="2"/>
        <v>12</v>
      </c>
      <c r="B20" s="40">
        <f>E6</f>
        <v>42459</v>
      </c>
      <c r="C20" s="46"/>
      <c r="D20" s="42"/>
      <c r="E20" s="42"/>
      <c r="F20" s="43"/>
      <c r="G20" s="43"/>
      <c r="H20" s="104">
        <f t="shared" si="0"/>
        <v>0</v>
      </c>
      <c r="I20" s="41">
        <f t="shared" si="1"/>
        <v>0</v>
      </c>
    </row>
    <row r="21" spans="1:9" x14ac:dyDescent="0.3">
      <c r="A21" s="39">
        <f t="shared" si="2"/>
        <v>13</v>
      </c>
      <c r="B21" s="40">
        <f>E6</f>
        <v>42459</v>
      </c>
      <c r="C21" s="46"/>
      <c r="D21" s="42"/>
      <c r="E21" s="42"/>
      <c r="F21" s="43"/>
      <c r="G21" s="43"/>
      <c r="H21" s="104">
        <f t="shared" si="0"/>
        <v>0</v>
      </c>
      <c r="I21" s="41">
        <f t="shared" si="1"/>
        <v>0</v>
      </c>
    </row>
    <row r="22" spans="1:9" x14ac:dyDescent="0.3">
      <c r="A22" s="39">
        <f t="shared" si="2"/>
        <v>14</v>
      </c>
      <c r="B22" s="40">
        <f>E6</f>
        <v>42459</v>
      </c>
      <c r="C22" s="46"/>
      <c r="D22" s="42"/>
      <c r="E22" s="42"/>
      <c r="F22" s="43"/>
      <c r="G22" s="43"/>
      <c r="H22" s="104">
        <f t="shared" si="0"/>
        <v>0</v>
      </c>
      <c r="I22" s="41">
        <f t="shared" si="1"/>
        <v>0</v>
      </c>
    </row>
    <row r="23" spans="1:9" x14ac:dyDescent="0.3">
      <c r="A23" s="39">
        <f t="shared" si="2"/>
        <v>15</v>
      </c>
      <c r="B23" s="40">
        <f>E6</f>
        <v>42459</v>
      </c>
      <c r="C23" s="46"/>
      <c r="D23" s="42"/>
      <c r="E23" s="42"/>
      <c r="F23" s="43"/>
      <c r="G23" s="43"/>
      <c r="H23" s="104">
        <f t="shared" si="0"/>
        <v>0</v>
      </c>
      <c r="I23" s="41">
        <f t="shared" si="1"/>
        <v>0</v>
      </c>
    </row>
    <row r="24" spans="1:9" x14ac:dyDescent="0.3">
      <c r="A24" s="39">
        <f t="shared" si="2"/>
        <v>16</v>
      </c>
      <c r="B24" s="40">
        <f>E6</f>
        <v>42459</v>
      </c>
      <c r="C24" s="46"/>
      <c r="D24" s="42"/>
      <c r="E24" s="42"/>
      <c r="F24" s="43"/>
      <c r="G24" s="43"/>
      <c r="H24" s="104">
        <f t="shared" si="0"/>
        <v>0</v>
      </c>
      <c r="I24" s="41">
        <f t="shared" si="1"/>
        <v>0</v>
      </c>
    </row>
    <row r="25" spans="1:9" x14ac:dyDescent="0.3">
      <c r="A25" s="39">
        <f t="shared" si="2"/>
        <v>17</v>
      </c>
      <c r="B25" s="40">
        <f>E6</f>
        <v>42459</v>
      </c>
      <c r="C25" s="46"/>
      <c r="D25" s="42"/>
      <c r="E25" s="42"/>
      <c r="F25" s="43"/>
      <c r="G25" s="43"/>
      <c r="H25" s="104">
        <f t="shared" si="0"/>
        <v>0</v>
      </c>
      <c r="I25" s="41">
        <f t="shared" si="1"/>
        <v>0</v>
      </c>
    </row>
    <row r="26" spans="1:9" x14ac:dyDescent="0.3">
      <c r="A26" s="39">
        <f t="shared" si="2"/>
        <v>18</v>
      </c>
      <c r="B26" s="40">
        <f>E6</f>
        <v>42459</v>
      </c>
      <c r="C26" s="46"/>
      <c r="D26" s="42"/>
      <c r="E26" s="42"/>
      <c r="F26" s="43"/>
      <c r="G26" s="43"/>
      <c r="H26" s="104">
        <f t="shared" si="0"/>
        <v>0</v>
      </c>
      <c r="I26" s="41">
        <f t="shared" si="1"/>
        <v>0</v>
      </c>
    </row>
    <row r="27" spans="1:9" x14ac:dyDescent="0.3">
      <c r="A27" s="39">
        <f t="shared" si="2"/>
        <v>19</v>
      </c>
      <c r="B27" s="40">
        <f>E6</f>
        <v>42459</v>
      </c>
      <c r="C27" s="46"/>
      <c r="D27" s="42"/>
      <c r="E27" s="42"/>
      <c r="F27" s="43"/>
      <c r="G27" s="43"/>
      <c r="H27" s="104">
        <f t="shared" si="0"/>
        <v>0</v>
      </c>
      <c r="I27" s="41">
        <f t="shared" si="1"/>
        <v>0</v>
      </c>
    </row>
    <row r="28" spans="1:9" x14ac:dyDescent="0.3">
      <c r="A28" s="39">
        <f t="shared" si="2"/>
        <v>20</v>
      </c>
      <c r="B28" s="40">
        <f>E6</f>
        <v>42459</v>
      </c>
      <c r="C28" s="46"/>
      <c r="D28" s="42"/>
      <c r="E28" s="42"/>
      <c r="F28" s="43"/>
      <c r="G28" s="43"/>
      <c r="H28" s="104">
        <f t="shared" si="0"/>
        <v>0</v>
      </c>
      <c r="I28" s="41">
        <f t="shared" si="1"/>
        <v>0</v>
      </c>
    </row>
    <row r="29" spans="1:9" x14ac:dyDescent="0.3">
      <c r="A29" s="39">
        <f t="shared" si="2"/>
        <v>21</v>
      </c>
      <c r="B29" s="40">
        <f>E6</f>
        <v>42459</v>
      </c>
      <c r="C29" s="46"/>
      <c r="D29" s="42"/>
      <c r="E29" s="42"/>
      <c r="F29" s="43"/>
      <c r="G29" s="43"/>
      <c r="H29" s="104">
        <f t="shared" si="0"/>
        <v>0</v>
      </c>
      <c r="I29" s="41">
        <f t="shared" si="1"/>
        <v>0</v>
      </c>
    </row>
    <row r="30" spans="1:9" x14ac:dyDescent="0.3">
      <c r="A30" s="39">
        <f t="shared" si="2"/>
        <v>22</v>
      </c>
      <c r="B30" s="40">
        <f>E6</f>
        <v>42459</v>
      </c>
      <c r="C30" s="46"/>
      <c r="D30" s="42"/>
      <c r="E30" s="42"/>
      <c r="F30" s="43"/>
      <c r="G30" s="43"/>
      <c r="H30" s="104">
        <f t="shared" si="0"/>
        <v>0</v>
      </c>
      <c r="I30" s="41">
        <f t="shared" si="1"/>
        <v>0</v>
      </c>
    </row>
    <row r="31" spans="1:9" x14ac:dyDescent="0.3">
      <c r="A31" s="39">
        <f t="shared" si="2"/>
        <v>23</v>
      </c>
      <c r="B31" s="40">
        <f>E6</f>
        <v>42459</v>
      </c>
      <c r="C31" s="46"/>
      <c r="D31" s="42"/>
      <c r="E31" s="42"/>
      <c r="F31" s="43"/>
      <c r="G31" s="43"/>
      <c r="H31" s="104">
        <f t="shared" si="0"/>
        <v>0</v>
      </c>
      <c r="I31" s="41">
        <f t="shared" si="1"/>
        <v>0</v>
      </c>
    </row>
    <row r="32" spans="1:9" x14ac:dyDescent="0.3">
      <c r="A32" s="39">
        <f t="shared" si="2"/>
        <v>24</v>
      </c>
      <c r="B32" s="40">
        <f>E6</f>
        <v>42459</v>
      </c>
      <c r="C32" s="46"/>
      <c r="D32" s="42"/>
      <c r="E32" s="42"/>
      <c r="F32" s="43"/>
      <c r="G32" s="43"/>
      <c r="H32" s="104">
        <f t="shared" si="0"/>
        <v>0</v>
      </c>
      <c r="I32" s="41">
        <f t="shared" si="1"/>
        <v>0</v>
      </c>
    </row>
    <row r="33" spans="1:9" x14ac:dyDescent="0.3">
      <c r="A33" s="39">
        <f t="shared" si="2"/>
        <v>25</v>
      </c>
      <c r="B33" s="40">
        <f>E6</f>
        <v>42459</v>
      </c>
      <c r="C33" s="46"/>
      <c r="D33" s="42"/>
      <c r="E33" s="42"/>
      <c r="F33" s="43"/>
      <c r="G33" s="43"/>
      <c r="H33" s="104">
        <f t="shared" si="0"/>
        <v>0</v>
      </c>
      <c r="I33" s="41">
        <f t="shared" si="1"/>
        <v>0</v>
      </c>
    </row>
    <row r="34" spans="1:9" x14ac:dyDescent="0.3">
      <c r="A34" s="39">
        <f t="shared" si="2"/>
        <v>26</v>
      </c>
      <c r="B34" s="40">
        <f>E6</f>
        <v>42459</v>
      </c>
      <c r="C34" s="46"/>
      <c r="D34" s="42"/>
      <c r="E34" s="42"/>
      <c r="F34" s="43"/>
      <c r="G34" s="43"/>
      <c r="H34" s="104">
        <f t="shared" si="0"/>
        <v>0</v>
      </c>
      <c r="I34" s="41">
        <f t="shared" si="1"/>
        <v>0</v>
      </c>
    </row>
    <row r="35" spans="1:9" x14ac:dyDescent="0.3">
      <c r="A35" s="39">
        <f t="shared" si="2"/>
        <v>27</v>
      </c>
      <c r="B35" s="40">
        <f>E6</f>
        <v>42459</v>
      </c>
      <c r="C35" s="46"/>
      <c r="D35" s="42"/>
      <c r="E35" s="42"/>
      <c r="F35" s="43"/>
      <c r="G35" s="43"/>
      <c r="H35" s="104">
        <f t="shared" si="0"/>
        <v>0</v>
      </c>
      <c r="I35" s="41">
        <f t="shared" si="1"/>
        <v>0</v>
      </c>
    </row>
    <row r="36" spans="1:9" x14ac:dyDescent="0.3">
      <c r="A36" s="39">
        <f t="shared" si="2"/>
        <v>28</v>
      </c>
      <c r="B36" s="40">
        <f>E6</f>
        <v>42459</v>
      </c>
      <c r="C36" s="46"/>
      <c r="D36" s="42"/>
      <c r="E36" s="42"/>
      <c r="F36" s="43"/>
      <c r="G36" s="43"/>
      <c r="H36" s="104">
        <f t="shared" si="0"/>
        <v>0</v>
      </c>
      <c r="I36" s="41">
        <f t="shared" si="1"/>
        <v>0</v>
      </c>
    </row>
    <row r="37" spans="1:9" x14ac:dyDescent="0.3">
      <c r="A37" s="39">
        <f t="shared" si="2"/>
        <v>29</v>
      </c>
      <c r="B37" s="40">
        <f>E6</f>
        <v>42459</v>
      </c>
      <c r="C37" s="46"/>
      <c r="D37" s="42"/>
      <c r="E37" s="42"/>
      <c r="F37" s="43"/>
      <c r="G37" s="43"/>
      <c r="H37" s="104">
        <f t="shared" si="0"/>
        <v>0</v>
      </c>
      <c r="I37" s="41">
        <f t="shared" si="1"/>
        <v>0</v>
      </c>
    </row>
    <row r="38" spans="1:9" x14ac:dyDescent="0.3">
      <c r="A38" s="39">
        <f t="shared" si="2"/>
        <v>30</v>
      </c>
      <c r="B38" s="40">
        <f>E6</f>
        <v>42459</v>
      </c>
      <c r="C38" s="46"/>
      <c r="D38" s="42"/>
      <c r="E38" s="42"/>
      <c r="F38" s="43"/>
      <c r="G38" s="43"/>
      <c r="H38" s="104">
        <f t="shared" si="0"/>
        <v>0</v>
      </c>
      <c r="I38" s="41">
        <f t="shared" si="1"/>
        <v>0</v>
      </c>
    </row>
    <row r="39" spans="1:9" x14ac:dyDescent="0.3">
      <c r="A39" s="39">
        <f t="shared" si="2"/>
        <v>31</v>
      </c>
      <c r="B39" s="40">
        <f>E6</f>
        <v>42459</v>
      </c>
      <c r="C39" s="46"/>
      <c r="D39" s="42"/>
      <c r="E39" s="42"/>
      <c r="F39" s="43"/>
      <c r="G39" s="43"/>
      <c r="H39" s="104">
        <f t="shared" si="0"/>
        <v>0</v>
      </c>
      <c r="I39" s="41">
        <f t="shared" si="1"/>
        <v>0</v>
      </c>
    </row>
    <row r="40" spans="1:9" x14ac:dyDescent="0.3">
      <c r="A40" s="39">
        <f t="shared" si="2"/>
        <v>32</v>
      </c>
      <c r="B40" s="40">
        <f>E6</f>
        <v>42459</v>
      </c>
      <c r="C40" s="46"/>
      <c r="D40" s="42"/>
      <c r="E40" s="42"/>
      <c r="F40" s="43"/>
      <c r="G40" s="43"/>
      <c r="H40" s="104">
        <f t="shared" si="0"/>
        <v>0</v>
      </c>
      <c r="I40" s="41">
        <f t="shared" si="1"/>
        <v>0</v>
      </c>
    </row>
    <row r="41" spans="1:9" x14ac:dyDescent="0.3">
      <c r="A41" s="39">
        <f t="shared" si="2"/>
        <v>33</v>
      </c>
      <c r="B41" s="40">
        <f>E6</f>
        <v>42459</v>
      </c>
      <c r="C41" s="46"/>
      <c r="D41" s="42"/>
      <c r="E41" s="42"/>
      <c r="F41" s="43"/>
      <c r="G41" s="43"/>
      <c r="H41" s="104">
        <f t="shared" si="0"/>
        <v>0</v>
      </c>
      <c r="I41" s="41">
        <f t="shared" si="1"/>
        <v>0</v>
      </c>
    </row>
    <row r="42" spans="1:9" x14ac:dyDescent="0.3">
      <c r="A42" s="39">
        <f t="shared" si="2"/>
        <v>34</v>
      </c>
      <c r="B42" s="40">
        <f>E6</f>
        <v>42459</v>
      </c>
      <c r="C42" s="46"/>
      <c r="D42" s="42"/>
      <c r="E42" s="42"/>
      <c r="F42" s="43"/>
      <c r="G42" s="43"/>
      <c r="H42" s="104">
        <f t="shared" si="0"/>
        <v>0</v>
      </c>
      <c r="I42" s="41">
        <f t="shared" si="1"/>
        <v>0</v>
      </c>
    </row>
    <row r="43" spans="1:9" x14ac:dyDescent="0.3">
      <c r="A43" s="39">
        <f t="shared" si="2"/>
        <v>35</v>
      </c>
      <c r="B43" s="40">
        <f>E6</f>
        <v>42459</v>
      </c>
      <c r="C43" s="46"/>
      <c r="D43" s="42"/>
      <c r="E43" s="42"/>
      <c r="F43" s="43"/>
      <c r="G43" s="43"/>
      <c r="H43" s="104">
        <f t="shared" si="0"/>
        <v>0</v>
      </c>
      <c r="I43" s="41">
        <f t="shared" si="1"/>
        <v>0</v>
      </c>
    </row>
    <row r="44" spans="1:9" x14ac:dyDescent="0.3">
      <c r="A44" s="39">
        <f t="shared" si="2"/>
        <v>36</v>
      </c>
      <c r="B44" s="40">
        <f>E6</f>
        <v>42459</v>
      </c>
      <c r="C44" s="46"/>
      <c r="D44" s="42"/>
      <c r="E44" s="42"/>
      <c r="F44" s="43"/>
      <c r="G44" s="43"/>
      <c r="H44" s="104">
        <f t="shared" si="0"/>
        <v>0</v>
      </c>
      <c r="I44" s="41">
        <f t="shared" si="1"/>
        <v>0</v>
      </c>
    </row>
    <row r="45" spans="1:9" x14ac:dyDescent="0.3">
      <c r="A45" s="37"/>
      <c r="B45" s="35"/>
      <c r="C45" s="38" t="s">
        <v>12</v>
      </c>
      <c r="D45" s="35"/>
      <c r="E45" s="36"/>
      <c r="F45" s="41">
        <f>SUM(F9:F44)</f>
        <v>465.08</v>
      </c>
      <c r="G45" s="41">
        <f>SUM(G9:G44)</f>
        <v>0</v>
      </c>
      <c r="H45" s="104">
        <f>SUM(H9:H44)</f>
        <v>6</v>
      </c>
      <c r="I45" s="41">
        <f>SUM(I9:I44)</f>
        <v>459.08</v>
      </c>
    </row>
    <row r="46" spans="1:9" x14ac:dyDescent="0.3">
      <c r="H46" s="100"/>
    </row>
    <row r="47" spans="1:9" x14ac:dyDescent="0.3">
      <c r="G47" s="29" t="s">
        <v>31</v>
      </c>
      <c r="H47" s="100"/>
    </row>
    <row r="48" spans="1:9" x14ac:dyDescent="0.3">
      <c r="H48" s="100"/>
    </row>
    <row r="49" spans="1:9" x14ac:dyDescent="0.3">
      <c r="B49" s="29" t="s">
        <v>18</v>
      </c>
      <c r="C49" s="30" t="s">
        <v>91</v>
      </c>
      <c r="H49" s="100"/>
    </row>
    <row r="50" spans="1:9" x14ac:dyDescent="0.3">
      <c r="B50" s="29" t="s">
        <v>19</v>
      </c>
      <c r="C50" s="31">
        <v>4002</v>
      </c>
      <c r="H50" s="100"/>
    </row>
    <row r="51" spans="1:9" x14ac:dyDescent="0.3">
      <c r="H51" s="100"/>
    </row>
    <row r="52" spans="1:9" ht="18" x14ac:dyDescent="0.35">
      <c r="C52" s="29"/>
      <c r="D52" s="32"/>
      <c r="E52" s="33" t="s">
        <v>20</v>
      </c>
      <c r="F52" s="32"/>
      <c r="G52" s="29"/>
      <c r="H52" s="100"/>
    </row>
    <row r="53" spans="1:9" ht="18" x14ac:dyDescent="0.35">
      <c r="C53" s="29"/>
      <c r="D53" s="32"/>
      <c r="E53" s="33" t="s">
        <v>21</v>
      </c>
      <c r="F53" s="32"/>
      <c r="G53" s="29"/>
      <c r="H53" s="100"/>
    </row>
    <row r="54" spans="1:9" ht="18" x14ac:dyDescent="0.35">
      <c r="C54" s="29"/>
      <c r="D54" s="34" t="s">
        <v>22</v>
      </c>
      <c r="E54" s="44">
        <f>E6+1</f>
        <v>42460</v>
      </c>
      <c r="F54" s="32"/>
      <c r="G54" s="29"/>
      <c r="H54" s="100"/>
    </row>
    <row r="55" spans="1:9" x14ac:dyDescent="0.3">
      <c r="H55" s="100"/>
    </row>
    <row r="56" spans="1:9" ht="36" x14ac:dyDescent="0.3">
      <c r="A56" s="27" t="s">
        <v>23</v>
      </c>
      <c r="B56" s="28" t="s">
        <v>15</v>
      </c>
      <c r="C56" s="28" t="s">
        <v>24</v>
      </c>
      <c r="D56" s="28" t="s">
        <v>25</v>
      </c>
      <c r="E56" s="28" t="s">
        <v>26</v>
      </c>
      <c r="F56" s="26" t="s">
        <v>27</v>
      </c>
      <c r="G56" s="28" t="s">
        <v>28</v>
      </c>
      <c r="H56" s="209" t="s">
        <v>29</v>
      </c>
      <c r="I56" s="26" t="s">
        <v>30</v>
      </c>
    </row>
    <row r="57" spans="1:9" x14ac:dyDescent="0.3">
      <c r="A57" s="39">
        <v>1</v>
      </c>
      <c r="B57" s="40">
        <f>E54</f>
        <v>42460</v>
      </c>
      <c r="C57" s="75">
        <v>636632</v>
      </c>
      <c r="D57" s="76">
        <v>685</v>
      </c>
      <c r="E57" s="76">
        <v>38429</v>
      </c>
      <c r="F57" s="77">
        <v>100</v>
      </c>
      <c r="G57" s="43"/>
      <c r="H57" s="104">
        <f t="shared" ref="H57:H92" si="3">IF(F57-G57&lt;50,0,IF(F57-G57&lt;150,1,IF(F57-G57&lt;250,2,IF(F57-G57&lt;350,3,IF(F57-G57&lt;450,4,IF(F57-G57&lt;550,5,IF(F57-G57&lt;650,6,IF(F57-G57&lt;750,7,IF(F57-G57&lt;850,8,IF(F57-G57&lt;950,9,IF(F57-G57&lt;1050,10,IF(F57-G57&lt;1150,11,IF(F57-G57&lt;1250,12,IF(F57-G57&lt;1350,13,IF(F57-G57&lt;1450,14,IF(F57-G57&lt;1550,15,IF(F57-G57&lt;1650,16,IF(F57-G57&lt;1750,17,IF(F57-G57&lt;1850,18,IF(F57-G57&lt;1950,19,IF(F57-G57&lt;2050,20,IF(F57-G57&lt;2150,21,IF(F57-G57&lt;2250,22,IF(F57-G57&lt;2350,23,IF(F57-G57&lt;2450,24,IF(F57-G57&lt;2550,25,IF(F57-G57&lt;2650,26,IF(F57-G57&lt;2750,27,IF(F57-G57&lt;2850,28,IF(F57-G57&lt;2950,29,IF(F57-G57&lt;3050,30,)))))))))))))))))))))))))))))))</f>
        <v>1</v>
      </c>
      <c r="I57" s="41">
        <f>F57-H57</f>
        <v>99</v>
      </c>
    </row>
    <row r="58" spans="1:9" x14ac:dyDescent="0.3">
      <c r="A58" s="39">
        <f>A57+1</f>
        <v>2</v>
      </c>
      <c r="B58" s="40">
        <f>E54</f>
        <v>42460</v>
      </c>
      <c r="C58" s="75">
        <v>636632</v>
      </c>
      <c r="D58" s="76">
        <v>686</v>
      </c>
      <c r="E58" s="76">
        <v>54424</v>
      </c>
      <c r="F58" s="77">
        <v>250</v>
      </c>
      <c r="G58" s="43"/>
      <c r="H58" s="104">
        <f t="shared" si="3"/>
        <v>3</v>
      </c>
      <c r="I58" s="41">
        <f t="shared" ref="I58:I92" si="4">F58-H58</f>
        <v>247</v>
      </c>
    </row>
    <row r="59" spans="1:9" x14ac:dyDescent="0.3">
      <c r="A59" s="39">
        <f t="shared" ref="A59:A92" si="5">A58+1</f>
        <v>3</v>
      </c>
      <c r="B59" s="40">
        <f>E54</f>
        <v>42460</v>
      </c>
      <c r="C59" s="75">
        <v>636632</v>
      </c>
      <c r="D59" s="76">
        <v>687</v>
      </c>
      <c r="E59" s="76">
        <v>29224</v>
      </c>
      <c r="F59" s="77">
        <v>100</v>
      </c>
      <c r="G59" s="43"/>
      <c r="H59" s="104">
        <f t="shared" si="3"/>
        <v>1</v>
      </c>
      <c r="I59" s="41">
        <f t="shared" si="4"/>
        <v>99</v>
      </c>
    </row>
    <row r="60" spans="1:9" x14ac:dyDescent="0.3">
      <c r="A60" s="39">
        <f t="shared" si="5"/>
        <v>4</v>
      </c>
      <c r="B60" s="40">
        <f>E54</f>
        <v>42460</v>
      </c>
      <c r="C60" s="75">
        <v>616027</v>
      </c>
      <c r="D60" s="76">
        <v>548</v>
      </c>
      <c r="E60" s="76">
        <v>51983</v>
      </c>
      <c r="F60" s="77">
        <v>150.05000000000001</v>
      </c>
      <c r="G60" s="43"/>
      <c r="H60" s="104">
        <f t="shared" si="3"/>
        <v>2</v>
      </c>
      <c r="I60" s="41">
        <f t="shared" si="4"/>
        <v>148.05000000000001</v>
      </c>
    </row>
    <row r="61" spans="1:9" x14ac:dyDescent="0.3">
      <c r="A61" s="39">
        <f t="shared" si="5"/>
        <v>5</v>
      </c>
      <c r="B61" s="40">
        <f>E54</f>
        <v>42460</v>
      </c>
      <c r="C61" s="46">
        <v>616027</v>
      </c>
      <c r="D61" s="42">
        <v>549</v>
      </c>
      <c r="E61" s="42">
        <v>62697</v>
      </c>
      <c r="F61" s="43">
        <v>40</v>
      </c>
      <c r="G61" s="43"/>
      <c r="H61" s="104">
        <f t="shared" si="3"/>
        <v>0</v>
      </c>
      <c r="I61" s="41">
        <f t="shared" si="4"/>
        <v>40</v>
      </c>
    </row>
    <row r="62" spans="1:9" x14ac:dyDescent="0.3">
      <c r="A62" s="39">
        <f t="shared" si="5"/>
        <v>6</v>
      </c>
      <c r="B62" s="40">
        <f>E54</f>
        <v>42460</v>
      </c>
      <c r="C62" s="46">
        <v>615063</v>
      </c>
      <c r="D62" s="42">
        <v>682</v>
      </c>
      <c r="E62" s="42">
        <v>35820</v>
      </c>
      <c r="F62" s="43">
        <v>50</v>
      </c>
      <c r="G62" s="43"/>
      <c r="H62" s="104">
        <f t="shared" si="3"/>
        <v>1</v>
      </c>
      <c r="I62" s="41">
        <f t="shared" si="4"/>
        <v>49</v>
      </c>
    </row>
    <row r="63" spans="1:9" x14ac:dyDescent="0.3">
      <c r="A63" s="39">
        <f t="shared" si="5"/>
        <v>7</v>
      </c>
      <c r="B63" s="40">
        <f>E54</f>
        <v>42460</v>
      </c>
      <c r="C63" s="46">
        <v>615063</v>
      </c>
      <c r="D63" s="42">
        <v>683</v>
      </c>
      <c r="E63" s="42">
        <v>48364</v>
      </c>
      <c r="F63" s="43">
        <v>50</v>
      </c>
      <c r="G63" s="43"/>
      <c r="H63" s="104">
        <f t="shared" si="3"/>
        <v>1</v>
      </c>
      <c r="I63" s="41">
        <f t="shared" si="4"/>
        <v>49</v>
      </c>
    </row>
    <row r="64" spans="1:9" x14ac:dyDescent="0.3">
      <c r="A64" s="39">
        <f t="shared" si="5"/>
        <v>8</v>
      </c>
      <c r="B64" s="40">
        <f>E54</f>
        <v>42460</v>
      </c>
      <c r="C64" s="46">
        <v>615063</v>
      </c>
      <c r="D64" s="42">
        <v>684</v>
      </c>
      <c r="E64" s="42">
        <v>2997</v>
      </c>
      <c r="F64" s="43">
        <v>20.02</v>
      </c>
      <c r="G64" s="43"/>
      <c r="H64" s="104">
        <f t="shared" si="3"/>
        <v>0</v>
      </c>
      <c r="I64" s="41">
        <f t="shared" si="4"/>
        <v>20.02</v>
      </c>
    </row>
    <row r="65" spans="1:9" x14ac:dyDescent="0.3">
      <c r="A65" s="39">
        <f t="shared" si="5"/>
        <v>9</v>
      </c>
      <c r="B65" s="40">
        <f>E54</f>
        <v>42460</v>
      </c>
      <c r="C65" s="46">
        <v>616027</v>
      </c>
      <c r="D65" s="42">
        <v>550</v>
      </c>
      <c r="E65" s="42">
        <v>56595</v>
      </c>
      <c r="F65" s="43">
        <v>50</v>
      </c>
      <c r="G65" s="43"/>
      <c r="H65" s="104">
        <f t="shared" si="3"/>
        <v>1</v>
      </c>
      <c r="I65" s="41">
        <f t="shared" si="4"/>
        <v>49</v>
      </c>
    </row>
    <row r="66" spans="1:9" x14ac:dyDescent="0.3">
      <c r="A66" s="39">
        <f t="shared" si="5"/>
        <v>10</v>
      </c>
      <c r="B66" s="40">
        <f>E54</f>
        <v>42460</v>
      </c>
      <c r="C66" s="46">
        <v>615063</v>
      </c>
      <c r="D66" s="42">
        <v>685</v>
      </c>
      <c r="E66" s="42">
        <v>34950</v>
      </c>
      <c r="F66" s="43">
        <v>50</v>
      </c>
      <c r="G66" s="43"/>
      <c r="H66" s="104">
        <f t="shared" si="3"/>
        <v>1</v>
      </c>
      <c r="I66" s="41">
        <f t="shared" si="4"/>
        <v>49</v>
      </c>
    </row>
    <row r="67" spans="1:9" x14ac:dyDescent="0.3">
      <c r="A67" s="39">
        <f t="shared" si="5"/>
        <v>11</v>
      </c>
      <c r="B67" s="40">
        <f>E54</f>
        <v>42460</v>
      </c>
      <c r="C67" s="46">
        <v>615063</v>
      </c>
      <c r="D67" s="42">
        <v>686</v>
      </c>
      <c r="E67" s="42">
        <v>7169</v>
      </c>
      <c r="F67" s="43">
        <v>30</v>
      </c>
      <c r="G67" s="43"/>
      <c r="H67" s="104">
        <f t="shared" si="3"/>
        <v>0</v>
      </c>
      <c r="I67" s="41">
        <f t="shared" si="4"/>
        <v>30</v>
      </c>
    </row>
    <row r="68" spans="1:9" x14ac:dyDescent="0.3">
      <c r="A68" s="39">
        <f t="shared" si="5"/>
        <v>12</v>
      </c>
      <c r="B68" s="40">
        <f>E54</f>
        <v>42460</v>
      </c>
      <c r="C68" s="46">
        <v>636632</v>
      </c>
      <c r="D68" s="42">
        <v>688</v>
      </c>
      <c r="E68" s="42">
        <v>5836</v>
      </c>
      <c r="F68" s="43">
        <v>80</v>
      </c>
      <c r="G68" s="43"/>
      <c r="H68" s="104">
        <f t="shared" si="3"/>
        <v>1</v>
      </c>
      <c r="I68" s="41">
        <f t="shared" si="4"/>
        <v>79</v>
      </c>
    </row>
    <row r="69" spans="1:9" x14ac:dyDescent="0.3">
      <c r="A69" s="39">
        <f t="shared" si="5"/>
        <v>13</v>
      </c>
      <c r="B69" s="40">
        <f>E54</f>
        <v>42460</v>
      </c>
      <c r="C69" s="46">
        <v>616027</v>
      </c>
      <c r="D69" s="42">
        <v>551</v>
      </c>
      <c r="E69" s="42">
        <v>50792</v>
      </c>
      <c r="F69" s="43">
        <v>50</v>
      </c>
      <c r="G69" s="43"/>
      <c r="H69" s="104">
        <f t="shared" si="3"/>
        <v>1</v>
      </c>
      <c r="I69" s="41">
        <f t="shared" si="4"/>
        <v>49</v>
      </c>
    </row>
    <row r="70" spans="1:9" x14ac:dyDescent="0.3">
      <c r="A70" s="39">
        <f t="shared" si="5"/>
        <v>14</v>
      </c>
      <c r="B70" s="40">
        <f>E54</f>
        <v>42460</v>
      </c>
      <c r="C70" s="46"/>
      <c r="D70" s="42"/>
      <c r="E70" s="42"/>
      <c r="F70" s="43"/>
      <c r="G70" s="43"/>
      <c r="H70" s="104">
        <f t="shared" si="3"/>
        <v>0</v>
      </c>
      <c r="I70" s="41">
        <f t="shared" si="4"/>
        <v>0</v>
      </c>
    </row>
    <row r="71" spans="1:9" x14ac:dyDescent="0.3">
      <c r="A71" s="39">
        <f t="shared" si="5"/>
        <v>15</v>
      </c>
      <c r="B71" s="40">
        <f>E54</f>
        <v>42460</v>
      </c>
      <c r="C71" s="46"/>
      <c r="D71" s="42"/>
      <c r="E71" s="42"/>
      <c r="F71" s="43"/>
      <c r="G71" s="43"/>
      <c r="H71" s="104">
        <f t="shared" si="3"/>
        <v>0</v>
      </c>
      <c r="I71" s="41">
        <f t="shared" si="4"/>
        <v>0</v>
      </c>
    </row>
    <row r="72" spans="1:9" x14ac:dyDescent="0.3">
      <c r="A72" s="39">
        <f t="shared" si="5"/>
        <v>16</v>
      </c>
      <c r="B72" s="40">
        <f>E54</f>
        <v>42460</v>
      </c>
      <c r="C72" s="46"/>
      <c r="D72" s="42"/>
      <c r="E72" s="42"/>
      <c r="F72" s="43"/>
      <c r="G72" s="43"/>
      <c r="H72" s="104">
        <f t="shared" si="3"/>
        <v>0</v>
      </c>
      <c r="I72" s="41">
        <f t="shared" si="4"/>
        <v>0</v>
      </c>
    </row>
    <row r="73" spans="1:9" x14ac:dyDescent="0.3">
      <c r="A73" s="39">
        <f t="shared" si="5"/>
        <v>17</v>
      </c>
      <c r="B73" s="40">
        <f>E54</f>
        <v>42460</v>
      </c>
      <c r="C73" s="46"/>
      <c r="D73" s="42"/>
      <c r="E73" s="42"/>
      <c r="F73" s="43"/>
      <c r="G73" s="43"/>
      <c r="H73" s="104">
        <f t="shared" si="3"/>
        <v>0</v>
      </c>
      <c r="I73" s="41">
        <f t="shared" si="4"/>
        <v>0</v>
      </c>
    </row>
    <row r="74" spans="1:9" x14ac:dyDescent="0.3">
      <c r="A74" s="39">
        <f t="shared" si="5"/>
        <v>18</v>
      </c>
      <c r="B74" s="40">
        <f>E54</f>
        <v>42460</v>
      </c>
      <c r="C74" s="46"/>
      <c r="D74" s="42"/>
      <c r="E74" s="42"/>
      <c r="F74" s="43"/>
      <c r="G74" s="43"/>
      <c r="H74" s="104">
        <f t="shared" si="3"/>
        <v>0</v>
      </c>
      <c r="I74" s="41">
        <f t="shared" si="4"/>
        <v>0</v>
      </c>
    </row>
    <row r="75" spans="1:9" x14ac:dyDescent="0.3">
      <c r="A75" s="39">
        <f t="shared" si="5"/>
        <v>19</v>
      </c>
      <c r="B75" s="40">
        <f>E54</f>
        <v>42460</v>
      </c>
      <c r="C75" s="46"/>
      <c r="D75" s="42"/>
      <c r="E75" s="42"/>
      <c r="F75" s="43"/>
      <c r="G75" s="43"/>
      <c r="H75" s="104">
        <f t="shared" si="3"/>
        <v>0</v>
      </c>
      <c r="I75" s="41">
        <f t="shared" si="4"/>
        <v>0</v>
      </c>
    </row>
    <row r="76" spans="1:9" x14ac:dyDescent="0.3">
      <c r="A76" s="39">
        <f t="shared" si="5"/>
        <v>20</v>
      </c>
      <c r="B76" s="40">
        <f>E54</f>
        <v>42460</v>
      </c>
      <c r="C76" s="46"/>
      <c r="D76" s="42"/>
      <c r="E76" s="42"/>
      <c r="F76" s="43"/>
      <c r="G76" s="43"/>
      <c r="H76" s="104">
        <f t="shared" si="3"/>
        <v>0</v>
      </c>
      <c r="I76" s="41">
        <f t="shared" si="4"/>
        <v>0</v>
      </c>
    </row>
    <row r="77" spans="1:9" x14ac:dyDescent="0.3">
      <c r="A77" s="39">
        <f t="shared" si="5"/>
        <v>21</v>
      </c>
      <c r="B77" s="40">
        <f>E54</f>
        <v>42460</v>
      </c>
      <c r="C77" s="46"/>
      <c r="D77" s="42"/>
      <c r="E77" s="42"/>
      <c r="F77" s="43"/>
      <c r="G77" s="43"/>
      <c r="H77" s="104">
        <f t="shared" si="3"/>
        <v>0</v>
      </c>
      <c r="I77" s="41">
        <f t="shared" si="4"/>
        <v>0</v>
      </c>
    </row>
    <row r="78" spans="1:9" x14ac:dyDescent="0.3">
      <c r="A78" s="39">
        <f t="shared" si="5"/>
        <v>22</v>
      </c>
      <c r="B78" s="40">
        <f>E54</f>
        <v>42460</v>
      </c>
      <c r="C78" s="46"/>
      <c r="D78" s="42"/>
      <c r="E78" s="42"/>
      <c r="F78" s="43"/>
      <c r="G78" s="43"/>
      <c r="H78" s="104">
        <f t="shared" si="3"/>
        <v>0</v>
      </c>
      <c r="I78" s="41">
        <f t="shared" si="4"/>
        <v>0</v>
      </c>
    </row>
    <row r="79" spans="1:9" x14ac:dyDescent="0.3">
      <c r="A79" s="39">
        <f t="shared" si="5"/>
        <v>23</v>
      </c>
      <c r="B79" s="40">
        <f>E54</f>
        <v>42460</v>
      </c>
      <c r="C79" s="46"/>
      <c r="D79" s="42"/>
      <c r="E79" s="42"/>
      <c r="F79" s="43"/>
      <c r="G79" s="43"/>
      <c r="H79" s="104">
        <f t="shared" si="3"/>
        <v>0</v>
      </c>
      <c r="I79" s="41">
        <f t="shared" si="4"/>
        <v>0</v>
      </c>
    </row>
    <row r="80" spans="1:9" x14ac:dyDescent="0.3">
      <c r="A80" s="39">
        <f t="shared" si="5"/>
        <v>24</v>
      </c>
      <c r="B80" s="40">
        <f>E54</f>
        <v>42460</v>
      </c>
      <c r="C80" s="46"/>
      <c r="D80" s="42"/>
      <c r="E80" s="42"/>
      <c r="F80" s="43"/>
      <c r="G80" s="43"/>
      <c r="H80" s="104">
        <f t="shared" si="3"/>
        <v>0</v>
      </c>
      <c r="I80" s="41">
        <f t="shared" si="4"/>
        <v>0</v>
      </c>
    </row>
    <row r="81" spans="1:9" x14ac:dyDescent="0.3">
      <c r="A81" s="39">
        <f t="shared" si="5"/>
        <v>25</v>
      </c>
      <c r="B81" s="40">
        <f>E54</f>
        <v>42460</v>
      </c>
      <c r="C81" s="46"/>
      <c r="D81" s="42"/>
      <c r="E81" s="42"/>
      <c r="F81" s="43"/>
      <c r="G81" s="43"/>
      <c r="H81" s="104">
        <f t="shared" si="3"/>
        <v>0</v>
      </c>
      <c r="I81" s="41">
        <f t="shared" si="4"/>
        <v>0</v>
      </c>
    </row>
    <row r="82" spans="1:9" x14ac:dyDescent="0.3">
      <c r="A82" s="39">
        <f t="shared" si="5"/>
        <v>26</v>
      </c>
      <c r="B82" s="40">
        <f>E54</f>
        <v>42460</v>
      </c>
      <c r="C82" s="46"/>
      <c r="D82" s="42"/>
      <c r="E82" s="42"/>
      <c r="F82" s="43"/>
      <c r="G82" s="43"/>
      <c r="H82" s="104">
        <f t="shared" si="3"/>
        <v>0</v>
      </c>
      <c r="I82" s="41">
        <f t="shared" si="4"/>
        <v>0</v>
      </c>
    </row>
    <row r="83" spans="1:9" x14ac:dyDescent="0.3">
      <c r="A83" s="39">
        <f t="shared" si="5"/>
        <v>27</v>
      </c>
      <c r="B83" s="40">
        <f>E54</f>
        <v>42460</v>
      </c>
      <c r="C83" s="46"/>
      <c r="D83" s="42"/>
      <c r="E83" s="42"/>
      <c r="F83" s="43"/>
      <c r="G83" s="43"/>
      <c r="H83" s="104">
        <f t="shared" si="3"/>
        <v>0</v>
      </c>
      <c r="I83" s="41">
        <f t="shared" si="4"/>
        <v>0</v>
      </c>
    </row>
    <row r="84" spans="1:9" x14ac:dyDescent="0.3">
      <c r="A84" s="39">
        <f t="shared" si="5"/>
        <v>28</v>
      </c>
      <c r="B84" s="40">
        <f>E54</f>
        <v>42460</v>
      </c>
      <c r="C84" s="46"/>
      <c r="D84" s="42"/>
      <c r="E84" s="42"/>
      <c r="F84" s="43"/>
      <c r="G84" s="43"/>
      <c r="H84" s="104">
        <f t="shared" si="3"/>
        <v>0</v>
      </c>
      <c r="I84" s="41">
        <f t="shared" si="4"/>
        <v>0</v>
      </c>
    </row>
    <row r="85" spans="1:9" x14ac:dyDescent="0.3">
      <c r="A85" s="39">
        <f t="shared" si="5"/>
        <v>29</v>
      </c>
      <c r="B85" s="40">
        <f>E54</f>
        <v>42460</v>
      </c>
      <c r="C85" s="46"/>
      <c r="D85" s="42"/>
      <c r="E85" s="42"/>
      <c r="F85" s="43"/>
      <c r="G85" s="43"/>
      <c r="H85" s="104">
        <f t="shared" si="3"/>
        <v>0</v>
      </c>
      <c r="I85" s="41">
        <f t="shared" si="4"/>
        <v>0</v>
      </c>
    </row>
    <row r="86" spans="1:9" x14ac:dyDescent="0.3">
      <c r="A86" s="39">
        <f t="shared" si="5"/>
        <v>30</v>
      </c>
      <c r="B86" s="40">
        <f>E54</f>
        <v>42460</v>
      </c>
      <c r="C86" s="46"/>
      <c r="D86" s="42"/>
      <c r="E86" s="42"/>
      <c r="F86" s="43"/>
      <c r="G86" s="43"/>
      <c r="H86" s="104">
        <f t="shared" si="3"/>
        <v>0</v>
      </c>
      <c r="I86" s="41">
        <f t="shared" si="4"/>
        <v>0</v>
      </c>
    </row>
    <row r="87" spans="1:9" x14ac:dyDescent="0.3">
      <c r="A87" s="39">
        <f t="shared" si="5"/>
        <v>31</v>
      </c>
      <c r="B87" s="40">
        <f>E54</f>
        <v>42460</v>
      </c>
      <c r="C87" s="46"/>
      <c r="D87" s="42"/>
      <c r="E87" s="42"/>
      <c r="F87" s="43"/>
      <c r="G87" s="43"/>
      <c r="H87" s="104">
        <f t="shared" si="3"/>
        <v>0</v>
      </c>
      <c r="I87" s="41">
        <f t="shared" si="4"/>
        <v>0</v>
      </c>
    </row>
    <row r="88" spans="1:9" x14ac:dyDescent="0.3">
      <c r="A88" s="39">
        <f t="shared" si="5"/>
        <v>32</v>
      </c>
      <c r="B88" s="40">
        <f>E54</f>
        <v>42460</v>
      </c>
      <c r="C88" s="46"/>
      <c r="D88" s="42"/>
      <c r="E88" s="42"/>
      <c r="F88" s="43"/>
      <c r="G88" s="43"/>
      <c r="H88" s="104">
        <f t="shared" si="3"/>
        <v>0</v>
      </c>
      <c r="I88" s="41">
        <f t="shared" si="4"/>
        <v>0</v>
      </c>
    </row>
    <row r="89" spans="1:9" x14ac:dyDescent="0.3">
      <c r="A89" s="39">
        <f t="shared" si="5"/>
        <v>33</v>
      </c>
      <c r="B89" s="40">
        <f>E54</f>
        <v>42460</v>
      </c>
      <c r="C89" s="46"/>
      <c r="D89" s="42"/>
      <c r="E89" s="42"/>
      <c r="F89" s="43"/>
      <c r="G89" s="43"/>
      <c r="H89" s="104">
        <f t="shared" si="3"/>
        <v>0</v>
      </c>
      <c r="I89" s="41">
        <f t="shared" si="4"/>
        <v>0</v>
      </c>
    </row>
    <row r="90" spans="1:9" x14ac:dyDescent="0.3">
      <c r="A90" s="39">
        <f t="shared" si="5"/>
        <v>34</v>
      </c>
      <c r="B90" s="40">
        <f>E54</f>
        <v>42460</v>
      </c>
      <c r="C90" s="46"/>
      <c r="D90" s="42"/>
      <c r="E90" s="42"/>
      <c r="F90" s="43"/>
      <c r="G90" s="43"/>
      <c r="H90" s="104">
        <f t="shared" si="3"/>
        <v>0</v>
      </c>
      <c r="I90" s="41">
        <f t="shared" si="4"/>
        <v>0</v>
      </c>
    </row>
    <row r="91" spans="1:9" x14ac:dyDescent="0.3">
      <c r="A91" s="39">
        <f t="shared" si="5"/>
        <v>35</v>
      </c>
      <c r="B91" s="40">
        <f>E54</f>
        <v>42460</v>
      </c>
      <c r="C91" s="46"/>
      <c r="D91" s="42"/>
      <c r="E91" s="42"/>
      <c r="F91" s="43"/>
      <c r="G91" s="43"/>
      <c r="H91" s="104">
        <f t="shared" si="3"/>
        <v>0</v>
      </c>
      <c r="I91" s="41">
        <f t="shared" si="4"/>
        <v>0</v>
      </c>
    </row>
    <row r="92" spans="1:9" x14ac:dyDescent="0.3">
      <c r="A92" s="39">
        <f t="shared" si="5"/>
        <v>36</v>
      </c>
      <c r="B92" s="40">
        <f>E54</f>
        <v>42460</v>
      </c>
      <c r="C92" s="46"/>
      <c r="D92" s="42"/>
      <c r="E92" s="42"/>
      <c r="F92" s="43"/>
      <c r="G92" s="43"/>
      <c r="H92" s="104">
        <f t="shared" si="3"/>
        <v>0</v>
      </c>
      <c r="I92" s="41">
        <f t="shared" si="4"/>
        <v>0</v>
      </c>
    </row>
    <row r="93" spans="1:9" x14ac:dyDescent="0.3">
      <c r="A93" s="37"/>
      <c r="B93" s="35"/>
      <c r="C93" s="38" t="s">
        <v>12</v>
      </c>
      <c r="D93" s="35"/>
      <c r="E93" s="36"/>
      <c r="F93" s="41">
        <f>SUM(F57:F92)</f>
        <v>1020.0699999999999</v>
      </c>
      <c r="G93" s="41">
        <f>SUM(G57:G92)</f>
        <v>0</v>
      </c>
      <c r="H93" s="104">
        <f>SUM(H57:H92)</f>
        <v>13</v>
      </c>
      <c r="I93" s="41">
        <f>SUM(I57:I92)</f>
        <v>1007.0699999999999</v>
      </c>
    </row>
    <row r="94" spans="1:9" x14ac:dyDescent="0.3">
      <c r="H94" s="100"/>
    </row>
    <row r="95" spans="1:9" x14ac:dyDescent="0.3">
      <c r="G95" s="29" t="s">
        <v>31</v>
      </c>
      <c r="H95" s="100"/>
    </row>
    <row r="96" spans="1:9" x14ac:dyDescent="0.3">
      <c r="H96" s="100"/>
    </row>
    <row r="97" spans="1:9" x14ac:dyDescent="0.3">
      <c r="B97" s="29" t="s">
        <v>18</v>
      </c>
      <c r="C97" s="30" t="s">
        <v>91</v>
      </c>
      <c r="H97" s="100"/>
    </row>
    <row r="98" spans="1:9" x14ac:dyDescent="0.3">
      <c r="B98" s="29" t="s">
        <v>19</v>
      </c>
      <c r="C98" s="31">
        <v>4002</v>
      </c>
      <c r="H98" s="100"/>
    </row>
    <row r="99" spans="1:9" x14ac:dyDescent="0.3">
      <c r="H99" s="100"/>
    </row>
    <row r="100" spans="1:9" ht="18" x14ac:dyDescent="0.35">
      <c r="C100" s="29"/>
      <c r="D100" s="32"/>
      <c r="E100" s="33" t="s">
        <v>20</v>
      </c>
      <c r="F100" s="32"/>
      <c r="G100" s="29"/>
      <c r="H100" s="100"/>
    </row>
    <row r="101" spans="1:9" ht="18" x14ac:dyDescent="0.35">
      <c r="C101" s="29"/>
      <c r="D101" s="32"/>
      <c r="E101" s="33" t="s">
        <v>21</v>
      </c>
      <c r="F101" s="32"/>
      <c r="G101" s="29"/>
      <c r="H101" s="100"/>
    </row>
    <row r="102" spans="1:9" ht="18" x14ac:dyDescent="0.35">
      <c r="C102" s="29"/>
      <c r="D102" s="34" t="s">
        <v>22</v>
      </c>
      <c r="E102" s="44">
        <f>E54+1</f>
        <v>42461</v>
      </c>
      <c r="F102" s="32"/>
      <c r="G102" s="29"/>
      <c r="H102" s="100"/>
    </row>
    <row r="103" spans="1:9" x14ac:dyDescent="0.3">
      <c r="H103" s="100"/>
    </row>
    <row r="104" spans="1:9" ht="36" x14ac:dyDescent="0.3">
      <c r="A104" s="27" t="s">
        <v>23</v>
      </c>
      <c r="B104" s="28" t="s">
        <v>15</v>
      </c>
      <c r="C104" s="28" t="s">
        <v>24</v>
      </c>
      <c r="D104" s="28" t="s">
        <v>25</v>
      </c>
      <c r="E104" s="28" t="s">
        <v>26</v>
      </c>
      <c r="F104" s="26" t="s">
        <v>27</v>
      </c>
      <c r="G104" s="28" t="s">
        <v>28</v>
      </c>
      <c r="H104" s="209" t="s">
        <v>29</v>
      </c>
      <c r="I104" s="26" t="s">
        <v>30</v>
      </c>
    </row>
    <row r="105" spans="1:9" x14ac:dyDescent="0.3">
      <c r="A105" s="39">
        <v>1</v>
      </c>
      <c r="B105" s="40">
        <f>E102</f>
        <v>42461</v>
      </c>
      <c r="C105" s="80">
        <v>616027</v>
      </c>
      <c r="D105" s="78">
        <v>552</v>
      </c>
      <c r="E105" s="78">
        <v>7544</v>
      </c>
      <c r="F105" s="79">
        <v>5</v>
      </c>
      <c r="G105" s="43">
        <v>5</v>
      </c>
      <c r="H105" s="104">
        <f t="shared" ref="H105:H140" si="6">IF(F105-G105&lt;50,0,IF(F105-G105&lt;150,1,IF(F105-G105&lt;250,2,IF(F105-G105&lt;350,3,IF(F105-G105&lt;450,4,IF(F105-G105&lt;550,5,IF(F105-G105&lt;650,6,IF(F105-G105&lt;750,7,IF(F105-G105&lt;850,8,IF(F105-G105&lt;950,9,IF(F105-G105&lt;1050,10,IF(F105-G105&lt;1150,11,IF(F105-G105&lt;1250,12,IF(F105-G105&lt;1350,13,IF(F105-G105&lt;1450,14,IF(F105-G105&lt;1550,15,IF(F105-G105&lt;1650,16,IF(F105-G105&lt;1750,17,IF(F105-G105&lt;1850,18,IF(F105-G105&lt;1950,19,IF(F105-G105&lt;2050,20,IF(F105-G105&lt;2150,21,IF(F105-G105&lt;2250,22,IF(F105-G105&lt;2350,23,IF(F105-G105&lt;2450,24,IF(F105-G105&lt;2550,25,IF(F105-G105&lt;2650,26,IF(F105-G105&lt;2750,27,IF(F105-G105&lt;2850,28,IF(F105-G105&lt;2950,29,IF(F105-G105&lt;3050,30,)))))))))))))))))))))))))))))))</f>
        <v>0</v>
      </c>
      <c r="I105" s="41">
        <f>F105-H105</f>
        <v>5</v>
      </c>
    </row>
    <row r="106" spans="1:9" x14ac:dyDescent="0.3">
      <c r="A106" s="39">
        <f>A105+1</f>
        <v>2</v>
      </c>
      <c r="B106" s="40">
        <f>E102</f>
        <v>42461</v>
      </c>
      <c r="C106" s="80">
        <v>616027</v>
      </c>
      <c r="D106" s="78">
        <v>553</v>
      </c>
      <c r="E106" s="78">
        <v>3325</v>
      </c>
      <c r="F106" s="79">
        <v>10</v>
      </c>
      <c r="G106" s="43">
        <v>10</v>
      </c>
      <c r="H106" s="104">
        <f t="shared" si="6"/>
        <v>0</v>
      </c>
      <c r="I106" s="41">
        <f t="shared" ref="I106:I140" si="7">F106-H106</f>
        <v>10</v>
      </c>
    </row>
    <row r="107" spans="1:9" x14ac:dyDescent="0.3">
      <c r="A107" s="39">
        <f t="shared" ref="A107:A140" si="8">A106+1</f>
        <v>3</v>
      </c>
      <c r="B107" s="40">
        <f>E102</f>
        <v>42461</v>
      </c>
      <c r="C107" s="80">
        <v>616027</v>
      </c>
      <c r="D107" s="78">
        <v>554</v>
      </c>
      <c r="E107" s="78">
        <v>23418</v>
      </c>
      <c r="F107" s="79">
        <v>50.06</v>
      </c>
      <c r="G107" s="43">
        <v>8.1999999999999993</v>
      </c>
      <c r="H107" s="104">
        <f t="shared" si="6"/>
        <v>0</v>
      </c>
      <c r="I107" s="41">
        <f t="shared" si="7"/>
        <v>50.06</v>
      </c>
    </row>
    <row r="108" spans="1:9" x14ac:dyDescent="0.3">
      <c r="A108" s="39">
        <f t="shared" si="8"/>
        <v>4</v>
      </c>
      <c r="B108" s="40">
        <f>E102</f>
        <v>42461</v>
      </c>
      <c r="C108" s="80">
        <v>616027</v>
      </c>
      <c r="D108" s="78">
        <v>555</v>
      </c>
      <c r="E108" s="78">
        <v>22772</v>
      </c>
      <c r="F108" s="79">
        <v>40.090000000000003</v>
      </c>
      <c r="G108" s="43"/>
      <c r="H108" s="104">
        <f t="shared" si="6"/>
        <v>0</v>
      </c>
      <c r="I108" s="41">
        <f t="shared" si="7"/>
        <v>40.090000000000003</v>
      </c>
    </row>
    <row r="109" spans="1:9" x14ac:dyDescent="0.3">
      <c r="A109" s="39">
        <f t="shared" si="8"/>
        <v>5</v>
      </c>
      <c r="B109" s="40">
        <f>E102</f>
        <v>42461</v>
      </c>
      <c r="C109" s="80">
        <v>616027</v>
      </c>
      <c r="D109" s="78">
        <v>556</v>
      </c>
      <c r="E109" s="78">
        <v>25720</v>
      </c>
      <c r="F109" s="79">
        <v>40.1</v>
      </c>
      <c r="G109" s="43"/>
      <c r="H109" s="104">
        <f t="shared" si="6"/>
        <v>0</v>
      </c>
      <c r="I109" s="41">
        <f t="shared" si="7"/>
        <v>40.1</v>
      </c>
    </row>
    <row r="110" spans="1:9" x14ac:dyDescent="0.3">
      <c r="A110" s="39">
        <f t="shared" si="8"/>
        <v>6</v>
      </c>
      <c r="B110" s="40">
        <f>E102</f>
        <v>42461</v>
      </c>
      <c r="C110" s="80">
        <v>616027</v>
      </c>
      <c r="D110" s="78">
        <v>558</v>
      </c>
      <c r="E110" s="78">
        <v>50640</v>
      </c>
      <c r="F110" s="79">
        <v>60</v>
      </c>
      <c r="G110" s="43">
        <v>29.7</v>
      </c>
      <c r="H110" s="104">
        <f t="shared" si="6"/>
        <v>0</v>
      </c>
      <c r="I110" s="41">
        <f t="shared" si="7"/>
        <v>60</v>
      </c>
    </row>
    <row r="111" spans="1:9" x14ac:dyDescent="0.3">
      <c r="A111" s="39">
        <f t="shared" si="8"/>
        <v>7</v>
      </c>
      <c r="B111" s="40">
        <f>E102</f>
        <v>42461</v>
      </c>
      <c r="C111" s="80">
        <v>616027</v>
      </c>
      <c r="D111" s="78">
        <v>557</v>
      </c>
      <c r="E111" s="78">
        <v>46436</v>
      </c>
      <c r="F111" s="79">
        <v>40</v>
      </c>
      <c r="G111" s="43"/>
      <c r="H111" s="104">
        <f t="shared" si="6"/>
        <v>0</v>
      </c>
      <c r="I111" s="41">
        <f t="shared" si="7"/>
        <v>40</v>
      </c>
    </row>
    <row r="112" spans="1:9" x14ac:dyDescent="0.3">
      <c r="A112" s="39">
        <f t="shared" si="8"/>
        <v>8</v>
      </c>
      <c r="B112" s="40">
        <f>E102</f>
        <v>42461</v>
      </c>
      <c r="C112" s="46">
        <v>616027</v>
      </c>
      <c r="D112" s="42">
        <v>559</v>
      </c>
      <c r="E112" s="42">
        <v>47816</v>
      </c>
      <c r="F112" s="43">
        <v>50</v>
      </c>
      <c r="G112" s="43">
        <v>17</v>
      </c>
      <c r="H112" s="104">
        <f t="shared" si="6"/>
        <v>0</v>
      </c>
      <c r="I112" s="41">
        <f t="shared" si="7"/>
        <v>50</v>
      </c>
    </row>
    <row r="113" spans="1:9" x14ac:dyDescent="0.3">
      <c r="A113" s="39">
        <f t="shared" si="8"/>
        <v>9</v>
      </c>
      <c r="B113" s="40">
        <f>E102</f>
        <v>42461</v>
      </c>
      <c r="C113" s="46">
        <v>616027</v>
      </c>
      <c r="D113" s="42">
        <v>560</v>
      </c>
      <c r="E113" s="42">
        <v>9129</v>
      </c>
      <c r="F113" s="43">
        <v>50.15</v>
      </c>
      <c r="G113" s="43"/>
      <c r="H113" s="104">
        <f t="shared" si="6"/>
        <v>1</v>
      </c>
      <c r="I113" s="41">
        <f t="shared" si="7"/>
        <v>49.15</v>
      </c>
    </row>
    <row r="114" spans="1:9" x14ac:dyDescent="0.3">
      <c r="A114" s="39">
        <f t="shared" si="8"/>
        <v>10</v>
      </c>
      <c r="B114" s="40">
        <f>E102</f>
        <v>42461</v>
      </c>
      <c r="C114" s="46">
        <v>616027</v>
      </c>
      <c r="D114" s="42">
        <v>561</v>
      </c>
      <c r="E114" s="42">
        <v>29634</v>
      </c>
      <c r="F114" s="43">
        <v>40.18</v>
      </c>
      <c r="G114" s="43"/>
      <c r="H114" s="104">
        <f t="shared" si="6"/>
        <v>0</v>
      </c>
      <c r="I114" s="41">
        <f t="shared" si="7"/>
        <v>40.18</v>
      </c>
    </row>
    <row r="115" spans="1:9" x14ac:dyDescent="0.3">
      <c r="A115" s="39">
        <f t="shared" si="8"/>
        <v>11</v>
      </c>
      <c r="B115" s="40">
        <f>E102</f>
        <v>42461</v>
      </c>
      <c r="C115" s="46">
        <v>616027</v>
      </c>
      <c r="D115" s="42">
        <v>562</v>
      </c>
      <c r="E115" s="42">
        <v>1026</v>
      </c>
      <c r="F115" s="43">
        <v>30.15</v>
      </c>
      <c r="G115" s="43"/>
      <c r="H115" s="104">
        <f t="shared" si="6"/>
        <v>0</v>
      </c>
      <c r="I115" s="41">
        <f t="shared" si="7"/>
        <v>30.15</v>
      </c>
    </row>
    <row r="116" spans="1:9" x14ac:dyDescent="0.3">
      <c r="A116" s="39">
        <f t="shared" si="8"/>
        <v>12</v>
      </c>
      <c r="B116" s="40">
        <f>E102</f>
        <v>42461</v>
      </c>
      <c r="C116" s="46">
        <v>636632</v>
      </c>
      <c r="D116" s="42">
        <v>689</v>
      </c>
      <c r="E116" s="42">
        <v>31974</v>
      </c>
      <c r="F116" s="43">
        <v>50.1</v>
      </c>
      <c r="G116" s="43"/>
      <c r="H116" s="104">
        <f t="shared" si="6"/>
        <v>1</v>
      </c>
      <c r="I116" s="41">
        <f t="shared" si="7"/>
        <v>49.1</v>
      </c>
    </row>
    <row r="117" spans="1:9" x14ac:dyDescent="0.3">
      <c r="A117" s="39">
        <f t="shared" si="8"/>
        <v>13</v>
      </c>
      <c r="B117" s="40">
        <f>E102</f>
        <v>42461</v>
      </c>
      <c r="C117" s="46">
        <v>636632</v>
      </c>
      <c r="D117" s="42">
        <v>690</v>
      </c>
      <c r="E117" s="42">
        <v>43834</v>
      </c>
      <c r="F117" s="43">
        <v>50.1</v>
      </c>
      <c r="G117" s="43"/>
      <c r="H117" s="104">
        <f t="shared" si="6"/>
        <v>1</v>
      </c>
      <c r="I117" s="41">
        <f t="shared" si="7"/>
        <v>49.1</v>
      </c>
    </row>
    <row r="118" spans="1:9" x14ac:dyDescent="0.3">
      <c r="A118" s="39">
        <f t="shared" si="8"/>
        <v>14</v>
      </c>
      <c r="B118" s="40">
        <f>E102</f>
        <v>42461</v>
      </c>
      <c r="C118" s="46">
        <v>615063</v>
      </c>
      <c r="D118" s="42">
        <v>687</v>
      </c>
      <c r="E118" s="42">
        <v>55694</v>
      </c>
      <c r="F118" s="43">
        <v>20</v>
      </c>
      <c r="G118" s="43"/>
      <c r="H118" s="104">
        <f t="shared" si="6"/>
        <v>0</v>
      </c>
      <c r="I118" s="41">
        <f t="shared" si="7"/>
        <v>20</v>
      </c>
    </row>
    <row r="119" spans="1:9" x14ac:dyDescent="0.3">
      <c r="A119" s="39">
        <f t="shared" si="8"/>
        <v>15</v>
      </c>
      <c r="B119" s="40">
        <f>E102</f>
        <v>42461</v>
      </c>
      <c r="C119" s="46">
        <v>636632</v>
      </c>
      <c r="D119" s="42">
        <v>691</v>
      </c>
      <c r="E119" s="42">
        <v>41933</v>
      </c>
      <c r="F119" s="43">
        <v>50.3</v>
      </c>
      <c r="G119" s="43"/>
      <c r="H119" s="104">
        <f t="shared" si="6"/>
        <v>1</v>
      </c>
      <c r="I119" s="41">
        <f t="shared" si="7"/>
        <v>49.3</v>
      </c>
    </row>
    <row r="120" spans="1:9" x14ac:dyDescent="0.3">
      <c r="A120" s="39">
        <f t="shared" si="8"/>
        <v>16</v>
      </c>
      <c r="B120" s="40">
        <f>E102</f>
        <v>42461</v>
      </c>
      <c r="C120" s="46">
        <v>615063</v>
      </c>
      <c r="D120" s="42">
        <v>688</v>
      </c>
      <c r="E120" s="42">
        <v>33409</v>
      </c>
      <c r="F120" s="43">
        <v>30</v>
      </c>
      <c r="G120" s="43"/>
      <c r="H120" s="104">
        <f t="shared" si="6"/>
        <v>0</v>
      </c>
      <c r="I120" s="41">
        <f t="shared" si="7"/>
        <v>30</v>
      </c>
    </row>
    <row r="121" spans="1:9" x14ac:dyDescent="0.3">
      <c r="A121" s="39">
        <f t="shared" si="8"/>
        <v>17</v>
      </c>
      <c r="B121" s="40">
        <f>E102</f>
        <v>42461</v>
      </c>
      <c r="C121" s="46">
        <v>615063</v>
      </c>
      <c r="D121" s="42">
        <v>689</v>
      </c>
      <c r="E121" s="42">
        <v>61706</v>
      </c>
      <c r="F121" s="43">
        <v>30</v>
      </c>
      <c r="G121" s="43">
        <v>9</v>
      </c>
      <c r="H121" s="104">
        <f t="shared" si="6"/>
        <v>0</v>
      </c>
      <c r="I121" s="41">
        <f t="shared" si="7"/>
        <v>30</v>
      </c>
    </row>
    <row r="122" spans="1:9" x14ac:dyDescent="0.3">
      <c r="A122" s="39">
        <f t="shared" si="8"/>
        <v>18</v>
      </c>
      <c r="B122" s="40">
        <f>E102</f>
        <v>42461</v>
      </c>
      <c r="C122" s="46">
        <v>616027</v>
      </c>
      <c r="D122" s="42">
        <v>564</v>
      </c>
      <c r="E122" s="42">
        <v>26374</v>
      </c>
      <c r="F122" s="43">
        <v>70.02</v>
      </c>
      <c r="G122" s="43">
        <v>17.2</v>
      </c>
      <c r="H122" s="104">
        <f t="shared" si="6"/>
        <v>1</v>
      </c>
      <c r="I122" s="41">
        <f t="shared" si="7"/>
        <v>69.02</v>
      </c>
    </row>
    <row r="123" spans="1:9" x14ac:dyDescent="0.3">
      <c r="A123" s="39">
        <f t="shared" si="8"/>
        <v>19</v>
      </c>
      <c r="B123" s="40">
        <f>E102</f>
        <v>42461</v>
      </c>
      <c r="C123" s="46">
        <v>615063</v>
      </c>
      <c r="D123" s="42">
        <v>690</v>
      </c>
      <c r="E123" s="42">
        <v>53312</v>
      </c>
      <c r="F123" s="43">
        <v>190</v>
      </c>
      <c r="G123" s="43">
        <v>7</v>
      </c>
      <c r="H123" s="104">
        <f t="shared" si="6"/>
        <v>2</v>
      </c>
      <c r="I123" s="41">
        <f t="shared" si="7"/>
        <v>188</v>
      </c>
    </row>
    <row r="124" spans="1:9" x14ac:dyDescent="0.3">
      <c r="A124" s="39">
        <f t="shared" si="8"/>
        <v>20</v>
      </c>
      <c r="B124" s="40">
        <f>E102</f>
        <v>42461</v>
      </c>
      <c r="C124" s="46">
        <v>636632</v>
      </c>
      <c r="D124" s="42">
        <v>692</v>
      </c>
      <c r="E124" s="42">
        <v>65177</v>
      </c>
      <c r="F124" s="43">
        <v>50.27</v>
      </c>
      <c r="G124" s="43"/>
      <c r="H124" s="104">
        <f t="shared" si="6"/>
        <v>1</v>
      </c>
      <c r="I124" s="41">
        <f t="shared" si="7"/>
        <v>49.27</v>
      </c>
    </row>
    <row r="125" spans="1:9" x14ac:dyDescent="0.3">
      <c r="A125" s="39">
        <f t="shared" si="8"/>
        <v>21</v>
      </c>
      <c r="B125" s="40">
        <f>E102</f>
        <v>42461</v>
      </c>
      <c r="C125" s="46">
        <v>616027</v>
      </c>
      <c r="D125" s="42">
        <v>563</v>
      </c>
      <c r="E125" s="42">
        <v>5468</v>
      </c>
      <c r="F125" s="43">
        <v>30.02</v>
      </c>
      <c r="G125" s="43"/>
      <c r="H125" s="104">
        <f t="shared" si="6"/>
        <v>0</v>
      </c>
      <c r="I125" s="41">
        <f t="shared" si="7"/>
        <v>30.02</v>
      </c>
    </row>
    <row r="126" spans="1:9" x14ac:dyDescent="0.3">
      <c r="A126" s="39">
        <f t="shared" si="8"/>
        <v>22</v>
      </c>
      <c r="B126" s="40">
        <f>E102</f>
        <v>42461</v>
      </c>
      <c r="C126" s="46">
        <v>636632</v>
      </c>
      <c r="D126" s="42">
        <v>693</v>
      </c>
      <c r="E126" s="42">
        <v>6243</v>
      </c>
      <c r="F126" s="43">
        <v>40</v>
      </c>
      <c r="G126" s="43"/>
      <c r="H126" s="104">
        <f t="shared" si="6"/>
        <v>0</v>
      </c>
      <c r="I126" s="41">
        <f t="shared" si="7"/>
        <v>40</v>
      </c>
    </row>
    <row r="127" spans="1:9" x14ac:dyDescent="0.3">
      <c r="A127" s="39">
        <f t="shared" si="8"/>
        <v>23</v>
      </c>
      <c r="B127" s="40">
        <f>E102</f>
        <v>42461</v>
      </c>
      <c r="C127" s="46">
        <v>616027</v>
      </c>
      <c r="D127" s="42">
        <v>565</v>
      </c>
      <c r="E127" s="42">
        <v>64879</v>
      </c>
      <c r="F127" s="43">
        <v>120.24</v>
      </c>
      <c r="G127" s="43"/>
      <c r="H127" s="104">
        <f t="shared" si="6"/>
        <v>1</v>
      </c>
      <c r="I127" s="41">
        <f t="shared" si="7"/>
        <v>119.24</v>
      </c>
    </row>
    <row r="128" spans="1:9" x14ac:dyDescent="0.3">
      <c r="A128" s="39">
        <f t="shared" si="8"/>
        <v>24</v>
      </c>
      <c r="B128" s="40">
        <f>E102</f>
        <v>42461</v>
      </c>
      <c r="C128" s="46">
        <v>615063</v>
      </c>
      <c r="D128" s="42">
        <v>691</v>
      </c>
      <c r="E128" s="42">
        <v>18172</v>
      </c>
      <c r="F128" s="43">
        <v>80</v>
      </c>
      <c r="G128" s="43"/>
      <c r="H128" s="104">
        <f t="shared" si="6"/>
        <v>1</v>
      </c>
      <c r="I128" s="41">
        <f t="shared" si="7"/>
        <v>79</v>
      </c>
    </row>
    <row r="129" spans="1:9" x14ac:dyDescent="0.3">
      <c r="A129" s="39">
        <f t="shared" si="8"/>
        <v>25</v>
      </c>
      <c r="B129" s="40">
        <f>E102</f>
        <v>42461</v>
      </c>
      <c r="C129" s="46">
        <v>616027</v>
      </c>
      <c r="D129" s="42">
        <v>566</v>
      </c>
      <c r="E129" s="42">
        <v>31689</v>
      </c>
      <c r="F129" s="43">
        <v>60</v>
      </c>
      <c r="G129" s="43"/>
      <c r="H129" s="104">
        <f t="shared" si="6"/>
        <v>1</v>
      </c>
      <c r="I129" s="41">
        <f t="shared" si="7"/>
        <v>59</v>
      </c>
    </row>
    <row r="130" spans="1:9" x14ac:dyDescent="0.3">
      <c r="A130" s="39">
        <f t="shared" si="8"/>
        <v>26</v>
      </c>
      <c r="B130" s="40">
        <f>E102</f>
        <v>42461</v>
      </c>
      <c r="C130" s="46">
        <v>636632</v>
      </c>
      <c r="D130" s="42">
        <v>694</v>
      </c>
      <c r="E130" s="42">
        <v>16627</v>
      </c>
      <c r="F130" s="43">
        <v>40.07</v>
      </c>
      <c r="G130" s="43"/>
      <c r="H130" s="104">
        <f t="shared" si="6"/>
        <v>0</v>
      </c>
      <c r="I130" s="41">
        <f t="shared" si="7"/>
        <v>40.07</v>
      </c>
    </row>
    <row r="131" spans="1:9" x14ac:dyDescent="0.3">
      <c r="A131" s="39">
        <f t="shared" si="8"/>
        <v>27</v>
      </c>
      <c r="B131" s="40">
        <f>E102</f>
        <v>42461</v>
      </c>
      <c r="C131" s="46">
        <v>616027</v>
      </c>
      <c r="D131" s="42">
        <v>567</v>
      </c>
      <c r="E131" s="42">
        <v>47020</v>
      </c>
      <c r="F131" s="43">
        <v>50.12</v>
      </c>
      <c r="G131" s="43"/>
      <c r="H131" s="104">
        <f t="shared" si="6"/>
        <v>1</v>
      </c>
      <c r="I131" s="41">
        <f t="shared" si="7"/>
        <v>49.12</v>
      </c>
    </row>
    <row r="132" spans="1:9" x14ac:dyDescent="0.3">
      <c r="A132" s="39">
        <f t="shared" si="8"/>
        <v>28</v>
      </c>
      <c r="B132" s="40">
        <f>E102</f>
        <v>42461</v>
      </c>
      <c r="C132" s="46"/>
      <c r="D132" s="42"/>
      <c r="E132" s="42"/>
      <c r="F132" s="43"/>
      <c r="G132" s="43"/>
      <c r="H132" s="104">
        <f t="shared" si="6"/>
        <v>0</v>
      </c>
      <c r="I132" s="41">
        <f t="shared" si="7"/>
        <v>0</v>
      </c>
    </row>
    <row r="133" spans="1:9" x14ac:dyDescent="0.3">
      <c r="A133" s="39">
        <f t="shared" si="8"/>
        <v>29</v>
      </c>
      <c r="B133" s="40">
        <f>E102</f>
        <v>42461</v>
      </c>
      <c r="C133" s="46"/>
      <c r="D133" s="42"/>
      <c r="E133" s="42"/>
      <c r="F133" s="43"/>
      <c r="G133" s="43"/>
      <c r="H133" s="104">
        <f t="shared" si="6"/>
        <v>0</v>
      </c>
      <c r="I133" s="41">
        <f t="shared" si="7"/>
        <v>0</v>
      </c>
    </row>
    <row r="134" spans="1:9" x14ac:dyDescent="0.3">
      <c r="A134" s="39">
        <f t="shared" si="8"/>
        <v>30</v>
      </c>
      <c r="B134" s="40">
        <f>E102</f>
        <v>42461</v>
      </c>
      <c r="C134" s="46"/>
      <c r="D134" s="42"/>
      <c r="E134" s="42"/>
      <c r="F134" s="43"/>
      <c r="G134" s="43"/>
      <c r="H134" s="104">
        <f t="shared" si="6"/>
        <v>0</v>
      </c>
      <c r="I134" s="41">
        <f t="shared" si="7"/>
        <v>0</v>
      </c>
    </row>
    <row r="135" spans="1:9" x14ac:dyDescent="0.3">
      <c r="A135" s="39">
        <f t="shared" si="8"/>
        <v>31</v>
      </c>
      <c r="B135" s="40">
        <f>E102</f>
        <v>42461</v>
      </c>
      <c r="C135" s="46"/>
      <c r="D135" s="42"/>
      <c r="E135" s="42"/>
      <c r="F135" s="43"/>
      <c r="G135" s="43"/>
      <c r="H135" s="104">
        <f t="shared" si="6"/>
        <v>0</v>
      </c>
      <c r="I135" s="41">
        <f t="shared" si="7"/>
        <v>0</v>
      </c>
    </row>
    <row r="136" spans="1:9" x14ac:dyDescent="0.3">
      <c r="A136" s="39">
        <f t="shared" si="8"/>
        <v>32</v>
      </c>
      <c r="B136" s="40">
        <f>E102</f>
        <v>42461</v>
      </c>
      <c r="C136" s="46"/>
      <c r="D136" s="42"/>
      <c r="E136" s="42"/>
      <c r="F136" s="43"/>
      <c r="G136" s="43"/>
      <c r="H136" s="104">
        <f t="shared" si="6"/>
        <v>0</v>
      </c>
      <c r="I136" s="41">
        <f t="shared" si="7"/>
        <v>0</v>
      </c>
    </row>
    <row r="137" spans="1:9" x14ac:dyDescent="0.3">
      <c r="A137" s="39">
        <f t="shared" si="8"/>
        <v>33</v>
      </c>
      <c r="B137" s="40">
        <f>E102</f>
        <v>42461</v>
      </c>
      <c r="C137" s="46"/>
      <c r="D137" s="42"/>
      <c r="E137" s="42"/>
      <c r="F137" s="43"/>
      <c r="G137" s="43"/>
      <c r="H137" s="104">
        <f t="shared" si="6"/>
        <v>0</v>
      </c>
      <c r="I137" s="41">
        <f t="shared" si="7"/>
        <v>0</v>
      </c>
    </row>
    <row r="138" spans="1:9" x14ac:dyDescent="0.3">
      <c r="A138" s="39">
        <f t="shared" si="8"/>
        <v>34</v>
      </c>
      <c r="B138" s="40">
        <f>E102</f>
        <v>42461</v>
      </c>
      <c r="C138" s="46"/>
      <c r="D138" s="42"/>
      <c r="E138" s="42"/>
      <c r="F138" s="43"/>
      <c r="G138" s="43"/>
      <c r="H138" s="104">
        <f t="shared" si="6"/>
        <v>0</v>
      </c>
      <c r="I138" s="41">
        <f t="shared" si="7"/>
        <v>0</v>
      </c>
    </row>
    <row r="139" spans="1:9" x14ac:dyDescent="0.3">
      <c r="A139" s="39">
        <f t="shared" si="8"/>
        <v>35</v>
      </c>
      <c r="B139" s="40">
        <f>E102</f>
        <v>42461</v>
      </c>
      <c r="C139" s="46"/>
      <c r="D139" s="42"/>
      <c r="E139" s="42"/>
      <c r="F139" s="43"/>
      <c r="G139" s="43"/>
      <c r="H139" s="104">
        <f t="shared" si="6"/>
        <v>0</v>
      </c>
      <c r="I139" s="41">
        <f t="shared" si="7"/>
        <v>0</v>
      </c>
    </row>
    <row r="140" spans="1:9" x14ac:dyDescent="0.3">
      <c r="A140" s="39">
        <f t="shared" si="8"/>
        <v>36</v>
      </c>
      <c r="B140" s="40">
        <f>E102</f>
        <v>42461</v>
      </c>
      <c r="C140" s="46"/>
      <c r="D140" s="42"/>
      <c r="E140" s="42"/>
      <c r="F140" s="43"/>
      <c r="G140" s="43"/>
      <c r="H140" s="104">
        <f t="shared" si="6"/>
        <v>0</v>
      </c>
      <c r="I140" s="41">
        <f t="shared" si="7"/>
        <v>0</v>
      </c>
    </row>
    <row r="141" spans="1:9" x14ac:dyDescent="0.3">
      <c r="A141" s="37"/>
      <c r="B141" s="35"/>
      <c r="C141" s="38" t="s">
        <v>12</v>
      </c>
      <c r="D141" s="35"/>
      <c r="E141" s="36"/>
      <c r="F141" s="41">
        <f>SUM(F105:F140)</f>
        <v>1376.9699999999998</v>
      </c>
      <c r="G141" s="41">
        <f>SUM(G105:G140)</f>
        <v>103.10000000000001</v>
      </c>
      <c r="H141" s="104">
        <f>SUM(H105:H140)</f>
        <v>12</v>
      </c>
      <c r="I141" s="41">
        <f>SUM(I105:I140)</f>
        <v>1364.9699999999996</v>
      </c>
    </row>
    <row r="142" spans="1:9" x14ac:dyDescent="0.3">
      <c r="H142" s="100"/>
    </row>
    <row r="143" spans="1:9" x14ac:dyDescent="0.3">
      <c r="G143" s="29" t="s">
        <v>31</v>
      </c>
      <c r="H143" s="100"/>
    </row>
    <row r="144" spans="1:9" x14ac:dyDescent="0.3">
      <c r="H144" s="100"/>
    </row>
    <row r="145" spans="1:9" x14ac:dyDescent="0.3">
      <c r="B145" s="29" t="s">
        <v>18</v>
      </c>
      <c r="C145" s="30" t="s">
        <v>91</v>
      </c>
      <c r="H145" s="100"/>
    </row>
    <row r="146" spans="1:9" x14ac:dyDescent="0.3">
      <c r="B146" s="29" t="s">
        <v>19</v>
      </c>
      <c r="C146" s="31">
        <v>4002</v>
      </c>
      <c r="H146" s="100"/>
    </row>
    <row r="147" spans="1:9" x14ac:dyDescent="0.3">
      <c r="H147" s="100"/>
    </row>
    <row r="148" spans="1:9" ht="18" x14ac:dyDescent="0.35">
      <c r="C148" s="29"/>
      <c r="D148" s="32"/>
      <c r="E148" s="33" t="s">
        <v>20</v>
      </c>
      <c r="F148" s="32"/>
      <c r="G148" s="29"/>
      <c r="H148" s="100"/>
    </row>
    <row r="149" spans="1:9" ht="18" x14ac:dyDescent="0.35">
      <c r="C149" s="29"/>
      <c r="D149" s="32"/>
      <c r="E149" s="33" t="s">
        <v>21</v>
      </c>
      <c r="F149" s="32"/>
      <c r="G149" s="29"/>
      <c r="H149" s="100"/>
    </row>
    <row r="150" spans="1:9" ht="18" x14ac:dyDescent="0.35">
      <c r="C150" s="29"/>
      <c r="D150" s="34" t="s">
        <v>22</v>
      </c>
      <c r="E150" s="44">
        <f>E102+1</f>
        <v>42462</v>
      </c>
      <c r="F150" s="32"/>
      <c r="G150" s="29"/>
      <c r="H150" s="100"/>
    </row>
    <row r="151" spans="1:9" x14ac:dyDescent="0.3">
      <c r="H151" s="100"/>
    </row>
    <row r="152" spans="1:9" ht="36" x14ac:dyDescent="0.3">
      <c r="A152" s="27" t="s">
        <v>23</v>
      </c>
      <c r="B152" s="28" t="s">
        <v>15</v>
      </c>
      <c r="C152" s="28" t="s">
        <v>24</v>
      </c>
      <c r="D152" s="28" t="s">
        <v>25</v>
      </c>
      <c r="E152" s="28" t="s">
        <v>26</v>
      </c>
      <c r="F152" s="26" t="s">
        <v>27</v>
      </c>
      <c r="G152" s="28" t="s">
        <v>28</v>
      </c>
      <c r="H152" s="209" t="s">
        <v>29</v>
      </c>
      <c r="I152" s="26" t="s">
        <v>30</v>
      </c>
    </row>
    <row r="153" spans="1:9" x14ac:dyDescent="0.3">
      <c r="A153" s="39">
        <v>1</v>
      </c>
      <c r="B153" s="40">
        <f>E150</f>
        <v>42462</v>
      </c>
      <c r="C153" s="83">
        <v>615063</v>
      </c>
      <c r="D153" s="81">
        <v>693</v>
      </c>
      <c r="E153" s="81">
        <v>10015</v>
      </c>
      <c r="F153" s="82">
        <v>100</v>
      </c>
      <c r="G153" s="43"/>
      <c r="H153" s="104">
        <f t="shared" ref="H153:H188" si="9">IF(F153-G153&lt;50,0,IF(F153-G153&lt;150,1,IF(F153-G153&lt;250,2,IF(F153-G153&lt;350,3,IF(F153-G153&lt;450,4,IF(F153-G153&lt;550,5,IF(F153-G153&lt;650,6,IF(F153-G153&lt;750,7,IF(F153-G153&lt;850,8,IF(F153-G153&lt;950,9,IF(F153-G153&lt;1050,10,IF(F153-G153&lt;1150,11,IF(F153-G153&lt;1250,12,IF(F153-G153&lt;1350,13,IF(F153-G153&lt;1450,14,IF(F153-G153&lt;1550,15,IF(F153-G153&lt;1650,16,IF(F153-G153&lt;1750,17,IF(F153-G153&lt;1850,18,IF(F153-G153&lt;1950,19,IF(F153-G153&lt;2050,20,IF(F153-G153&lt;2150,21,IF(F153-G153&lt;2250,22,IF(F153-G153&lt;2350,23,IF(F153-G153&lt;2450,24,IF(F153-G153&lt;2550,25,IF(F153-G153&lt;2650,26,IF(F153-G153&lt;2750,27,IF(F153-G153&lt;2850,28,IF(F153-G153&lt;2950,29,IF(F153-G153&lt;3050,30,)))))))))))))))))))))))))))))))</f>
        <v>1</v>
      </c>
      <c r="I153" s="41">
        <f>F153-H153</f>
        <v>99</v>
      </c>
    </row>
    <row r="154" spans="1:9" x14ac:dyDescent="0.3">
      <c r="A154" s="39">
        <f>A153+1</f>
        <v>2</v>
      </c>
      <c r="B154" s="40">
        <f>E150</f>
        <v>42462</v>
      </c>
      <c r="C154" s="83">
        <v>636632</v>
      </c>
      <c r="D154" s="81">
        <v>695</v>
      </c>
      <c r="E154" s="81">
        <v>36511</v>
      </c>
      <c r="F154" s="82">
        <v>20</v>
      </c>
      <c r="G154" s="43"/>
      <c r="H154" s="104">
        <f t="shared" si="9"/>
        <v>0</v>
      </c>
      <c r="I154" s="41">
        <f t="shared" ref="I154:I188" si="10">F154-H154</f>
        <v>20</v>
      </c>
    </row>
    <row r="155" spans="1:9" x14ac:dyDescent="0.3">
      <c r="A155" s="39">
        <f t="shared" ref="A155:A188" si="11">A154+1</f>
        <v>3</v>
      </c>
      <c r="B155" s="40">
        <f>E150</f>
        <v>42462</v>
      </c>
      <c r="C155" s="83">
        <v>616027</v>
      </c>
      <c r="D155" s="81">
        <v>568</v>
      </c>
      <c r="E155" s="81">
        <v>6344</v>
      </c>
      <c r="F155" s="82">
        <v>300</v>
      </c>
      <c r="G155" s="43"/>
      <c r="H155" s="104">
        <f t="shared" si="9"/>
        <v>3</v>
      </c>
      <c r="I155" s="41">
        <f t="shared" si="10"/>
        <v>297</v>
      </c>
    </row>
    <row r="156" spans="1:9" x14ac:dyDescent="0.3">
      <c r="A156" s="39">
        <f t="shared" si="11"/>
        <v>4</v>
      </c>
      <c r="B156" s="40">
        <f>E150</f>
        <v>42462</v>
      </c>
      <c r="C156" s="83">
        <v>615063</v>
      </c>
      <c r="D156" s="81">
        <v>692</v>
      </c>
      <c r="E156" s="81">
        <v>29874</v>
      </c>
      <c r="F156" s="82">
        <v>10</v>
      </c>
      <c r="G156" s="43">
        <v>10</v>
      </c>
      <c r="H156" s="104">
        <f t="shared" si="9"/>
        <v>0</v>
      </c>
      <c r="I156" s="41">
        <f t="shared" si="10"/>
        <v>10</v>
      </c>
    </row>
    <row r="157" spans="1:9" x14ac:dyDescent="0.3">
      <c r="A157" s="39">
        <f t="shared" si="11"/>
        <v>5</v>
      </c>
      <c r="B157" s="40">
        <f>E150</f>
        <v>42462</v>
      </c>
      <c r="C157" s="46">
        <v>615063</v>
      </c>
      <c r="D157" s="42">
        <v>694</v>
      </c>
      <c r="E157" s="42">
        <v>51946</v>
      </c>
      <c r="F157" s="43">
        <v>45</v>
      </c>
      <c r="G157" s="43">
        <v>0.85</v>
      </c>
      <c r="H157" s="104">
        <f t="shared" si="9"/>
        <v>0</v>
      </c>
      <c r="I157" s="41">
        <f t="shared" si="10"/>
        <v>45</v>
      </c>
    </row>
    <row r="158" spans="1:9" x14ac:dyDescent="0.3">
      <c r="A158" s="39">
        <f t="shared" si="11"/>
        <v>6</v>
      </c>
      <c r="B158" s="40">
        <f>E150</f>
        <v>42462</v>
      </c>
      <c r="C158" s="46">
        <v>616027</v>
      </c>
      <c r="D158" s="42">
        <v>569</v>
      </c>
      <c r="E158" s="42">
        <v>5018</v>
      </c>
      <c r="F158" s="43">
        <v>200</v>
      </c>
      <c r="G158" s="43"/>
      <c r="H158" s="104">
        <f t="shared" si="9"/>
        <v>2</v>
      </c>
      <c r="I158" s="41">
        <f t="shared" si="10"/>
        <v>198</v>
      </c>
    </row>
    <row r="159" spans="1:9" x14ac:dyDescent="0.3">
      <c r="A159" s="39">
        <f t="shared" si="11"/>
        <v>7</v>
      </c>
      <c r="B159" s="40">
        <f>E150</f>
        <v>42462</v>
      </c>
      <c r="C159" s="46"/>
      <c r="D159" s="42"/>
      <c r="E159" s="42"/>
      <c r="F159" s="43"/>
      <c r="G159" s="43"/>
      <c r="H159" s="104">
        <f t="shared" si="9"/>
        <v>0</v>
      </c>
      <c r="I159" s="41">
        <f t="shared" si="10"/>
        <v>0</v>
      </c>
    </row>
    <row r="160" spans="1:9" x14ac:dyDescent="0.3">
      <c r="A160" s="39">
        <f t="shared" si="11"/>
        <v>8</v>
      </c>
      <c r="B160" s="40">
        <f>E150</f>
        <v>42462</v>
      </c>
      <c r="C160" s="46"/>
      <c r="D160" s="42"/>
      <c r="E160" s="42"/>
      <c r="F160" s="43"/>
      <c r="G160" s="43"/>
      <c r="H160" s="104">
        <f t="shared" si="9"/>
        <v>0</v>
      </c>
      <c r="I160" s="41">
        <f t="shared" si="10"/>
        <v>0</v>
      </c>
    </row>
    <row r="161" spans="1:9" x14ac:dyDescent="0.3">
      <c r="A161" s="39">
        <f t="shared" si="11"/>
        <v>9</v>
      </c>
      <c r="B161" s="40">
        <f>E150</f>
        <v>42462</v>
      </c>
      <c r="C161" s="46"/>
      <c r="D161" s="42"/>
      <c r="E161" s="42"/>
      <c r="F161" s="43"/>
      <c r="G161" s="43"/>
      <c r="H161" s="104">
        <f t="shared" si="9"/>
        <v>0</v>
      </c>
      <c r="I161" s="41">
        <f t="shared" si="10"/>
        <v>0</v>
      </c>
    </row>
    <row r="162" spans="1:9" x14ac:dyDescent="0.3">
      <c r="A162" s="39">
        <f t="shared" si="11"/>
        <v>10</v>
      </c>
      <c r="B162" s="40">
        <f>E150</f>
        <v>42462</v>
      </c>
      <c r="C162" s="46"/>
      <c r="D162" s="42"/>
      <c r="E162" s="42"/>
      <c r="F162" s="43"/>
      <c r="G162" s="43"/>
      <c r="H162" s="104">
        <f t="shared" si="9"/>
        <v>0</v>
      </c>
      <c r="I162" s="41">
        <f t="shared" si="10"/>
        <v>0</v>
      </c>
    </row>
    <row r="163" spans="1:9" x14ac:dyDescent="0.3">
      <c r="A163" s="39">
        <f t="shared" si="11"/>
        <v>11</v>
      </c>
      <c r="B163" s="40">
        <f>E150</f>
        <v>42462</v>
      </c>
      <c r="C163" s="46"/>
      <c r="D163" s="42"/>
      <c r="E163" s="42"/>
      <c r="F163" s="43"/>
      <c r="G163" s="43"/>
      <c r="H163" s="104">
        <f t="shared" si="9"/>
        <v>0</v>
      </c>
      <c r="I163" s="41">
        <f t="shared" si="10"/>
        <v>0</v>
      </c>
    </row>
    <row r="164" spans="1:9" x14ac:dyDescent="0.3">
      <c r="A164" s="39">
        <f t="shared" si="11"/>
        <v>12</v>
      </c>
      <c r="B164" s="40">
        <f>E150</f>
        <v>42462</v>
      </c>
      <c r="C164" s="46"/>
      <c r="D164" s="42"/>
      <c r="E164" s="42"/>
      <c r="F164" s="43"/>
      <c r="G164" s="43"/>
      <c r="H164" s="104">
        <f t="shared" si="9"/>
        <v>0</v>
      </c>
      <c r="I164" s="41">
        <f t="shared" si="10"/>
        <v>0</v>
      </c>
    </row>
    <row r="165" spans="1:9" x14ac:dyDescent="0.3">
      <c r="A165" s="39">
        <f t="shared" si="11"/>
        <v>13</v>
      </c>
      <c r="B165" s="40">
        <f>E150</f>
        <v>42462</v>
      </c>
      <c r="C165" s="46"/>
      <c r="D165" s="42"/>
      <c r="E165" s="42"/>
      <c r="F165" s="43"/>
      <c r="G165" s="43"/>
      <c r="H165" s="104">
        <f t="shared" si="9"/>
        <v>0</v>
      </c>
      <c r="I165" s="41">
        <f t="shared" si="10"/>
        <v>0</v>
      </c>
    </row>
    <row r="166" spans="1:9" x14ac:dyDescent="0.3">
      <c r="A166" s="39">
        <f t="shared" si="11"/>
        <v>14</v>
      </c>
      <c r="B166" s="40">
        <f>E150</f>
        <v>42462</v>
      </c>
      <c r="C166" s="46"/>
      <c r="D166" s="42"/>
      <c r="E166" s="42"/>
      <c r="F166" s="43"/>
      <c r="G166" s="43"/>
      <c r="H166" s="104">
        <f t="shared" si="9"/>
        <v>0</v>
      </c>
      <c r="I166" s="41">
        <f t="shared" si="10"/>
        <v>0</v>
      </c>
    </row>
    <row r="167" spans="1:9" x14ac:dyDescent="0.3">
      <c r="A167" s="39">
        <f t="shared" si="11"/>
        <v>15</v>
      </c>
      <c r="B167" s="40">
        <f>E150</f>
        <v>42462</v>
      </c>
      <c r="C167" s="46"/>
      <c r="D167" s="42"/>
      <c r="E167" s="42"/>
      <c r="F167" s="43"/>
      <c r="G167" s="43"/>
      <c r="H167" s="104">
        <f t="shared" si="9"/>
        <v>0</v>
      </c>
      <c r="I167" s="41">
        <f t="shared" si="10"/>
        <v>0</v>
      </c>
    </row>
    <row r="168" spans="1:9" x14ac:dyDescent="0.3">
      <c r="A168" s="39">
        <f t="shared" si="11"/>
        <v>16</v>
      </c>
      <c r="B168" s="40">
        <f>E150</f>
        <v>42462</v>
      </c>
      <c r="C168" s="46"/>
      <c r="D168" s="42"/>
      <c r="E168" s="42"/>
      <c r="F168" s="43"/>
      <c r="G168" s="43"/>
      <c r="H168" s="104">
        <f t="shared" si="9"/>
        <v>0</v>
      </c>
      <c r="I168" s="41">
        <f t="shared" si="10"/>
        <v>0</v>
      </c>
    </row>
    <row r="169" spans="1:9" x14ac:dyDescent="0.3">
      <c r="A169" s="39">
        <f t="shared" si="11"/>
        <v>17</v>
      </c>
      <c r="B169" s="40">
        <f>E150</f>
        <v>42462</v>
      </c>
      <c r="C169" s="46"/>
      <c r="D169" s="42"/>
      <c r="E169" s="42"/>
      <c r="F169" s="43"/>
      <c r="G169" s="43"/>
      <c r="H169" s="104">
        <f t="shared" si="9"/>
        <v>0</v>
      </c>
      <c r="I169" s="41">
        <f t="shared" si="10"/>
        <v>0</v>
      </c>
    </row>
    <row r="170" spans="1:9" x14ac:dyDescent="0.3">
      <c r="A170" s="39">
        <f t="shared" si="11"/>
        <v>18</v>
      </c>
      <c r="B170" s="40">
        <f>E150</f>
        <v>42462</v>
      </c>
      <c r="C170" s="46"/>
      <c r="D170" s="42"/>
      <c r="E170" s="42"/>
      <c r="F170" s="43"/>
      <c r="G170" s="43"/>
      <c r="H170" s="104">
        <f t="shared" si="9"/>
        <v>0</v>
      </c>
      <c r="I170" s="41">
        <f t="shared" si="10"/>
        <v>0</v>
      </c>
    </row>
    <row r="171" spans="1:9" x14ac:dyDescent="0.3">
      <c r="A171" s="39">
        <f t="shared" si="11"/>
        <v>19</v>
      </c>
      <c r="B171" s="40">
        <f>E150</f>
        <v>42462</v>
      </c>
      <c r="C171" s="46"/>
      <c r="D171" s="42"/>
      <c r="E171" s="42"/>
      <c r="F171" s="43"/>
      <c r="G171" s="43"/>
      <c r="H171" s="104">
        <f t="shared" si="9"/>
        <v>0</v>
      </c>
      <c r="I171" s="41">
        <f t="shared" si="10"/>
        <v>0</v>
      </c>
    </row>
    <row r="172" spans="1:9" x14ac:dyDescent="0.3">
      <c r="A172" s="39">
        <f t="shared" si="11"/>
        <v>20</v>
      </c>
      <c r="B172" s="40">
        <f>E150</f>
        <v>42462</v>
      </c>
      <c r="C172" s="46"/>
      <c r="D172" s="42"/>
      <c r="E172" s="42"/>
      <c r="F172" s="43"/>
      <c r="G172" s="43"/>
      <c r="H172" s="104">
        <f t="shared" si="9"/>
        <v>0</v>
      </c>
      <c r="I172" s="41">
        <f t="shared" si="10"/>
        <v>0</v>
      </c>
    </row>
    <row r="173" spans="1:9" x14ac:dyDescent="0.3">
      <c r="A173" s="39">
        <f t="shared" si="11"/>
        <v>21</v>
      </c>
      <c r="B173" s="40">
        <f>E150</f>
        <v>42462</v>
      </c>
      <c r="C173" s="46"/>
      <c r="D173" s="42"/>
      <c r="E173" s="42"/>
      <c r="F173" s="43"/>
      <c r="G173" s="43"/>
      <c r="H173" s="104">
        <f t="shared" si="9"/>
        <v>0</v>
      </c>
      <c r="I173" s="41">
        <f t="shared" si="10"/>
        <v>0</v>
      </c>
    </row>
    <row r="174" spans="1:9" x14ac:dyDescent="0.3">
      <c r="A174" s="39">
        <f t="shared" si="11"/>
        <v>22</v>
      </c>
      <c r="B174" s="40">
        <f>E150</f>
        <v>42462</v>
      </c>
      <c r="C174" s="46"/>
      <c r="D174" s="42"/>
      <c r="E174" s="42"/>
      <c r="F174" s="43"/>
      <c r="G174" s="43"/>
      <c r="H174" s="104">
        <f t="shared" si="9"/>
        <v>0</v>
      </c>
      <c r="I174" s="41">
        <f t="shared" si="10"/>
        <v>0</v>
      </c>
    </row>
    <row r="175" spans="1:9" x14ac:dyDescent="0.3">
      <c r="A175" s="39">
        <f t="shared" si="11"/>
        <v>23</v>
      </c>
      <c r="B175" s="40">
        <f>E150</f>
        <v>42462</v>
      </c>
      <c r="C175" s="46"/>
      <c r="D175" s="42"/>
      <c r="E175" s="42"/>
      <c r="F175" s="43"/>
      <c r="G175" s="43"/>
      <c r="H175" s="104">
        <f t="shared" si="9"/>
        <v>0</v>
      </c>
      <c r="I175" s="41">
        <f t="shared" si="10"/>
        <v>0</v>
      </c>
    </row>
    <row r="176" spans="1:9" x14ac:dyDescent="0.3">
      <c r="A176" s="39">
        <f t="shared" si="11"/>
        <v>24</v>
      </c>
      <c r="B176" s="40">
        <f>E150</f>
        <v>42462</v>
      </c>
      <c r="C176" s="46"/>
      <c r="D176" s="42"/>
      <c r="E176" s="42"/>
      <c r="F176" s="43"/>
      <c r="G176" s="43"/>
      <c r="H176" s="104">
        <f t="shared" si="9"/>
        <v>0</v>
      </c>
      <c r="I176" s="41">
        <f t="shared" si="10"/>
        <v>0</v>
      </c>
    </row>
    <row r="177" spans="1:9" x14ac:dyDescent="0.3">
      <c r="A177" s="39">
        <f t="shared" si="11"/>
        <v>25</v>
      </c>
      <c r="B177" s="40">
        <f>E150</f>
        <v>42462</v>
      </c>
      <c r="C177" s="46"/>
      <c r="D177" s="42"/>
      <c r="E177" s="42"/>
      <c r="F177" s="43"/>
      <c r="G177" s="43"/>
      <c r="H177" s="104">
        <f t="shared" si="9"/>
        <v>0</v>
      </c>
      <c r="I177" s="41">
        <f t="shared" si="10"/>
        <v>0</v>
      </c>
    </row>
    <row r="178" spans="1:9" x14ac:dyDescent="0.3">
      <c r="A178" s="39">
        <f t="shared" si="11"/>
        <v>26</v>
      </c>
      <c r="B178" s="40">
        <f>E150</f>
        <v>42462</v>
      </c>
      <c r="C178" s="46"/>
      <c r="D178" s="42"/>
      <c r="E178" s="42"/>
      <c r="F178" s="43"/>
      <c r="G178" s="43"/>
      <c r="H178" s="104">
        <f t="shared" si="9"/>
        <v>0</v>
      </c>
      <c r="I178" s="41">
        <f t="shared" si="10"/>
        <v>0</v>
      </c>
    </row>
    <row r="179" spans="1:9" x14ac:dyDescent="0.3">
      <c r="A179" s="39">
        <f t="shared" si="11"/>
        <v>27</v>
      </c>
      <c r="B179" s="40">
        <f>E150</f>
        <v>42462</v>
      </c>
      <c r="C179" s="46"/>
      <c r="D179" s="42"/>
      <c r="E179" s="42"/>
      <c r="F179" s="43"/>
      <c r="G179" s="43"/>
      <c r="H179" s="104">
        <f t="shared" si="9"/>
        <v>0</v>
      </c>
      <c r="I179" s="41">
        <f t="shared" si="10"/>
        <v>0</v>
      </c>
    </row>
    <row r="180" spans="1:9" x14ac:dyDescent="0.3">
      <c r="A180" s="39">
        <f t="shared" si="11"/>
        <v>28</v>
      </c>
      <c r="B180" s="40">
        <f>E150</f>
        <v>42462</v>
      </c>
      <c r="C180" s="46"/>
      <c r="D180" s="42"/>
      <c r="E180" s="42"/>
      <c r="F180" s="43"/>
      <c r="G180" s="43"/>
      <c r="H180" s="104">
        <f t="shared" si="9"/>
        <v>0</v>
      </c>
      <c r="I180" s="41">
        <f t="shared" si="10"/>
        <v>0</v>
      </c>
    </row>
    <row r="181" spans="1:9" x14ac:dyDescent="0.3">
      <c r="A181" s="39">
        <f t="shared" si="11"/>
        <v>29</v>
      </c>
      <c r="B181" s="40">
        <f>E150</f>
        <v>42462</v>
      </c>
      <c r="C181" s="46"/>
      <c r="D181" s="42"/>
      <c r="E181" s="42"/>
      <c r="F181" s="43"/>
      <c r="G181" s="43"/>
      <c r="H181" s="104">
        <f t="shared" si="9"/>
        <v>0</v>
      </c>
      <c r="I181" s="41">
        <f t="shared" si="10"/>
        <v>0</v>
      </c>
    </row>
    <row r="182" spans="1:9" x14ac:dyDescent="0.3">
      <c r="A182" s="39">
        <f t="shared" si="11"/>
        <v>30</v>
      </c>
      <c r="B182" s="40">
        <f>E150</f>
        <v>42462</v>
      </c>
      <c r="C182" s="46"/>
      <c r="D182" s="42"/>
      <c r="E182" s="42"/>
      <c r="F182" s="43"/>
      <c r="G182" s="43"/>
      <c r="H182" s="104">
        <f t="shared" si="9"/>
        <v>0</v>
      </c>
      <c r="I182" s="41">
        <f t="shared" si="10"/>
        <v>0</v>
      </c>
    </row>
    <row r="183" spans="1:9" x14ac:dyDescent="0.3">
      <c r="A183" s="39">
        <f t="shared" si="11"/>
        <v>31</v>
      </c>
      <c r="B183" s="40">
        <f>E150</f>
        <v>42462</v>
      </c>
      <c r="C183" s="46"/>
      <c r="D183" s="42"/>
      <c r="E183" s="42"/>
      <c r="F183" s="43"/>
      <c r="G183" s="43"/>
      <c r="H183" s="104">
        <f t="shared" si="9"/>
        <v>0</v>
      </c>
      <c r="I183" s="41">
        <f t="shared" si="10"/>
        <v>0</v>
      </c>
    </row>
    <row r="184" spans="1:9" x14ac:dyDescent="0.3">
      <c r="A184" s="39">
        <f t="shared" si="11"/>
        <v>32</v>
      </c>
      <c r="B184" s="40">
        <f>E150</f>
        <v>42462</v>
      </c>
      <c r="C184" s="46"/>
      <c r="D184" s="42"/>
      <c r="E184" s="42"/>
      <c r="F184" s="43"/>
      <c r="G184" s="43"/>
      <c r="H184" s="104">
        <f t="shared" si="9"/>
        <v>0</v>
      </c>
      <c r="I184" s="41">
        <f t="shared" si="10"/>
        <v>0</v>
      </c>
    </row>
    <row r="185" spans="1:9" x14ac:dyDescent="0.3">
      <c r="A185" s="39">
        <f t="shared" si="11"/>
        <v>33</v>
      </c>
      <c r="B185" s="40">
        <f>E150</f>
        <v>42462</v>
      </c>
      <c r="C185" s="46"/>
      <c r="D185" s="42"/>
      <c r="E185" s="42"/>
      <c r="F185" s="43"/>
      <c r="G185" s="43"/>
      <c r="H185" s="104">
        <f t="shared" si="9"/>
        <v>0</v>
      </c>
      <c r="I185" s="41">
        <f t="shared" si="10"/>
        <v>0</v>
      </c>
    </row>
    <row r="186" spans="1:9" x14ac:dyDescent="0.3">
      <c r="A186" s="39">
        <f t="shared" si="11"/>
        <v>34</v>
      </c>
      <c r="B186" s="40">
        <f>E150</f>
        <v>42462</v>
      </c>
      <c r="C186" s="46"/>
      <c r="D186" s="42"/>
      <c r="E186" s="42"/>
      <c r="F186" s="43"/>
      <c r="G186" s="43"/>
      <c r="H186" s="104">
        <f t="shared" si="9"/>
        <v>0</v>
      </c>
      <c r="I186" s="41">
        <f t="shared" si="10"/>
        <v>0</v>
      </c>
    </row>
    <row r="187" spans="1:9" x14ac:dyDescent="0.3">
      <c r="A187" s="39">
        <f t="shared" si="11"/>
        <v>35</v>
      </c>
      <c r="B187" s="40">
        <f>E150</f>
        <v>42462</v>
      </c>
      <c r="C187" s="46"/>
      <c r="D187" s="42"/>
      <c r="E187" s="42"/>
      <c r="F187" s="43"/>
      <c r="G187" s="43"/>
      <c r="H187" s="104">
        <f t="shared" si="9"/>
        <v>0</v>
      </c>
      <c r="I187" s="41">
        <f t="shared" si="10"/>
        <v>0</v>
      </c>
    </row>
    <row r="188" spans="1:9" x14ac:dyDescent="0.3">
      <c r="A188" s="39">
        <f t="shared" si="11"/>
        <v>36</v>
      </c>
      <c r="B188" s="40">
        <f>E150</f>
        <v>42462</v>
      </c>
      <c r="C188" s="46"/>
      <c r="D188" s="42"/>
      <c r="E188" s="42"/>
      <c r="F188" s="43"/>
      <c r="G188" s="43"/>
      <c r="H188" s="104">
        <f t="shared" si="9"/>
        <v>0</v>
      </c>
      <c r="I188" s="41">
        <f t="shared" si="10"/>
        <v>0</v>
      </c>
    </row>
    <row r="189" spans="1:9" x14ac:dyDescent="0.3">
      <c r="A189" s="37"/>
      <c r="B189" s="35"/>
      <c r="C189" s="38" t="s">
        <v>12</v>
      </c>
      <c r="D189" s="35"/>
      <c r="E189" s="36"/>
      <c r="F189" s="41">
        <f>SUM(F153:F188)</f>
        <v>675</v>
      </c>
      <c r="G189" s="41">
        <f>SUM(G153:G188)</f>
        <v>10.85</v>
      </c>
      <c r="H189" s="104">
        <f>SUM(H153:H188)</f>
        <v>6</v>
      </c>
      <c r="I189" s="41">
        <f>SUM(I153:I188)</f>
        <v>669</v>
      </c>
    </row>
    <row r="190" spans="1:9" x14ac:dyDescent="0.3">
      <c r="H190" s="100"/>
    </row>
    <row r="191" spans="1:9" x14ac:dyDescent="0.3">
      <c r="G191" s="29" t="s">
        <v>31</v>
      </c>
      <c r="H191" s="100"/>
    </row>
    <row r="192" spans="1:9" x14ac:dyDescent="0.3">
      <c r="H192" s="100"/>
    </row>
    <row r="193" spans="1:9" x14ac:dyDescent="0.3">
      <c r="B193" s="29" t="s">
        <v>18</v>
      </c>
      <c r="C193" s="30" t="s">
        <v>91</v>
      </c>
      <c r="H193" s="100"/>
    </row>
    <row r="194" spans="1:9" x14ac:dyDescent="0.3">
      <c r="B194" s="29" t="s">
        <v>19</v>
      </c>
      <c r="C194" s="31">
        <v>4002</v>
      </c>
      <c r="H194" s="100"/>
    </row>
    <row r="195" spans="1:9" x14ac:dyDescent="0.3">
      <c r="H195" s="100"/>
    </row>
    <row r="196" spans="1:9" ht="18" x14ac:dyDescent="0.35">
      <c r="C196" s="29"/>
      <c r="D196" s="32"/>
      <c r="E196" s="33" t="s">
        <v>20</v>
      </c>
      <c r="F196" s="32"/>
      <c r="G196" s="29"/>
      <c r="H196" s="100"/>
    </row>
    <row r="197" spans="1:9" ht="18" x14ac:dyDescent="0.35">
      <c r="C197" s="29"/>
      <c r="D197" s="32"/>
      <c r="E197" s="33" t="s">
        <v>21</v>
      </c>
      <c r="F197" s="32"/>
      <c r="G197" s="29"/>
      <c r="H197" s="100"/>
    </row>
    <row r="198" spans="1:9" ht="18" x14ac:dyDescent="0.35">
      <c r="C198" s="29"/>
      <c r="D198" s="34" t="s">
        <v>22</v>
      </c>
      <c r="E198" s="44">
        <f>E150+1</f>
        <v>42463</v>
      </c>
      <c r="F198" s="32"/>
      <c r="G198" s="29"/>
      <c r="H198" s="100"/>
    </row>
    <row r="199" spans="1:9" x14ac:dyDescent="0.3">
      <c r="H199" s="100"/>
    </row>
    <row r="200" spans="1:9" ht="36" x14ac:dyDescent="0.3">
      <c r="A200" s="27" t="s">
        <v>23</v>
      </c>
      <c r="B200" s="28" t="s">
        <v>15</v>
      </c>
      <c r="C200" s="28" t="s">
        <v>24</v>
      </c>
      <c r="D200" s="28" t="s">
        <v>25</v>
      </c>
      <c r="E200" s="28" t="s">
        <v>26</v>
      </c>
      <c r="F200" s="26" t="s">
        <v>27</v>
      </c>
      <c r="G200" s="28" t="s">
        <v>28</v>
      </c>
      <c r="H200" s="209" t="s">
        <v>29</v>
      </c>
      <c r="I200" s="26" t="s">
        <v>30</v>
      </c>
    </row>
    <row r="201" spans="1:9" x14ac:dyDescent="0.3">
      <c r="A201" s="39">
        <v>1</v>
      </c>
      <c r="B201" s="40">
        <f>E198</f>
        <v>42463</v>
      </c>
      <c r="C201" s="86">
        <v>636632</v>
      </c>
      <c r="D201" s="84">
        <v>696</v>
      </c>
      <c r="E201" s="84">
        <v>25758</v>
      </c>
      <c r="F201" s="85">
        <v>60</v>
      </c>
      <c r="G201" s="43"/>
      <c r="H201" s="104">
        <f t="shared" ref="H201:H236" si="12">IF(F201-G201&lt;50,0,IF(F201-G201&lt;150,1,IF(F201-G201&lt;250,2,IF(F201-G201&lt;350,3,IF(F201-G201&lt;450,4,IF(F201-G201&lt;550,5,IF(F201-G201&lt;650,6,IF(F201-G201&lt;750,7,IF(F201-G201&lt;850,8,IF(F201-G201&lt;950,9,IF(F201-G201&lt;1050,10,IF(F201-G201&lt;1150,11,IF(F201-G201&lt;1250,12,IF(F201-G201&lt;1350,13,IF(F201-G201&lt;1450,14,IF(F201-G201&lt;1550,15,IF(F201-G201&lt;1650,16,IF(F201-G201&lt;1750,17,IF(F201-G201&lt;1850,18,IF(F201-G201&lt;1950,19,IF(F201-G201&lt;2050,20,IF(F201-G201&lt;2150,21,IF(F201-G201&lt;2250,22,IF(F201-G201&lt;2350,23,IF(F201-G201&lt;2450,24,IF(F201-G201&lt;2550,25,IF(F201-G201&lt;2650,26,IF(F201-G201&lt;2750,27,IF(F201-G201&lt;2850,28,IF(F201-G201&lt;2950,29,IF(F201-G201&lt;3050,30,)))))))))))))))))))))))))))))))</f>
        <v>1</v>
      </c>
      <c r="I201" s="41">
        <f>F201-H201</f>
        <v>59</v>
      </c>
    </row>
    <row r="202" spans="1:9" x14ac:dyDescent="0.3">
      <c r="A202" s="39">
        <f>A201+1</f>
        <v>2</v>
      </c>
      <c r="B202" s="40">
        <f>E198</f>
        <v>42463</v>
      </c>
      <c r="C202" s="86">
        <v>636632</v>
      </c>
      <c r="D202" s="84">
        <v>697</v>
      </c>
      <c r="E202" s="84">
        <v>21534</v>
      </c>
      <c r="F202" s="85">
        <v>30.1</v>
      </c>
      <c r="G202" s="43"/>
      <c r="H202" s="104">
        <f t="shared" si="12"/>
        <v>0</v>
      </c>
      <c r="I202" s="41">
        <f t="shared" ref="I202:I236" si="13">F202-H202</f>
        <v>30.1</v>
      </c>
    </row>
    <row r="203" spans="1:9" x14ac:dyDescent="0.3">
      <c r="A203" s="39">
        <f t="shared" ref="A203:A236" si="14">A202+1</f>
        <v>3</v>
      </c>
      <c r="B203" s="40">
        <f>E198</f>
        <v>42463</v>
      </c>
      <c r="C203" s="86">
        <v>616027</v>
      </c>
      <c r="D203" s="84">
        <v>570</v>
      </c>
      <c r="E203" s="84">
        <v>33850</v>
      </c>
      <c r="F203" s="85">
        <v>50</v>
      </c>
      <c r="G203" s="43"/>
      <c r="H203" s="104">
        <f t="shared" si="12"/>
        <v>1</v>
      </c>
      <c r="I203" s="41">
        <f t="shared" si="13"/>
        <v>49</v>
      </c>
    </row>
    <row r="204" spans="1:9" x14ac:dyDescent="0.3">
      <c r="A204" s="39">
        <f t="shared" si="14"/>
        <v>4</v>
      </c>
      <c r="B204" s="40">
        <f>E198</f>
        <v>42463</v>
      </c>
      <c r="C204" s="86">
        <v>636632</v>
      </c>
      <c r="D204" s="84">
        <v>699</v>
      </c>
      <c r="E204" s="84">
        <v>4881</v>
      </c>
      <c r="F204" s="85">
        <v>40</v>
      </c>
      <c r="G204" s="43"/>
      <c r="H204" s="104">
        <f t="shared" si="12"/>
        <v>0</v>
      </c>
      <c r="I204" s="41">
        <f t="shared" si="13"/>
        <v>40</v>
      </c>
    </row>
    <row r="205" spans="1:9" x14ac:dyDescent="0.3">
      <c r="A205" s="39">
        <f t="shared" si="14"/>
        <v>5</v>
      </c>
      <c r="B205" s="40">
        <f>E198</f>
        <v>42463</v>
      </c>
      <c r="C205" s="86">
        <v>636632</v>
      </c>
      <c r="D205" s="84">
        <v>698</v>
      </c>
      <c r="E205" s="84">
        <v>51206</v>
      </c>
      <c r="F205" s="85">
        <v>40</v>
      </c>
      <c r="G205" s="43"/>
      <c r="H205" s="104">
        <f t="shared" si="12"/>
        <v>0</v>
      </c>
      <c r="I205" s="41">
        <f t="shared" si="13"/>
        <v>40</v>
      </c>
    </row>
    <row r="206" spans="1:9" x14ac:dyDescent="0.3">
      <c r="A206" s="39">
        <f t="shared" si="14"/>
        <v>6</v>
      </c>
      <c r="B206" s="40">
        <f>E198</f>
        <v>42463</v>
      </c>
      <c r="C206" s="46">
        <v>616027</v>
      </c>
      <c r="D206" s="42">
        <v>571</v>
      </c>
      <c r="E206" s="42">
        <v>5497</v>
      </c>
      <c r="F206" s="43">
        <v>40.1</v>
      </c>
      <c r="G206" s="43"/>
      <c r="H206" s="104">
        <f t="shared" si="12"/>
        <v>0</v>
      </c>
      <c r="I206" s="41">
        <f t="shared" si="13"/>
        <v>40.1</v>
      </c>
    </row>
    <row r="207" spans="1:9" x14ac:dyDescent="0.3">
      <c r="A207" s="39">
        <f t="shared" si="14"/>
        <v>7</v>
      </c>
      <c r="B207" s="40">
        <f>E198</f>
        <v>42463</v>
      </c>
      <c r="C207" s="46">
        <v>615063</v>
      </c>
      <c r="D207" s="42">
        <v>695</v>
      </c>
      <c r="E207" s="42">
        <v>26889</v>
      </c>
      <c r="F207" s="43">
        <v>40</v>
      </c>
      <c r="G207" s="43"/>
      <c r="H207" s="104">
        <f t="shared" si="12"/>
        <v>0</v>
      </c>
      <c r="I207" s="41">
        <f t="shared" si="13"/>
        <v>40</v>
      </c>
    </row>
    <row r="208" spans="1:9" x14ac:dyDescent="0.3">
      <c r="A208" s="39">
        <f t="shared" si="14"/>
        <v>8</v>
      </c>
      <c r="B208" s="40">
        <f>E198</f>
        <v>42463</v>
      </c>
      <c r="C208" s="46">
        <v>616027</v>
      </c>
      <c r="D208" s="42">
        <v>572</v>
      </c>
      <c r="E208" s="42">
        <v>40201</v>
      </c>
      <c r="F208" s="43">
        <v>40</v>
      </c>
      <c r="G208" s="43"/>
      <c r="H208" s="104">
        <f t="shared" si="12"/>
        <v>0</v>
      </c>
      <c r="I208" s="41">
        <f t="shared" si="13"/>
        <v>40</v>
      </c>
    </row>
    <row r="209" spans="1:9" x14ac:dyDescent="0.3">
      <c r="A209" s="39">
        <f t="shared" si="14"/>
        <v>9</v>
      </c>
      <c r="B209" s="40">
        <f>E198</f>
        <v>42463</v>
      </c>
      <c r="C209" s="46">
        <v>616027</v>
      </c>
      <c r="D209" s="42">
        <v>573</v>
      </c>
      <c r="E209" s="42">
        <v>5739</v>
      </c>
      <c r="F209" s="43">
        <v>40</v>
      </c>
      <c r="G209" s="43"/>
      <c r="H209" s="104">
        <f t="shared" si="12"/>
        <v>0</v>
      </c>
      <c r="I209" s="41">
        <f t="shared" si="13"/>
        <v>40</v>
      </c>
    </row>
    <row r="210" spans="1:9" x14ac:dyDescent="0.3">
      <c r="A210" s="39">
        <f t="shared" si="14"/>
        <v>10</v>
      </c>
      <c r="B210" s="40">
        <f>E198</f>
        <v>42463</v>
      </c>
      <c r="C210" s="46">
        <v>636632</v>
      </c>
      <c r="D210" s="42">
        <v>700</v>
      </c>
      <c r="E210" s="42">
        <v>12489</v>
      </c>
      <c r="F210" s="43">
        <v>20</v>
      </c>
      <c r="G210" s="43">
        <v>20</v>
      </c>
      <c r="H210" s="104">
        <f t="shared" si="12"/>
        <v>0</v>
      </c>
      <c r="I210" s="41">
        <f t="shared" si="13"/>
        <v>20</v>
      </c>
    </row>
    <row r="211" spans="1:9" x14ac:dyDescent="0.3">
      <c r="A211" s="39">
        <f t="shared" si="14"/>
        <v>11</v>
      </c>
      <c r="B211" s="40">
        <f>E198</f>
        <v>42463</v>
      </c>
      <c r="C211" s="46">
        <v>616027</v>
      </c>
      <c r="D211" s="42">
        <v>574</v>
      </c>
      <c r="E211" s="42">
        <v>53696</v>
      </c>
      <c r="F211" s="43">
        <v>50.1</v>
      </c>
      <c r="G211" s="43"/>
      <c r="H211" s="104">
        <f t="shared" si="12"/>
        <v>1</v>
      </c>
      <c r="I211" s="41">
        <f t="shared" si="13"/>
        <v>49.1</v>
      </c>
    </row>
    <row r="212" spans="1:9" x14ac:dyDescent="0.3">
      <c r="A212" s="39">
        <f t="shared" si="14"/>
        <v>12</v>
      </c>
      <c r="B212" s="40">
        <f>E198</f>
        <v>42463</v>
      </c>
      <c r="C212" s="46">
        <v>616027</v>
      </c>
      <c r="D212" s="42">
        <v>575</v>
      </c>
      <c r="E212" s="42">
        <v>15377</v>
      </c>
      <c r="F212" s="43">
        <v>60.09</v>
      </c>
      <c r="G212" s="43"/>
      <c r="H212" s="104">
        <f t="shared" si="12"/>
        <v>1</v>
      </c>
      <c r="I212" s="41">
        <f t="shared" si="13"/>
        <v>59.09</v>
      </c>
    </row>
    <row r="213" spans="1:9" x14ac:dyDescent="0.3">
      <c r="A213" s="39">
        <f t="shared" si="14"/>
        <v>13</v>
      </c>
      <c r="B213" s="40">
        <f>E198</f>
        <v>42463</v>
      </c>
      <c r="C213" s="46">
        <v>616027</v>
      </c>
      <c r="D213" s="42">
        <v>576</v>
      </c>
      <c r="E213" s="42">
        <v>53315</v>
      </c>
      <c r="F213" s="43">
        <v>90</v>
      </c>
      <c r="G213" s="43"/>
      <c r="H213" s="104">
        <f t="shared" si="12"/>
        <v>1</v>
      </c>
      <c r="I213" s="41">
        <f t="shared" si="13"/>
        <v>89</v>
      </c>
    </row>
    <row r="214" spans="1:9" x14ac:dyDescent="0.3">
      <c r="A214" s="39">
        <f t="shared" si="14"/>
        <v>14</v>
      </c>
      <c r="B214" s="40">
        <f>E198</f>
        <v>42463</v>
      </c>
      <c r="C214" s="46">
        <v>616027</v>
      </c>
      <c r="D214" s="42">
        <v>577</v>
      </c>
      <c r="E214" s="42">
        <v>25369</v>
      </c>
      <c r="F214" s="43">
        <v>60</v>
      </c>
      <c r="G214" s="43"/>
      <c r="H214" s="104">
        <f t="shared" si="12"/>
        <v>1</v>
      </c>
      <c r="I214" s="41">
        <f t="shared" si="13"/>
        <v>59</v>
      </c>
    </row>
    <row r="215" spans="1:9" x14ac:dyDescent="0.3">
      <c r="A215" s="39">
        <f t="shared" si="14"/>
        <v>15</v>
      </c>
      <c r="B215" s="40">
        <f>E198</f>
        <v>42463</v>
      </c>
      <c r="C215" s="46"/>
      <c r="D215" s="42"/>
      <c r="E215" s="42"/>
      <c r="F215" s="43"/>
      <c r="G215" s="43"/>
      <c r="H215" s="104">
        <f t="shared" si="12"/>
        <v>0</v>
      </c>
      <c r="I215" s="41">
        <f t="shared" si="13"/>
        <v>0</v>
      </c>
    </row>
    <row r="216" spans="1:9" x14ac:dyDescent="0.3">
      <c r="A216" s="39">
        <f t="shared" si="14"/>
        <v>16</v>
      </c>
      <c r="B216" s="40">
        <f>E198</f>
        <v>42463</v>
      </c>
      <c r="C216" s="46"/>
      <c r="D216" s="42"/>
      <c r="E216" s="42"/>
      <c r="F216" s="43"/>
      <c r="G216" s="43"/>
      <c r="H216" s="104">
        <f t="shared" si="12"/>
        <v>0</v>
      </c>
      <c r="I216" s="41">
        <f t="shared" si="13"/>
        <v>0</v>
      </c>
    </row>
    <row r="217" spans="1:9" x14ac:dyDescent="0.3">
      <c r="A217" s="39">
        <f t="shared" si="14"/>
        <v>17</v>
      </c>
      <c r="B217" s="40">
        <f>E198</f>
        <v>42463</v>
      </c>
      <c r="C217" s="46"/>
      <c r="D217" s="42"/>
      <c r="E217" s="42"/>
      <c r="F217" s="43"/>
      <c r="G217" s="43"/>
      <c r="H217" s="104">
        <f t="shared" si="12"/>
        <v>0</v>
      </c>
      <c r="I217" s="41">
        <f t="shared" si="13"/>
        <v>0</v>
      </c>
    </row>
    <row r="218" spans="1:9" x14ac:dyDescent="0.3">
      <c r="A218" s="39">
        <f t="shared" si="14"/>
        <v>18</v>
      </c>
      <c r="B218" s="40">
        <f>E198</f>
        <v>42463</v>
      </c>
      <c r="C218" s="46"/>
      <c r="D218" s="42"/>
      <c r="E218" s="42"/>
      <c r="F218" s="43"/>
      <c r="G218" s="43"/>
      <c r="H218" s="104">
        <f t="shared" si="12"/>
        <v>0</v>
      </c>
      <c r="I218" s="41">
        <f t="shared" si="13"/>
        <v>0</v>
      </c>
    </row>
    <row r="219" spans="1:9" x14ac:dyDescent="0.3">
      <c r="A219" s="39">
        <f t="shared" si="14"/>
        <v>19</v>
      </c>
      <c r="B219" s="40">
        <f>E198</f>
        <v>42463</v>
      </c>
      <c r="C219" s="46"/>
      <c r="D219" s="42"/>
      <c r="E219" s="42"/>
      <c r="F219" s="43"/>
      <c r="G219" s="43"/>
      <c r="H219" s="104">
        <f t="shared" si="12"/>
        <v>0</v>
      </c>
      <c r="I219" s="41">
        <f t="shared" si="13"/>
        <v>0</v>
      </c>
    </row>
    <row r="220" spans="1:9" x14ac:dyDescent="0.3">
      <c r="A220" s="39">
        <f t="shared" si="14"/>
        <v>20</v>
      </c>
      <c r="B220" s="40">
        <f>E198</f>
        <v>42463</v>
      </c>
      <c r="C220" s="46"/>
      <c r="D220" s="42"/>
      <c r="E220" s="42"/>
      <c r="F220" s="43"/>
      <c r="G220" s="43"/>
      <c r="H220" s="104">
        <f t="shared" si="12"/>
        <v>0</v>
      </c>
      <c r="I220" s="41">
        <f t="shared" si="13"/>
        <v>0</v>
      </c>
    </row>
    <row r="221" spans="1:9" x14ac:dyDescent="0.3">
      <c r="A221" s="39">
        <f t="shared" si="14"/>
        <v>21</v>
      </c>
      <c r="B221" s="40">
        <f>E198</f>
        <v>42463</v>
      </c>
      <c r="C221" s="46"/>
      <c r="D221" s="42"/>
      <c r="E221" s="42"/>
      <c r="F221" s="43"/>
      <c r="G221" s="43"/>
      <c r="H221" s="104">
        <f t="shared" si="12"/>
        <v>0</v>
      </c>
      <c r="I221" s="41">
        <f t="shared" si="13"/>
        <v>0</v>
      </c>
    </row>
    <row r="222" spans="1:9" x14ac:dyDescent="0.3">
      <c r="A222" s="39">
        <f t="shared" si="14"/>
        <v>22</v>
      </c>
      <c r="B222" s="40">
        <f>E198</f>
        <v>42463</v>
      </c>
      <c r="C222" s="46"/>
      <c r="D222" s="42"/>
      <c r="E222" s="42"/>
      <c r="F222" s="43"/>
      <c r="G222" s="43"/>
      <c r="H222" s="104">
        <f t="shared" si="12"/>
        <v>0</v>
      </c>
      <c r="I222" s="41">
        <f t="shared" si="13"/>
        <v>0</v>
      </c>
    </row>
    <row r="223" spans="1:9" x14ac:dyDescent="0.3">
      <c r="A223" s="39">
        <f t="shared" si="14"/>
        <v>23</v>
      </c>
      <c r="B223" s="40">
        <f>E198</f>
        <v>42463</v>
      </c>
      <c r="C223" s="46"/>
      <c r="D223" s="42"/>
      <c r="E223" s="42"/>
      <c r="F223" s="43"/>
      <c r="G223" s="43"/>
      <c r="H223" s="104">
        <f t="shared" si="12"/>
        <v>0</v>
      </c>
      <c r="I223" s="41">
        <f t="shared" si="13"/>
        <v>0</v>
      </c>
    </row>
    <row r="224" spans="1:9" x14ac:dyDescent="0.3">
      <c r="A224" s="39">
        <f t="shared" si="14"/>
        <v>24</v>
      </c>
      <c r="B224" s="40">
        <f>E198</f>
        <v>42463</v>
      </c>
      <c r="C224" s="46"/>
      <c r="D224" s="42"/>
      <c r="E224" s="42"/>
      <c r="F224" s="43"/>
      <c r="G224" s="43"/>
      <c r="H224" s="104">
        <f t="shared" si="12"/>
        <v>0</v>
      </c>
      <c r="I224" s="41">
        <f t="shared" si="13"/>
        <v>0</v>
      </c>
    </row>
    <row r="225" spans="1:9" x14ac:dyDescent="0.3">
      <c r="A225" s="39">
        <f t="shared" si="14"/>
        <v>25</v>
      </c>
      <c r="B225" s="40">
        <f>E198</f>
        <v>42463</v>
      </c>
      <c r="C225" s="46"/>
      <c r="D225" s="42"/>
      <c r="E225" s="42"/>
      <c r="F225" s="43"/>
      <c r="G225" s="43"/>
      <c r="H225" s="104">
        <f t="shared" si="12"/>
        <v>0</v>
      </c>
      <c r="I225" s="41">
        <f t="shared" si="13"/>
        <v>0</v>
      </c>
    </row>
    <row r="226" spans="1:9" x14ac:dyDescent="0.3">
      <c r="A226" s="39">
        <f t="shared" si="14"/>
        <v>26</v>
      </c>
      <c r="B226" s="40">
        <f>E198</f>
        <v>42463</v>
      </c>
      <c r="C226" s="46"/>
      <c r="D226" s="42"/>
      <c r="E226" s="42"/>
      <c r="F226" s="43"/>
      <c r="G226" s="43"/>
      <c r="H226" s="104">
        <f t="shared" si="12"/>
        <v>0</v>
      </c>
      <c r="I226" s="41">
        <f t="shared" si="13"/>
        <v>0</v>
      </c>
    </row>
    <row r="227" spans="1:9" x14ac:dyDescent="0.3">
      <c r="A227" s="39">
        <f t="shared" si="14"/>
        <v>27</v>
      </c>
      <c r="B227" s="40">
        <f>E198</f>
        <v>42463</v>
      </c>
      <c r="C227" s="46"/>
      <c r="D227" s="42"/>
      <c r="E227" s="42"/>
      <c r="F227" s="43"/>
      <c r="G227" s="43"/>
      <c r="H227" s="104">
        <f t="shared" si="12"/>
        <v>0</v>
      </c>
      <c r="I227" s="41">
        <f t="shared" si="13"/>
        <v>0</v>
      </c>
    </row>
    <row r="228" spans="1:9" x14ac:dyDescent="0.3">
      <c r="A228" s="39">
        <f t="shared" si="14"/>
        <v>28</v>
      </c>
      <c r="B228" s="40">
        <f>E198</f>
        <v>42463</v>
      </c>
      <c r="C228" s="46"/>
      <c r="D228" s="42"/>
      <c r="E228" s="42"/>
      <c r="F228" s="43"/>
      <c r="G228" s="43"/>
      <c r="H228" s="104">
        <f t="shared" si="12"/>
        <v>0</v>
      </c>
      <c r="I228" s="41">
        <f t="shared" si="13"/>
        <v>0</v>
      </c>
    </row>
    <row r="229" spans="1:9" x14ac:dyDescent="0.3">
      <c r="A229" s="39">
        <f t="shared" si="14"/>
        <v>29</v>
      </c>
      <c r="B229" s="40">
        <f>E198</f>
        <v>42463</v>
      </c>
      <c r="C229" s="46"/>
      <c r="D229" s="42"/>
      <c r="E229" s="42"/>
      <c r="F229" s="43"/>
      <c r="G229" s="43"/>
      <c r="H229" s="104">
        <f t="shared" si="12"/>
        <v>0</v>
      </c>
      <c r="I229" s="41">
        <f t="shared" si="13"/>
        <v>0</v>
      </c>
    </row>
    <row r="230" spans="1:9" x14ac:dyDescent="0.3">
      <c r="A230" s="39">
        <f t="shared" si="14"/>
        <v>30</v>
      </c>
      <c r="B230" s="40">
        <f>E198</f>
        <v>42463</v>
      </c>
      <c r="C230" s="46"/>
      <c r="D230" s="42"/>
      <c r="E230" s="42"/>
      <c r="F230" s="43"/>
      <c r="G230" s="43"/>
      <c r="H230" s="104">
        <f t="shared" si="12"/>
        <v>0</v>
      </c>
      <c r="I230" s="41">
        <f t="shared" si="13"/>
        <v>0</v>
      </c>
    </row>
    <row r="231" spans="1:9" x14ac:dyDescent="0.3">
      <c r="A231" s="39">
        <f t="shared" si="14"/>
        <v>31</v>
      </c>
      <c r="B231" s="40">
        <f>E198</f>
        <v>42463</v>
      </c>
      <c r="C231" s="46"/>
      <c r="D231" s="42"/>
      <c r="E231" s="42"/>
      <c r="F231" s="43"/>
      <c r="G231" s="43"/>
      <c r="H231" s="104">
        <f t="shared" si="12"/>
        <v>0</v>
      </c>
      <c r="I231" s="41">
        <f t="shared" si="13"/>
        <v>0</v>
      </c>
    </row>
    <row r="232" spans="1:9" x14ac:dyDescent="0.3">
      <c r="A232" s="39">
        <f t="shared" si="14"/>
        <v>32</v>
      </c>
      <c r="B232" s="40">
        <f>E198</f>
        <v>42463</v>
      </c>
      <c r="C232" s="46"/>
      <c r="D232" s="42"/>
      <c r="E232" s="42"/>
      <c r="F232" s="43"/>
      <c r="G232" s="43"/>
      <c r="H232" s="104">
        <f t="shared" si="12"/>
        <v>0</v>
      </c>
      <c r="I232" s="41">
        <f t="shared" si="13"/>
        <v>0</v>
      </c>
    </row>
    <row r="233" spans="1:9" x14ac:dyDescent="0.3">
      <c r="A233" s="39">
        <f t="shared" si="14"/>
        <v>33</v>
      </c>
      <c r="B233" s="40">
        <f>E198</f>
        <v>42463</v>
      </c>
      <c r="C233" s="46"/>
      <c r="D233" s="42"/>
      <c r="E233" s="42"/>
      <c r="F233" s="43"/>
      <c r="G233" s="43"/>
      <c r="H233" s="104">
        <f t="shared" si="12"/>
        <v>0</v>
      </c>
      <c r="I233" s="41">
        <f t="shared" si="13"/>
        <v>0</v>
      </c>
    </row>
    <row r="234" spans="1:9" x14ac:dyDescent="0.3">
      <c r="A234" s="39">
        <f t="shared" si="14"/>
        <v>34</v>
      </c>
      <c r="B234" s="40">
        <f>E198</f>
        <v>42463</v>
      </c>
      <c r="C234" s="46"/>
      <c r="D234" s="42"/>
      <c r="E234" s="42"/>
      <c r="F234" s="43"/>
      <c r="G234" s="43"/>
      <c r="H234" s="104">
        <f t="shared" si="12"/>
        <v>0</v>
      </c>
      <c r="I234" s="41">
        <f t="shared" si="13"/>
        <v>0</v>
      </c>
    </row>
    <row r="235" spans="1:9" x14ac:dyDescent="0.3">
      <c r="A235" s="39">
        <f t="shared" si="14"/>
        <v>35</v>
      </c>
      <c r="B235" s="40">
        <f>E198</f>
        <v>42463</v>
      </c>
      <c r="C235" s="46"/>
      <c r="D235" s="42"/>
      <c r="E235" s="42"/>
      <c r="F235" s="43"/>
      <c r="G235" s="43"/>
      <c r="H235" s="104">
        <f t="shared" si="12"/>
        <v>0</v>
      </c>
      <c r="I235" s="41">
        <f t="shared" si="13"/>
        <v>0</v>
      </c>
    </row>
    <row r="236" spans="1:9" x14ac:dyDescent="0.3">
      <c r="A236" s="39">
        <f t="shared" si="14"/>
        <v>36</v>
      </c>
      <c r="B236" s="40">
        <f>E198</f>
        <v>42463</v>
      </c>
      <c r="C236" s="46"/>
      <c r="D236" s="42"/>
      <c r="E236" s="42"/>
      <c r="F236" s="43"/>
      <c r="G236" s="43"/>
      <c r="H236" s="104">
        <f t="shared" si="12"/>
        <v>0</v>
      </c>
      <c r="I236" s="41">
        <f t="shared" si="13"/>
        <v>0</v>
      </c>
    </row>
    <row r="237" spans="1:9" x14ac:dyDescent="0.3">
      <c r="A237" s="37"/>
      <c r="B237" s="35"/>
      <c r="C237" s="38" t="s">
        <v>12</v>
      </c>
      <c r="D237" s="35"/>
      <c r="E237" s="36"/>
      <c r="F237" s="41">
        <f>SUM(F201:F236)</f>
        <v>660.39</v>
      </c>
      <c r="G237" s="41">
        <f>SUM(G201:G236)</f>
        <v>20</v>
      </c>
      <c r="H237" s="104">
        <f>SUM(H201:H236)</f>
        <v>6</v>
      </c>
      <c r="I237" s="41">
        <f>SUM(I201:I236)</f>
        <v>654.39</v>
      </c>
    </row>
    <row r="238" spans="1:9" x14ac:dyDescent="0.3">
      <c r="H238" s="100"/>
    </row>
    <row r="239" spans="1:9" x14ac:dyDescent="0.3">
      <c r="G239" s="29" t="s">
        <v>31</v>
      </c>
      <c r="H239" s="100"/>
    </row>
    <row r="240" spans="1:9" x14ac:dyDescent="0.3">
      <c r="H240" s="100"/>
    </row>
    <row r="241" spans="1:9" x14ac:dyDescent="0.3">
      <c r="B241" s="29" t="s">
        <v>18</v>
      </c>
      <c r="C241" s="30" t="s">
        <v>91</v>
      </c>
      <c r="H241" s="100"/>
    </row>
    <row r="242" spans="1:9" x14ac:dyDescent="0.3">
      <c r="B242" s="29" t="s">
        <v>19</v>
      </c>
      <c r="C242" s="31">
        <v>4002</v>
      </c>
      <c r="H242" s="100"/>
    </row>
    <row r="243" spans="1:9" x14ac:dyDescent="0.3">
      <c r="H243" s="100"/>
    </row>
    <row r="244" spans="1:9" ht="18" x14ac:dyDescent="0.35">
      <c r="C244" s="29"/>
      <c r="D244" s="32"/>
      <c r="E244" s="33" t="s">
        <v>20</v>
      </c>
      <c r="F244" s="32"/>
      <c r="G244" s="29"/>
      <c r="H244" s="100"/>
    </row>
    <row r="245" spans="1:9" ht="18" x14ac:dyDescent="0.35">
      <c r="C245" s="29"/>
      <c r="D245" s="32"/>
      <c r="E245" s="33" t="s">
        <v>21</v>
      </c>
      <c r="F245" s="32"/>
      <c r="G245" s="29"/>
      <c r="H245" s="100"/>
    </row>
    <row r="246" spans="1:9" ht="18" x14ac:dyDescent="0.35">
      <c r="C246" s="29"/>
      <c r="D246" s="34" t="s">
        <v>22</v>
      </c>
      <c r="E246" s="44">
        <f>E198+1</f>
        <v>42464</v>
      </c>
      <c r="F246" s="32"/>
      <c r="G246" s="29"/>
      <c r="H246" s="100"/>
    </row>
    <row r="247" spans="1:9" x14ac:dyDescent="0.3">
      <c r="H247" s="100"/>
    </row>
    <row r="248" spans="1:9" ht="36" x14ac:dyDescent="0.3">
      <c r="A248" s="27" t="s">
        <v>23</v>
      </c>
      <c r="B248" s="28" t="s">
        <v>15</v>
      </c>
      <c r="C248" s="28" t="s">
        <v>24</v>
      </c>
      <c r="D248" s="28" t="s">
        <v>25</v>
      </c>
      <c r="E248" s="28" t="s">
        <v>26</v>
      </c>
      <c r="F248" s="26" t="s">
        <v>27</v>
      </c>
      <c r="G248" s="28" t="s">
        <v>28</v>
      </c>
      <c r="H248" s="209" t="s">
        <v>29</v>
      </c>
      <c r="I248" s="26" t="s">
        <v>30</v>
      </c>
    </row>
    <row r="249" spans="1:9" x14ac:dyDescent="0.3">
      <c r="A249" s="39">
        <v>1</v>
      </c>
      <c r="B249" s="40">
        <f>E246</f>
        <v>42464</v>
      </c>
      <c r="C249" s="89">
        <v>636632</v>
      </c>
      <c r="D249" s="87">
        <v>701</v>
      </c>
      <c r="E249" s="87">
        <v>52920</v>
      </c>
      <c r="F249" s="88">
        <v>30</v>
      </c>
      <c r="G249" s="43"/>
      <c r="H249" s="104">
        <f t="shared" ref="H249:H284" si="15">IF(F249-G249&lt;50,0,IF(F249-G249&lt;150,1,IF(F249-G249&lt;250,2,IF(F249-G249&lt;350,3,IF(F249-G249&lt;450,4,IF(F249-G249&lt;550,5,IF(F249-G249&lt;650,6,IF(F249-G249&lt;750,7,IF(F249-G249&lt;850,8,IF(F249-G249&lt;950,9,IF(F249-G249&lt;1050,10,IF(F249-G249&lt;1150,11,IF(F249-G249&lt;1250,12,IF(F249-G249&lt;1350,13,IF(F249-G249&lt;1450,14,IF(F249-G249&lt;1550,15,IF(F249-G249&lt;1650,16,IF(F249-G249&lt;1750,17,IF(F249-G249&lt;1850,18,IF(F249-G249&lt;1950,19,IF(F249-G249&lt;2050,20,IF(F249-G249&lt;2150,21,IF(F249-G249&lt;2250,22,IF(F249-G249&lt;2350,23,IF(F249-G249&lt;2450,24,IF(F249-G249&lt;2550,25,IF(F249-G249&lt;2650,26,IF(F249-G249&lt;2750,27,IF(F249-G249&lt;2850,28,IF(F249-G249&lt;2950,29,IF(F249-G249&lt;3050,30,)))))))))))))))))))))))))))))))</f>
        <v>0</v>
      </c>
      <c r="I249" s="41">
        <f>F249-H249</f>
        <v>30</v>
      </c>
    </row>
    <row r="250" spans="1:9" x14ac:dyDescent="0.3">
      <c r="A250" s="39">
        <f>A249+1</f>
        <v>2</v>
      </c>
      <c r="B250" s="40">
        <f>E246</f>
        <v>42464</v>
      </c>
      <c r="C250" s="89">
        <v>615063</v>
      </c>
      <c r="D250" s="87">
        <v>697</v>
      </c>
      <c r="E250" s="87">
        <v>34791</v>
      </c>
      <c r="F250" s="88">
        <v>60</v>
      </c>
      <c r="G250" s="43"/>
      <c r="H250" s="104">
        <f t="shared" si="15"/>
        <v>1</v>
      </c>
      <c r="I250" s="41">
        <f t="shared" ref="I250:I284" si="16">F250-H250</f>
        <v>59</v>
      </c>
    </row>
    <row r="251" spans="1:9" x14ac:dyDescent="0.3">
      <c r="A251" s="39">
        <f t="shared" ref="A251:A284" si="17">A250+1</f>
        <v>3</v>
      </c>
      <c r="B251" s="40">
        <f>E246</f>
        <v>42464</v>
      </c>
      <c r="C251" s="89">
        <v>616027</v>
      </c>
      <c r="D251" s="87">
        <v>579</v>
      </c>
      <c r="E251" s="87">
        <v>41758</v>
      </c>
      <c r="F251" s="88">
        <v>150</v>
      </c>
      <c r="G251" s="43"/>
      <c r="H251" s="104">
        <f t="shared" si="15"/>
        <v>2</v>
      </c>
      <c r="I251" s="41">
        <f t="shared" si="16"/>
        <v>148</v>
      </c>
    </row>
    <row r="252" spans="1:9" x14ac:dyDescent="0.3">
      <c r="A252" s="39">
        <f t="shared" si="17"/>
        <v>4</v>
      </c>
      <c r="B252" s="40">
        <f>E246</f>
        <v>42464</v>
      </c>
      <c r="C252" s="89">
        <v>615063</v>
      </c>
      <c r="D252" s="87">
        <v>696</v>
      </c>
      <c r="E252" s="87">
        <v>27086</v>
      </c>
      <c r="F252" s="88">
        <v>80</v>
      </c>
      <c r="G252" s="43"/>
      <c r="H252" s="104">
        <f t="shared" si="15"/>
        <v>1</v>
      </c>
      <c r="I252" s="41">
        <f t="shared" si="16"/>
        <v>79</v>
      </c>
    </row>
    <row r="253" spans="1:9" x14ac:dyDescent="0.3">
      <c r="A253" s="39">
        <f t="shared" si="17"/>
        <v>5</v>
      </c>
      <c r="B253" s="40">
        <f>E246</f>
        <v>42464</v>
      </c>
      <c r="C253" s="46">
        <v>615063</v>
      </c>
      <c r="D253" s="42">
        <v>698</v>
      </c>
      <c r="E253" s="42">
        <v>20062</v>
      </c>
      <c r="F253" s="43">
        <v>50</v>
      </c>
      <c r="G253" s="43"/>
      <c r="H253" s="104">
        <f t="shared" si="15"/>
        <v>1</v>
      </c>
      <c r="I253" s="41">
        <f t="shared" si="16"/>
        <v>49</v>
      </c>
    </row>
    <row r="254" spans="1:9" x14ac:dyDescent="0.3">
      <c r="A254" s="39">
        <f t="shared" si="17"/>
        <v>6</v>
      </c>
      <c r="B254" s="40">
        <f>E246</f>
        <v>42464</v>
      </c>
      <c r="C254" s="89">
        <v>616027</v>
      </c>
      <c r="D254" s="87">
        <v>578</v>
      </c>
      <c r="E254" s="87">
        <v>26556</v>
      </c>
      <c r="F254" s="88">
        <v>30.06</v>
      </c>
      <c r="G254" s="43"/>
      <c r="H254" s="104">
        <f t="shared" si="15"/>
        <v>0</v>
      </c>
      <c r="I254" s="41">
        <f t="shared" si="16"/>
        <v>30.06</v>
      </c>
    </row>
    <row r="255" spans="1:9" x14ac:dyDescent="0.3">
      <c r="A255" s="39">
        <f t="shared" si="17"/>
        <v>7</v>
      </c>
      <c r="B255" s="40">
        <f>E246</f>
        <v>42464</v>
      </c>
      <c r="C255" s="46"/>
      <c r="D255" s="42"/>
      <c r="E255" s="42"/>
      <c r="F255" s="43"/>
      <c r="G255" s="43"/>
      <c r="H255" s="104">
        <f t="shared" si="15"/>
        <v>0</v>
      </c>
      <c r="I255" s="41">
        <f t="shared" si="16"/>
        <v>0</v>
      </c>
    </row>
    <row r="256" spans="1:9" x14ac:dyDescent="0.3">
      <c r="A256" s="39">
        <f t="shared" si="17"/>
        <v>8</v>
      </c>
      <c r="B256" s="40">
        <f>E246</f>
        <v>42464</v>
      </c>
      <c r="C256" s="46"/>
      <c r="D256" s="42"/>
      <c r="E256" s="42"/>
      <c r="F256" s="43"/>
      <c r="G256" s="43"/>
      <c r="H256" s="104">
        <f t="shared" si="15"/>
        <v>0</v>
      </c>
      <c r="I256" s="41">
        <f t="shared" si="16"/>
        <v>0</v>
      </c>
    </row>
    <row r="257" spans="1:9" x14ac:dyDescent="0.3">
      <c r="A257" s="39">
        <f t="shared" si="17"/>
        <v>9</v>
      </c>
      <c r="B257" s="40">
        <f>E246</f>
        <v>42464</v>
      </c>
      <c r="C257" s="46"/>
      <c r="D257" s="42"/>
      <c r="E257" s="42"/>
      <c r="F257" s="43"/>
      <c r="G257" s="43"/>
      <c r="H257" s="104">
        <f t="shared" si="15"/>
        <v>0</v>
      </c>
      <c r="I257" s="41">
        <f t="shared" si="16"/>
        <v>0</v>
      </c>
    </row>
    <row r="258" spans="1:9" x14ac:dyDescent="0.3">
      <c r="A258" s="39">
        <f t="shared" si="17"/>
        <v>10</v>
      </c>
      <c r="B258" s="40">
        <f>E246</f>
        <v>42464</v>
      </c>
      <c r="C258" s="46"/>
      <c r="D258" s="42"/>
      <c r="E258" s="42"/>
      <c r="F258" s="43"/>
      <c r="G258" s="43"/>
      <c r="H258" s="104">
        <f t="shared" si="15"/>
        <v>0</v>
      </c>
      <c r="I258" s="41">
        <f t="shared" si="16"/>
        <v>0</v>
      </c>
    </row>
    <row r="259" spans="1:9" x14ac:dyDescent="0.3">
      <c r="A259" s="39">
        <f t="shared" si="17"/>
        <v>11</v>
      </c>
      <c r="B259" s="40">
        <f>E246</f>
        <v>42464</v>
      </c>
      <c r="C259" s="46"/>
      <c r="D259" s="42"/>
      <c r="E259" s="42"/>
      <c r="F259" s="43"/>
      <c r="G259" s="43"/>
      <c r="H259" s="104">
        <f t="shared" si="15"/>
        <v>0</v>
      </c>
      <c r="I259" s="41">
        <f t="shared" si="16"/>
        <v>0</v>
      </c>
    </row>
    <row r="260" spans="1:9" x14ac:dyDescent="0.3">
      <c r="A260" s="39">
        <f t="shared" si="17"/>
        <v>12</v>
      </c>
      <c r="B260" s="40">
        <f>E246</f>
        <v>42464</v>
      </c>
      <c r="C260" s="46"/>
      <c r="D260" s="42"/>
      <c r="E260" s="42"/>
      <c r="F260" s="43"/>
      <c r="G260" s="43"/>
      <c r="H260" s="104">
        <f t="shared" si="15"/>
        <v>0</v>
      </c>
      <c r="I260" s="41">
        <f t="shared" si="16"/>
        <v>0</v>
      </c>
    </row>
    <row r="261" spans="1:9" x14ac:dyDescent="0.3">
      <c r="A261" s="39">
        <f t="shared" si="17"/>
        <v>13</v>
      </c>
      <c r="B261" s="40">
        <f>E246</f>
        <v>42464</v>
      </c>
      <c r="C261" s="46"/>
      <c r="D261" s="42"/>
      <c r="E261" s="42"/>
      <c r="F261" s="43"/>
      <c r="G261" s="43"/>
      <c r="H261" s="104">
        <f t="shared" si="15"/>
        <v>0</v>
      </c>
      <c r="I261" s="41">
        <f t="shared" si="16"/>
        <v>0</v>
      </c>
    </row>
    <row r="262" spans="1:9" x14ac:dyDescent="0.3">
      <c r="A262" s="39">
        <f t="shared" si="17"/>
        <v>14</v>
      </c>
      <c r="B262" s="40">
        <f>E246</f>
        <v>42464</v>
      </c>
      <c r="C262" s="46"/>
      <c r="D262" s="42"/>
      <c r="E262" s="42"/>
      <c r="F262" s="43"/>
      <c r="G262" s="43"/>
      <c r="H262" s="104">
        <f t="shared" si="15"/>
        <v>0</v>
      </c>
      <c r="I262" s="41">
        <f t="shared" si="16"/>
        <v>0</v>
      </c>
    </row>
    <row r="263" spans="1:9" x14ac:dyDescent="0.3">
      <c r="A263" s="39">
        <f t="shared" si="17"/>
        <v>15</v>
      </c>
      <c r="B263" s="40">
        <f>E246</f>
        <v>42464</v>
      </c>
      <c r="C263" s="46"/>
      <c r="D263" s="42"/>
      <c r="E263" s="42"/>
      <c r="F263" s="43"/>
      <c r="G263" s="43"/>
      <c r="H263" s="104">
        <f t="shared" si="15"/>
        <v>0</v>
      </c>
      <c r="I263" s="41">
        <f t="shared" si="16"/>
        <v>0</v>
      </c>
    </row>
    <row r="264" spans="1:9" x14ac:dyDescent="0.3">
      <c r="A264" s="39">
        <f t="shared" si="17"/>
        <v>16</v>
      </c>
      <c r="B264" s="40">
        <f>E246</f>
        <v>42464</v>
      </c>
      <c r="C264" s="46"/>
      <c r="D264" s="42"/>
      <c r="E264" s="42"/>
      <c r="F264" s="43"/>
      <c r="G264" s="43"/>
      <c r="H264" s="104">
        <f t="shared" si="15"/>
        <v>0</v>
      </c>
      <c r="I264" s="41">
        <f t="shared" si="16"/>
        <v>0</v>
      </c>
    </row>
    <row r="265" spans="1:9" x14ac:dyDescent="0.3">
      <c r="A265" s="39">
        <f t="shared" si="17"/>
        <v>17</v>
      </c>
      <c r="B265" s="40">
        <f>E246</f>
        <v>42464</v>
      </c>
      <c r="C265" s="46"/>
      <c r="D265" s="42"/>
      <c r="E265" s="42"/>
      <c r="F265" s="43"/>
      <c r="G265" s="43"/>
      <c r="H265" s="104">
        <f t="shared" si="15"/>
        <v>0</v>
      </c>
      <c r="I265" s="41">
        <f t="shared" si="16"/>
        <v>0</v>
      </c>
    </row>
    <row r="266" spans="1:9" x14ac:dyDescent="0.3">
      <c r="A266" s="39">
        <f t="shared" si="17"/>
        <v>18</v>
      </c>
      <c r="B266" s="40">
        <f>E246</f>
        <v>42464</v>
      </c>
      <c r="C266" s="46"/>
      <c r="D266" s="42"/>
      <c r="E266" s="42"/>
      <c r="F266" s="43"/>
      <c r="G266" s="43"/>
      <c r="H266" s="104">
        <f t="shared" si="15"/>
        <v>0</v>
      </c>
      <c r="I266" s="41">
        <f t="shared" si="16"/>
        <v>0</v>
      </c>
    </row>
    <row r="267" spans="1:9" x14ac:dyDescent="0.3">
      <c r="A267" s="39">
        <f t="shared" si="17"/>
        <v>19</v>
      </c>
      <c r="B267" s="40">
        <f>E246</f>
        <v>42464</v>
      </c>
      <c r="C267" s="46"/>
      <c r="D267" s="42"/>
      <c r="E267" s="42"/>
      <c r="F267" s="43"/>
      <c r="G267" s="43"/>
      <c r="H267" s="104">
        <f t="shared" si="15"/>
        <v>0</v>
      </c>
      <c r="I267" s="41">
        <f t="shared" si="16"/>
        <v>0</v>
      </c>
    </row>
    <row r="268" spans="1:9" x14ac:dyDescent="0.3">
      <c r="A268" s="39">
        <f t="shared" si="17"/>
        <v>20</v>
      </c>
      <c r="B268" s="40">
        <f>E246</f>
        <v>42464</v>
      </c>
      <c r="C268" s="46"/>
      <c r="D268" s="42"/>
      <c r="E268" s="42"/>
      <c r="F268" s="43"/>
      <c r="G268" s="43"/>
      <c r="H268" s="104">
        <f t="shared" si="15"/>
        <v>0</v>
      </c>
      <c r="I268" s="41">
        <f t="shared" si="16"/>
        <v>0</v>
      </c>
    </row>
    <row r="269" spans="1:9" x14ac:dyDescent="0.3">
      <c r="A269" s="39">
        <f t="shared" si="17"/>
        <v>21</v>
      </c>
      <c r="B269" s="40">
        <f>E246</f>
        <v>42464</v>
      </c>
      <c r="C269" s="46"/>
      <c r="D269" s="42"/>
      <c r="E269" s="42"/>
      <c r="F269" s="43"/>
      <c r="G269" s="43"/>
      <c r="H269" s="104">
        <f t="shared" si="15"/>
        <v>0</v>
      </c>
      <c r="I269" s="41">
        <f t="shared" si="16"/>
        <v>0</v>
      </c>
    </row>
    <row r="270" spans="1:9" x14ac:dyDescent="0.3">
      <c r="A270" s="39">
        <f t="shared" si="17"/>
        <v>22</v>
      </c>
      <c r="B270" s="40">
        <f>E246</f>
        <v>42464</v>
      </c>
      <c r="C270" s="46"/>
      <c r="D270" s="42"/>
      <c r="E270" s="42"/>
      <c r="F270" s="43"/>
      <c r="G270" s="43"/>
      <c r="H270" s="104">
        <f t="shared" si="15"/>
        <v>0</v>
      </c>
      <c r="I270" s="41">
        <f t="shared" si="16"/>
        <v>0</v>
      </c>
    </row>
    <row r="271" spans="1:9" x14ac:dyDescent="0.3">
      <c r="A271" s="39">
        <f t="shared" si="17"/>
        <v>23</v>
      </c>
      <c r="B271" s="40">
        <f>E246</f>
        <v>42464</v>
      </c>
      <c r="C271" s="46"/>
      <c r="D271" s="42"/>
      <c r="E271" s="42"/>
      <c r="F271" s="43"/>
      <c r="G271" s="43"/>
      <c r="H271" s="104">
        <f t="shared" si="15"/>
        <v>0</v>
      </c>
      <c r="I271" s="41">
        <f t="shared" si="16"/>
        <v>0</v>
      </c>
    </row>
    <row r="272" spans="1:9" x14ac:dyDescent="0.3">
      <c r="A272" s="39">
        <f t="shared" si="17"/>
        <v>24</v>
      </c>
      <c r="B272" s="40">
        <f>E246</f>
        <v>42464</v>
      </c>
      <c r="C272" s="46"/>
      <c r="D272" s="42"/>
      <c r="E272" s="42"/>
      <c r="F272" s="43"/>
      <c r="G272" s="43"/>
      <c r="H272" s="104">
        <f t="shared" si="15"/>
        <v>0</v>
      </c>
      <c r="I272" s="41">
        <f t="shared" si="16"/>
        <v>0</v>
      </c>
    </row>
    <row r="273" spans="1:9" x14ac:dyDescent="0.3">
      <c r="A273" s="39">
        <f t="shared" si="17"/>
        <v>25</v>
      </c>
      <c r="B273" s="40">
        <f>E246</f>
        <v>42464</v>
      </c>
      <c r="C273" s="46"/>
      <c r="D273" s="42"/>
      <c r="E273" s="42"/>
      <c r="F273" s="43"/>
      <c r="G273" s="43"/>
      <c r="H273" s="104">
        <f t="shared" si="15"/>
        <v>0</v>
      </c>
      <c r="I273" s="41">
        <f t="shared" si="16"/>
        <v>0</v>
      </c>
    </row>
    <row r="274" spans="1:9" x14ac:dyDescent="0.3">
      <c r="A274" s="39">
        <f t="shared" si="17"/>
        <v>26</v>
      </c>
      <c r="B274" s="40">
        <f>E246</f>
        <v>42464</v>
      </c>
      <c r="C274" s="46"/>
      <c r="D274" s="42"/>
      <c r="E274" s="42"/>
      <c r="F274" s="43"/>
      <c r="G274" s="43"/>
      <c r="H274" s="104">
        <f t="shared" si="15"/>
        <v>0</v>
      </c>
      <c r="I274" s="41">
        <f t="shared" si="16"/>
        <v>0</v>
      </c>
    </row>
    <row r="275" spans="1:9" x14ac:dyDescent="0.3">
      <c r="A275" s="39">
        <f t="shared" si="17"/>
        <v>27</v>
      </c>
      <c r="B275" s="40">
        <f>E246</f>
        <v>42464</v>
      </c>
      <c r="C275" s="46"/>
      <c r="D275" s="42"/>
      <c r="E275" s="42"/>
      <c r="F275" s="43"/>
      <c r="G275" s="43"/>
      <c r="H275" s="104">
        <f t="shared" si="15"/>
        <v>0</v>
      </c>
      <c r="I275" s="41">
        <f t="shared" si="16"/>
        <v>0</v>
      </c>
    </row>
    <row r="276" spans="1:9" x14ac:dyDescent="0.3">
      <c r="A276" s="39">
        <f t="shared" si="17"/>
        <v>28</v>
      </c>
      <c r="B276" s="40">
        <f>E246</f>
        <v>42464</v>
      </c>
      <c r="C276" s="46"/>
      <c r="D276" s="42"/>
      <c r="E276" s="42"/>
      <c r="F276" s="43"/>
      <c r="G276" s="43"/>
      <c r="H276" s="104">
        <f t="shared" si="15"/>
        <v>0</v>
      </c>
      <c r="I276" s="41">
        <f t="shared" si="16"/>
        <v>0</v>
      </c>
    </row>
    <row r="277" spans="1:9" x14ac:dyDescent="0.3">
      <c r="A277" s="39">
        <f t="shared" si="17"/>
        <v>29</v>
      </c>
      <c r="B277" s="40">
        <f>E246</f>
        <v>42464</v>
      </c>
      <c r="C277" s="46"/>
      <c r="D277" s="42"/>
      <c r="E277" s="42"/>
      <c r="F277" s="43"/>
      <c r="G277" s="43"/>
      <c r="H277" s="104">
        <f t="shared" si="15"/>
        <v>0</v>
      </c>
      <c r="I277" s="41">
        <f t="shared" si="16"/>
        <v>0</v>
      </c>
    </row>
    <row r="278" spans="1:9" x14ac:dyDescent="0.3">
      <c r="A278" s="39">
        <f t="shared" si="17"/>
        <v>30</v>
      </c>
      <c r="B278" s="40">
        <f>E246</f>
        <v>42464</v>
      </c>
      <c r="C278" s="46"/>
      <c r="D278" s="42"/>
      <c r="E278" s="42"/>
      <c r="F278" s="43"/>
      <c r="G278" s="43"/>
      <c r="H278" s="104">
        <f t="shared" si="15"/>
        <v>0</v>
      </c>
      <c r="I278" s="41">
        <f t="shared" si="16"/>
        <v>0</v>
      </c>
    </row>
    <row r="279" spans="1:9" x14ac:dyDescent="0.3">
      <c r="A279" s="39">
        <f t="shared" si="17"/>
        <v>31</v>
      </c>
      <c r="B279" s="40">
        <f>E246</f>
        <v>42464</v>
      </c>
      <c r="C279" s="46"/>
      <c r="D279" s="42"/>
      <c r="E279" s="42"/>
      <c r="F279" s="43"/>
      <c r="G279" s="43"/>
      <c r="H279" s="104">
        <f t="shared" si="15"/>
        <v>0</v>
      </c>
      <c r="I279" s="41">
        <f t="shared" si="16"/>
        <v>0</v>
      </c>
    </row>
    <row r="280" spans="1:9" x14ac:dyDescent="0.3">
      <c r="A280" s="39">
        <f t="shared" si="17"/>
        <v>32</v>
      </c>
      <c r="B280" s="40">
        <f>E246</f>
        <v>42464</v>
      </c>
      <c r="C280" s="46"/>
      <c r="D280" s="42"/>
      <c r="E280" s="42"/>
      <c r="F280" s="43"/>
      <c r="G280" s="43"/>
      <c r="H280" s="104">
        <f t="shared" si="15"/>
        <v>0</v>
      </c>
      <c r="I280" s="41">
        <f t="shared" si="16"/>
        <v>0</v>
      </c>
    </row>
    <row r="281" spans="1:9" x14ac:dyDescent="0.3">
      <c r="A281" s="39">
        <f t="shared" si="17"/>
        <v>33</v>
      </c>
      <c r="B281" s="40">
        <f>E246</f>
        <v>42464</v>
      </c>
      <c r="C281" s="46"/>
      <c r="D281" s="42"/>
      <c r="E281" s="42"/>
      <c r="F281" s="43"/>
      <c r="G281" s="43"/>
      <c r="H281" s="104">
        <f t="shared" si="15"/>
        <v>0</v>
      </c>
      <c r="I281" s="41">
        <f t="shared" si="16"/>
        <v>0</v>
      </c>
    </row>
    <row r="282" spans="1:9" x14ac:dyDescent="0.3">
      <c r="A282" s="39">
        <f t="shared" si="17"/>
        <v>34</v>
      </c>
      <c r="B282" s="40">
        <f>E246</f>
        <v>42464</v>
      </c>
      <c r="C282" s="46"/>
      <c r="D282" s="42"/>
      <c r="E282" s="42"/>
      <c r="F282" s="43"/>
      <c r="G282" s="43"/>
      <c r="H282" s="104">
        <f t="shared" si="15"/>
        <v>0</v>
      </c>
      <c r="I282" s="41">
        <f t="shared" si="16"/>
        <v>0</v>
      </c>
    </row>
    <row r="283" spans="1:9" x14ac:dyDescent="0.3">
      <c r="A283" s="39">
        <f t="shared" si="17"/>
        <v>35</v>
      </c>
      <c r="B283" s="40">
        <f>E246</f>
        <v>42464</v>
      </c>
      <c r="C283" s="46"/>
      <c r="D283" s="42"/>
      <c r="E283" s="42"/>
      <c r="F283" s="43"/>
      <c r="G283" s="43"/>
      <c r="H283" s="104">
        <f t="shared" si="15"/>
        <v>0</v>
      </c>
      <c r="I283" s="41">
        <f t="shared" si="16"/>
        <v>0</v>
      </c>
    </row>
    <row r="284" spans="1:9" x14ac:dyDescent="0.3">
      <c r="A284" s="39">
        <f t="shared" si="17"/>
        <v>36</v>
      </c>
      <c r="B284" s="40">
        <f>E246</f>
        <v>42464</v>
      </c>
      <c r="C284" s="46"/>
      <c r="D284" s="42"/>
      <c r="E284" s="42"/>
      <c r="F284" s="43"/>
      <c r="G284" s="43"/>
      <c r="H284" s="104">
        <f t="shared" si="15"/>
        <v>0</v>
      </c>
      <c r="I284" s="41">
        <f t="shared" si="16"/>
        <v>0</v>
      </c>
    </row>
    <row r="285" spans="1:9" x14ac:dyDescent="0.3">
      <c r="A285" s="37"/>
      <c r="B285" s="35"/>
      <c r="C285" s="38" t="s">
        <v>12</v>
      </c>
      <c r="D285" s="35"/>
      <c r="E285" s="36"/>
      <c r="F285" s="41">
        <f>SUM(F249:F284)</f>
        <v>400.06</v>
      </c>
      <c r="G285" s="41">
        <f>SUM(G249:G284)</f>
        <v>0</v>
      </c>
      <c r="H285" s="104">
        <f>SUM(H249:H284)</f>
        <v>5</v>
      </c>
      <c r="I285" s="41">
        <f>SUM(I249:I284)</f>
        <v>395.06</v>
      </c>
    </row>
    <row r="286" spans="1:9" x14ac:dyDescent="0.3">
      <c r="H286" s="100"/>
    </row>
    <row r="287" spans="1:9" x14ac:dyDescent="0.3">
      <c r="G287" s="29" t="s">
        <v>31</v>
      </c>
      <c r="H287" s="100"/>
    </row>
    <row r="288" spans="1:9" x14ac:dyDescent="0.3">
      <c r="H288" s="100"/>
    </row>
    <row r="289" spans="1:9" x14ac:dyDescent="0.3">
      <c r="B289" s="29" t="s">
        <v>18</v>
      </c>
      <c r="C289" s="30" t="s">
        <v>91</v>
      </c>
      <c r="H289" s="100"/>
    </row>
    <row r="290" spans="1:9" x14ac:dyDescent="0.3">
      <c r="B290" s="29" t="s">
        <v>19</v>
      </c>
      <c r="C290" s="31">
        <v>4002</v>
      </c>
      <c r="H290" s="100"/>
    </row>
    <row r="291" spans="1:9" x14ac:dyDescent="0.3">
      <c r="H291" s="100"/>
    </row>
    <row r="292" spans="1:9" ht="18" x14ac:dyDescent="0.35">
      <c r="C292" s="29"/>
      <c r="D292" s="32"/>
      <c r="E292" s="33" t="s">
        <v>20</v>
      </c>
      <c r="F292" s="32"/>
      <c r="G292" s="29"/>
      <c r="H292" s="100"/>
    </row>
    <row r="293" spans="1:9" ht="18" x14ac:dyDescent="0.35">
      <c r="C293" s="29"/>
      <c r="D293" s="32"/>
      <c r="E293" s="33" t="s">
        <v>21</v>
      </c>
      <c r="F293" s="32"/>
      <c r="G293" s="29"/>
      <c r="H293" s="100"/>
    </row>
    <row r="294" spans="1:9" ht="18" x14ac:dyDescent="0.35">
      <c r="C294" s="29"/>
      <c r="D294" s="34" t="s">
        <v>22</v>
      </c>
      <c r="E294" s="44">
        <f>E246+1</f>
        <v>42465</v>
      </c>
      <c r="F294" s="32"/>
      <c r="G294" s="29"/>
      <c r="H294" s="100"/>
    </row>
    <row r="295" spans="1:9" x14ac:dyDescent="0.3">
      <c r="H295" s="100"/>
    </row>
    <row r="296" spans="1:9" ht="36" x14ac:dyDescent="0.3">
      <c r="A296" s="27" t="s">
        <v>23</v>
      </c>
      <c r="B296" s="28" t="s">
        <v>15</v>
      </c>
      <c r="C296" s="28" t="s">
        <v>24</v>
      </c>
      <c r="D296" s="28" t="s">
        <v>25</v>
      </c>
      <c r="E296" s="28" t="s">
        <v>26</v>
      </c>
      <c r="F296" s="26" t="s">
        <v>27</v>
      </c>
      <c r="G296" s="28" t="s">
        <v>28</v>
      </c>
      <c r="H296" s="209" t="s">
        <v>29</v>
      </c>
      <c r="I296" s="26" t="s">
        <v>30</v>
      </c>
    </row>
    <row r="297" spans="1:9" x14ac:dyDescent="0.3">
      <c r="A297" s="39">
        <v>1</v>
      </c>
      <c r="B297" s="40">
        <f>E294</f>
        <v>42465</v>
      </c>
      <c r="C297" s="46">
        <v>616027</v>
      </c>
      <c r="D297" s="42">
        <v>580</v>
      </c>
      <c r="E297" s="42">
        <v>16194</v>
      </c>
      <c r="F297" s="43">
        <v>30</v>
      </c>
      <c r="G297" s="43"/>
      <c r="H297" s="104">
        <f t="shared" ref="H297:H332" si="18">IF(F297-G297&lt;50,0,IF(F297-G297&lt;150,1,IF(F297-G297&lt;250,2,IF(F297-G297&lt;350,3,IF(F297-G297&lt;450,4,IF(F297-G297&lt;550,5,IF(F297-G297&lt;650,6,IF(F297-G297&lt;750,7,IF(F297-G297&lt;850,8,IF(F297-G297&lt;950,9,IF(F297-G297&lt;1050,10,IF(F297-G297&lt;1150,11,IF(F297-G297&lt;1250,12,IF(F297-G297&lt;1350,13,IF(F297-G297&lt;1450,14,IF(F297-G297&lt;1550,15,IF(F297-G297&lt;1650,16,IF(F297-G297&lt;1750,17,IF(F297-G297&lt;1850,18,IF(F297-G297&lt;1950,19,IF(F297-G297&lt;2050,20,IF(F297-G297&lt;2150,21,IF(F297-G297&lt;2250,22,IF(F297-G297&lt;2350,23,IF(F297-G297&lt;2450,24,IF(F297-G297&lt;2550,25,IF(F297-G297&lt;2650,26,IF(F297-G297&lt;2750,27,IF(F297-G297&lt;2850,28,IF(F297-G297&lt;2950,29,IF(F297-G297&lt;3050,30,)))))))))))))))))))))))))))))))</f>
        <v>0</v>
      </c>
      <c r="I297" s="41">
        <f>F297-H297</f>
        <v>30</v>
      </c>
    </row>
    <row r="298" spans="1:9" x14ac:dyDescent="0.3">
      <c r="A298" s="39">
        <f>A297+1</f>
        <v>2</v>
      </c>
      <c r="B298" s="40">
        <f>E294</f>
        <v>42465</v>
      </c>
      <c r="C298" s="46">
        <v>615063</v>
      </c>
      <c r="D298" s="42">
        <v>699</v>
      </c>
      <c r="E298" s="42">
        <v>41307</v>
      </c>
      <c r="F298" s="43">
        <v>60</v>
      </c>
      <c r="G298" s="43"/>
      <c r="H298" s="104">
        <f t="shared" si="18"/>
        <v>1</v>
      </c>
      <c r="I298" s="41">
        <f t="shared" ref="I298:I332" si="19">F298-H298</f>
        <v>59</v>
      </c>
    </row>
    <row r="299" spans="1:9" x14ac:dyDescent="0.3">
      <c r="A299" s="39">
        <f t="shared" ref="A299:A332" si="20">A298+1</f>
        <v>3</v>
      </c>
      <c r="B299" s="40">
        <f>E294</f>
        <v>42465</v>
      </c>
      <c r="C299" s="46">
        <v>615063</v>
      </c>
      <c r="D299" s="42">
        <v>700</v>
      </c>
      <c r="E299" s="42">
        <v>56115</v>
      </c>
      <c r="F299" s="43">
        <v>50</v>
      </c>
      <c r="G299" s="43"/>
      <c r="H299" s="104">
        <f t="shared" si="18"/>
        <v>1</v>
      </c>
      <c r="I299" s="41">
        <f t="shared" si="19"/>
        <v>49</v>
      </c>
    </row>
    <row r="300" spans="1:9" x14ac:dyDescent="0.3">
      <c r="A300" s="39">
        <f t="shared" si="20"/>
        <v>4</v>
      </c>
      <c r="B300" s="40">
        <f>E294</f>
        <v>42465</v>
      </c>
      <c r="C300" s="46">
        <v>636632</v>
      </c>
      <c r="D300" s="42">
        <v>702</v>
      </c>
      <c r="E300" s="42">
        <v>47760</v>
      </c>
      <c r="F300" s="43">
        <v>700</v>
      </c>
      <c r="G300" s="43"/>
      <c r="H300" s="104">
        <f t="shared" si="18"/>
        <v>7</v>
      </c>
      <c r="I300" s="41">
        <f t="shared" si="19"/>
        <v>693</v>
      </c>
    </row>
    <row r="301" spans="1:9" x14ac:dyDescent="0.3">
      <c r="A301" s="39">
        <f t="shared" si="20"/>
        <v>5</v>
      </c>
      <c r="B301" s="40">
        <f>E294</f>
        <v>42465</v>
      </c>
      <c r="C301" s="46">
        <v>636632</v>
      </c>
      <c r="D301" s="42">
        <v>703</v>
      </c>
      <c r="E301" s="42">
        <v>64918</v>
      </c>
      <c r="F301" s="43">
        <v>303</v>
      </c>
      <c r="G301" s="43">
        <v>59.5</v>
      </c>
      <c r="H301" s="104">
        <f t="shared" si="18"/>
        <v>2</v>
      </c>
      <c r="I301" s="41">
        <f t="shared" si="19"/>
        <v>301</v>
      </c>
    </row>
    <row r="302" spans="1:9" x14ac:dyDescent="0.3">
      <c r="A302" s="39">
        <f t="shared" si="20"/>
        <v>6</v>
      </c>
      <c r="B302" s="40">
        <f>E294</f>
        <v>42465</v>
      </c>
      <c r="C302" s="46">
        <v>615063</v>
      </c>
      <c r="D302" s="42">
        <v>701</v>
      </c>
      <c r="E302" s="42">
        <v>28648</v>
      </c>
      <c r="F302" s="43">
        <v>505</v>
      </c>
      <c r="G302" s="43"/>
      <c r="H302" s="104">
        <f t="shared" si="18"/>
        <v>5</v>
      </c>
      <c r="I302" s="41">
        <f t="shared" si="19"/>
        <v>500</v>
      </c>
    </row>
    <row r="303" spans="1:9" x14ac:dyDescent="0.3">
      <c r="A303" s="39">
        <f t="shared" si="20"/>
        <v>7</v>
      </c>
      <c r="B303" s="40">
        <f>E294</f>
        <v>42465</v>
      </c>
      <c r="C303" s="46"/>
      <c r="D303" s="42"/>
      <c r="E303" s="42"/>
      <c r="F303" s="43"/>
      <c r="G303" s="43"/>
      <c r="H303" s="104">
        <f t="shared" si="18"/>
        <v>0</v>
      </c>
      <c r="I303" s="41">
        <f t="shared" si="19"/>
        <v>0</v>
      </c>
    </row>
    <row r="304" spans="1:9" x14ac:dyDescent="0.3">
      <c r="A304" s="39">
        <f t="shared" si="20"/>
        <v>8</v>
      </c>
      <c r="B304" s="40">
        <f>E294</f>
        <v>42465</v>
      </c>
      <c r="C304" s="46"/>
      <c r="D304" s="42"/>
      <c r="E304" s="42"/>
      <c r="F304" s="43"/>
      <c r="G304" s="43"/>
      <c r="H304" s="104">
        <f t="shared" si="18"/>
        <v>0</v>
      </c>
      <c r="I304" s="41">
        <f t="shared" si="19"/>
        <v>0</v>
      </c>
    </row>
    <row r="305" spans="1:9" x14ac:dyDescent="0.3">
      <c r="A305" s="39">
        <f t="shared" si="20"/>
        <v>9</v>
      </c>
      <c r="B305" s="40">
        <f>E294</f>
        <v>42465</v>
      </c>
      <c r="C305" s="46"/>
      <c r="D305" s="42"/>
      <c r="E305" s="42"/>
      <c r="F305" s="43"/>
      <c r="G305" s="43"/>
      <c r="H305" s="104">
        <f t="shared" si="18"/>
        <v>0</v>
      </c>
      <c r="I305" s="41">
        <f t="shared" si="19"/>
        <v>0</v>
      </c>
    </row>
    <row r="306" spans="1:9" x14ac:dyDescent="0.3">
      <c r="A306" s="39">
        <f t="shared" si="20"/>
        <v>10</v>
      </c>
      <c r="B306" s="40">
        <f>E294</f>
        <v>42465</v>
      </c>
      <c r="C306" s="46"/>
      <c r="D306" s="42"/>
      <c r="E306" s="42"/>
      <c r="F306" s="43"/>
      <c r="G306" s="43"/>
      <c r="H306" s="104">
        <f t="shared" si="18"/>
        <v>0</v>
      </c>
      <c r="I306" s="41">
        <f t="shared" si="19"/>
        <v>0</v>
      </c>
    </row>
    <row r="307" spans="1:9" x14ac:dyDescent="0.3">
      <c r="A307" s="39">
        <f t="shared" si="20"/>
        <v>11</v>
      </c>
      <c r="B307" s="40">
        <f>E294</f>
        <v>42465</v>
      </c>
      <c r="C307" s="46"/>
      <c r="D307" s="42"/>
      <c r="E307" s="42"/>
      <c r="F307" s="43"/>
      <c r="G307" s="43"/>
      <c r="H307" s="104">
        <f t="shared" si="18"/>
        <v>0</v>
      </c>
      <c r="I307" s="41">
        <f t="shared" si="19"/>
        <v>0</v>
      </c>
    </row>
    <row r="308" spans="1:9" x14ac:dyDescent="0.3">
      <c r="A308" s="39">
        <f t="shared" si="20"/>
        <v>12</v>
      </c>
      <c r="B308" s="40">
        <f>E294</f>
        <v>42465</v>
      </c>
      <c r="C308" s="46"/>
      <c r="D308" s="42"/>
      <c r="E308" s="42"/>
      <c r="F308" s="43"/>
      <c r="G308" s="43"/>
      <c r="H308" s="104">
        <f t="shared" si="18"/>
        <v>0</v>
      </c>
      <c r="I308" s="41">
        <f t="shared" si="19"/>
        <v>0</v>
      </c>
    </row>
    <row r="309" spans="1:9" x14ac:dyDescent="0.3">
      <c r="A309" s="39">
        <f t="shared" si="20"/>
        <v>13</v>
      </c>
      <c r="B309" s="40">
        <f>E294</f>
        <v>42465</v>
      </c>
      <c r="C309" s="46"/>
      <c r="D309" s="42"/>
      <c r="E309" s="42"/>
      <c r="F309" s="43"/>
      <c r="G309" s="43"/>
      <c r="H309" s="104">
        <f t="shared" si="18"/>
        <v>0</v>
      </c>
      <c r="I309" s="41">
        <f t="shared" si="19"/>
        <v>0</v>
      </c>
    </row>
    <row r="310" spans="1:9" x14ac:dyDescent="0.3">
      <c r="A310" s="39">
        <f t="shared" si="20"/>
        <v>14</v>
      </c>
      <c r="B310" s="40">
        <f>E294</f>
        <v>42465</v>
      </c>
      <c r="C310" s="46"/>
      <c r="D310" s="42"/>
      <c r="E310" s="42"/>
      <c r="F310" s="43"/>
      <c r="G310" s="43"/>
      <c r="H310" s="104">
        <f t="shared" si="18"/>
        <v>0</v>
      </c>
      <c r="I310" s="41">
        <f t="shared" si="19"/>
        <v>0</v>
      </c>
    </row>
    <row r="311" spans="1:9" x14ac:dyDescent="0.3">
      <c r="A311" s="39">
        <f t="shared" si="20"/>
        <v>15</v>
      </c>
      <c r="B311" s="40">
        <f>E294</f>
        <v>42465</v>
      </c>
      <c r="C311" s="46"/>
      <c r="D311" s="42"/>
      <c r="E311" s="42"/>
      <c r="F311" s="43"/>
      <c r="G311" s="43"/>
      <c r="H311" s="104">
        <f t="shared" si="18"/>
        <v>0</v>
      </c>
      <c r="I311" s="41">
        <f t="shared" si="19"/>
        <v>0</v>
      </c>
    </row>
    <row r="312" spans="1:9" x14ac:dyDescent="0.3">
      <c r="A312" s="39">
        <f t="shared" si="20"/>
        <v>16</v>
      </c>
      <c r="B312" s="40">
        <f>E294</f>
        <v>42465</v>
      </c>
      <c r="C312" s="46"/>
      <c r="D312" s="42"/>
      <c r="E312" s="42"/>
      <c r="F312" s="43"/>
      <c r="G312" s="43"/>
      <c r="H312" s="104">
        <f t="shared" si="18"/>
        <v>0</v>
      </c>
      <c r="I312" s="41">
        <f t="shared" si="19"/>
        <v>0</v>
      </c>
    </row>
    <row r="313" spans="1:9" x14ac:dyDescent="0.3">
      <c r="A313" s="39">
        <f t="shared" si="20"/>
        <v>17</v>
      </c>
      <c r="B313" s="40">
        <f>E294</f>
        <v>42465</v>
      </c>
      <c r="C313" s="46"/>
      <c r="D313" s="42"/>
      <c r="E313" s="42"/>
      <c r="F313" s="43"/>
      <c r="G313" s="43"/>
      <c r="H313" s="104">
        <f t="shared" si="18"/>
        <v>0</v>
      </c>
      <c r="I313" s="41">
        <f t="shared" si="19"/>
        <v>0</v>
      </c>
    </row>
    <row r="314" spans="1:9" x14ac:dyDescent="0.3">
      <c r="A314" s="39">
        <f t="shared" si="20"/>
        <v>18</v>
      </c>
      <c r="B314" s="40">
        <f>E294</f>
        <v>42465</v>
      </c>
      <c r="C314" s="46"/>
      <c r="D314" s="42"/>
      <c r="E314" s="42"/>
      <c r="F314" s="43"/>
      <c r="G314" s="43"/>
      <c r="H314" s="104">
        <f t="shared" si="18"/>
        <v>0</v>
      </c>
      <c r="I314" s="41">
        <f t="shared" si="19"/>
        <v>0</v>
      </c>
    </row>
    <row r="315" spans="1:9" x14ac:dyDescent="0.3">
      <c r="A315" s="39">
        <f t="shared" si="20"/>
        <v>19</v>
      </c>
      <c r="B315" s="40">
        <f>E294</f>
        <v>42465</v>
      </c>
      <c r="C315" s="46"/>
      <c r="D315" s="42"/>
      <c r="E315" s="42"/>
      <c r="F315" s="43"/>
      <c r="G315" s="43"/>
      <c r="H315" s="104">
        <f t="shared" si="18"/>
        <v>0</v>
      </c>
      <c r="I315" s="41">
        <f t="shared" si="19"/>
        <v>0</v>
      </c>
    </row>
    <row r="316" spans="1:9" x14ac:dyDescent="0.3">
      <c r="A316" s="39">
        <f t="shared" si="20"/>
        <v>20</v>
      </c>
      <c r="B316" s="40">
        <f>E294</f>
        <v>42465</v>
      </c>
      <c r="C316" s="46"/>
      <c r="D316" s="42"/>
      <c r="E316" s="42"/>
      <c r="F316" s="43"/>
      <c r="G316" s="43"/>
      <c r="H316" s="104">
        <f t="shared" si="18"/>
        <v>0</v>
      </c>
      <c r="I316" s="41">
        <f t="shared" si="19"/>
        <v>0</v>
      </c>
    </row>
    <row r="317" spans="1:9" x14ac:dyDescent="0.3">
      <c r="A317" s="39">
        <f t="shared" si="20"/>
        <v>21</v>
      </c>
      <c r="B317" s="40">
        <f>E294</f>
        <v>42465</v>
      </c>
      <c r="C317" s="46"/>
      <c r="D317" s="42"/>
      <c r="E317" s="42"/>
      <c r="F317" s="43"/>
      <c r="G317" s="43"/>
      <c r="H317" s="104">
        <f t="shared" si="18"/>
        <v>0</v>
      </c>
      <c r="I317" s="41">
        <f t="shared" si="19"/>
        <v>0</v>
      </c>
    </row>
    <row r="318" spans="1:9" x14ac:dyDescent="0.3">
      <c r="A318" s="39">
        <f t="shared" si="20"/>
        <v>22</v>
      </c>
      <c r="B318" s="40">
        <f>E294</f>
        <v>42465</v>
      </c>
      <c r="C318" s="46"/>
      <c r="D318" s="42"/>
      <c r="E318" s="42"/>
      <c r="F318" s="43"/>
      <c r="G318" s="43"/>
      <c r="H318" s="104">
        <f t="shared" si="18"/>
        <v>0</v>
      </c>
      <c r="I318" s="41">
        <f t="shared" si="19"/>
        <v>0</v>
      </c>
    </row>
    <row r="319" spans="1:9" x14ac:dyDescent="0.3">
      <c r="A319" s="39">
        <f t="shared" si="20"/>
        <v>23</v>
      </c>
      <c r="B319" s="40">
        <f>E294</f>
        <v>42465</v>
      </c>
      <c r="C319" s="46"/>
      <c r="D319" s="42"/>
      <c r="E319" s="42"/>
      <c r="F319" s="43"/>
      <c r="G319" s="43"/>
      <c r="H319" s="104">
        <f t="shared" si="18"/>
        <v>0</v>
      </c>
      <c r="I319" s="41">
        <f t="shared" si="19"/>
        <v>0</v>
      </c>
    </row>
    <row r="320" spans="1:9" x14ac:dyDescent="0.3">
      <c r="A320" s="39">
        <f t="shared" si="20"/>
        <v>24</v>
      </c>
      <c r="B320" s="40">
        <f>E294</f>
        <v>42465</v>
      </c>
      <c r="C320" s="46"/>
      <c r="D320" s="42"/>
      <c r="E320" s="42"/>
      <c r="F320" s="43"/>
      <c r="G320" s="43"/>
      <c r="H320" s="104">
        <f t="shared" si="18"/>
        <v>0</v>
      </c>
      <c r="I320" s="41">
        <f t="shared" si="19"/>
        <v>0</v>
      </c>
    </row>
    <row r="321" spans="1:9" x14ac:dyDescent="0.3">
      <c r="A321" s="39">
        <f t="shared" si="20"/>
        <v>25</v>
      </c>
      <c r="B321" s="40">
        <f>E294</f>
        <v>42465</v>
      </c>
      <c r="C321" s="46"/>
      <c r="D321" s="42"/>
      <c r="E321" s="42"/>
      <c r="F321" s="43"/>
      <c r="G321" s="43"/>
      <c r="H321" s="104">
        <f t="shared" si="18"/>
        <v>0</v>
      </c>
      <c r="I321" s="41">
        <f t="shared" si="19"/>
        <v>0</v>
      </c>
    </row>
    <row r="322" spans="1:9" x14ac:dyDescent="0.3">
      <c r="A322" s="39">
        <f t="shared" si="20"/>
        <v>26</v>
      </c>
      <c r="B322" s="40">
        <f>E294</f>
        <v>42465</v>
      </c>
      <c r="C322" s="46"/>
      <c r="D322" s="42"/>
      <c r="E322" s="42"/>
      <c r="F322" s="43"/>
      <c r="G322" s="43"/>
      <c r="H322" s="104">
        <f t="shared" si="18"/>
        <v>0</v>
      </c>
      <c r="I322" s="41">
        <f t="shared" si="19"/>
        <v>0</v>
      </c>
    </row>
    <row r="323" spans="1:9" x14ac:dyDescent="0.3">
      <c r="A323" s="39">
        <f t="shared" si="20"/>
        <v>27</v>
      </c>
      <c r="B323" s="40">
        <f>E294</f>
        <v>42465</v>
      </c>
      <c r="C323" s="46"/>
      <c r="D323" s="42"/>
      <c r="E323" s="42"/>
      <c r="F323" s="43"/>
      <c r="G323" s="43"/>
      <c r="H323" s="104">
        <f t="shared" si="18"/>
        <v>0</v>
      </c>
      <c r="I323" s="41">
        <f t="shared" si="19"/>
        <v>0</v>
      </c>
    </row>
    <row r="324" spans="1:9" x14ac:dyDescent="0.3">
      <c r="A324" s="39">
        <f t="shared" si="20"/>
        <v>28</v>
      </c>
      <c r="B324" s="40">
        <f>E294</f>
        <v>42465</v>
      </c>
      <c r="C324" s="46"/>
      <c r="D324" s="42"/>
      <c r="E324" s="42"/>
      <c r="F324" s="43"/>
      <c r="G324" s="43"/>
      <c r="H324" s="104">
        <f t="shared" si="18"/>
        <v>0</v>
      </c>
      <c r="I324" s="41">
        <f t="shared" si="19"/>
        <v>0</v>
      </c>
    </row>
    <row r="325" spans="1:9" x14ac:dyDescent="0.3">
      <c r="A325" s="39">
        <f t="shared" si="20"/>
        <v>29</v>
      </c>
      <c r="B325" s="40">
        <f>E294</f>
        <v>42465</v>
      </c>
      <c r="C325" s="46"/>
      <c r="D325" s="42"/>
      <c r="E325" s="42"/>
      <c r="F325" s="43"/>
      <c r="G325" s="43"/>
      <c r="H325" s="104">
        <f t="shared" si="18"/>
        <v>0</v>
      </c>
      <c r="I325" s="41">
        <f t="shared" si="19"/>
        <v>0</v>
      </c>
    </row>
    <row r="326" spans="1:9" x14ac:dyDescent="0.3">
      <c r="A326" s="39">
        <f t="shared" si="20"/>
        <v>30</v>
      </c>
      <c r="B326" s="40">
        <f>E294</f>
        <v>42465</v>
      </c>
      <c r="C326" s="46"/>
      <c r="D326" s="42"/>
      <c r="E326" s="42"/>
      <c r="F326" s="43"/>
      <c r="G326" s="43"/>
      <c r="H326" s="104">
        <f t="shared" si="18"/>
        <v>0</v>
      </c>
      <c r="I326" s="41">
        <f t="shared" si="19"/>
        <v>0</v>
      </c>
    </row>
    <row r="327" spans="1:9" x14ac:dyDescent="0.3">
      <c r="A327" s="39">
        <f t="shared" si="20"/>
        <v>31</v>
      </c>
      <c r="B327" s="40">
        <f>E294</f>
        <v>42465</v>
      </c>
      <c r="C327" s="46"/>
      <c r="D327" s="42"/>
      <c r="E327" s="42"/>
      <c r="F327" s="43"/>
      <c r="G327" s="43"/>
      <c r="H327" s="104">
        <f t="shared" si="18"/>
        <v>0</v>
      </c>
      <c r="I327" s="41">
        <f t="shared" si="19"/>
        <v>0</v>
      </c>
    </row>
    <row r="328" spans="1:9" x14ac:dyDescent="0.3">
      <c r="A328" s="39">
        <f t="shared" si="20"/>
        <v>32</v>
      </c>
      <c r="B328" s="40">
        <f>E294</f>
        <v>42465</v>
      </c>
      <c r="C328" s="46"/>
      <c r="D328" s="42"/>
      <c r="E328" s="42"/>
      <c r="F328" s="43"/>
      <c r="G328" s="43"/>
      <c r="H328" s="104">
        <f t="shared" si="18"/>
        <v>0</v>
      </c>
      <c r="I328" s="41">
        <f t="shared" si="19"/>
        <v>0</v>
      </c>
    </row>
    <row r="329" spans="1:9" x14ac:dyDescent="0.3">
      <c r="A329" s="39">
        <f t="shared" si="20"/>
        <v>33</v>
      </c>
      <c r="B329" s="40">
        <f>E294</f>
        <v>42465</v>
      </c>
      <c r="C329" s="46"/>
      <c r="D329" s="42"/>
      <c r="E329" s="42"/>
      <c r="F329" s="43"/>
      <c r="G329" s="43"/>
      <c r="H329" s="104">
        <f t="shared" si="18"/>
        <v>0</v>
      </c>
      <c r="I329" s="41">
        <f t="shared" si="19"/>
        <v>0</v>
      </c>
    </row>
    <row r="330" spans="1:9" x14ac:dyDescent="0.3">
      <c r="A330" s="39">
        <f t="shared" si="20"/>
        <v>34</v>
      </c>
      <c r="B330" s="40">
        <f>E294</f>
        <v>42465</v>
      </c>
      <c r="C330" s="46"/>
      <c r="D330" s="42"/>
      <c r="E330" s="42"/>
      <c r="F330" s="43"/>
      <c r="G330" s="43"/>
      <c r="H330" s="104">
        <f t="shared" si="18"/>
        <v>0</v>
      </c>
      <c r="I330" s="41">
        <f t="shared" si="19"/>
        <v>0</v>
      </c>
    </row>
    <row r="331" spans="1:9" x14ac:dyDescent="0.3">
      <c r="A331" s="39">
        <f t="shared" si="20"/>
        <v>35</v>
      </c>
      <c r="B331" s="40">
        <f>E294</f>
        <v>42465</v>
      </c>
      <c r="C331" s="46"/>
      <c r="D331" s="42"/>
      <c r="E331" s="42"/>
      <c r="F331" s="43"/>
      <c r="G331" s="43"/>
      <c r="H331" s="104">
        <f t="shared" si="18"/>
        <v>0</v>
      </c>
      <c r="I331" s="41">
        <f t="shared" si="19"/>
        <v>0</v>
      </c>
    </row>
    <row r="332" spans="1:9" x14ac:dyDescent="0.3">
      <c r="A332" s="39">
        <f t="shared" si="20"/>
        <v>36</v>
      </c>
      <c r="B332" s="40">
        <f>E294</f>
        <v>42465</v>
      </c>
      <c r="C332" s="46"/>
      <c r="D332" s="42"/>
      <c r="E332" s="42"/>
      <c r="F332" s="43"/>
      <c r="G332" s="43"/>
      <c r="H332" s="104">
        <f t="shared" si="18"/>
        <v>0</v>
      </c>
      <c r="I332" s="41">
        <f t="shared" si="19"/>
        <v>0</v>
      </c>
    </row>
    <row r="333" spans="1:9" x14ac:dyDescent="0.3">
      <c r="A333" s="37"/>
      <c r="B333" s="35"/>
      <c r="C333" s="38" t="s">
        <v>12</v>
      </c>
      <c r="D333" s="35"/>
      <c r="E333" s="36"/>
      <c r="F333" s="41">
        <f>SUM(F297:F332)</f>
        <v>1648</v>
      </c>
      <c r="G333" s="41">
        <f>SUM(G297:G332)</f>
        <v>59.5</v>
      </c>
      <c r="H333" s="104">
        <f>SUM(H297:H332)</f>
        <v>16</v>
      </c>
      <c r="I333" s="41">
        <f>SUM(I297:I332)</f>
        <v>1632</v>
      </c>
    </row>
    <row r="334" spans="1:9" x14ac:dyDescent="0.3">
      <c r="H334" s="100"/>
    </row>
    <row r="335" spans="1:9" x14ac:dyDescent="0.3">
      <c r="G335" s="29" t="s">
        <v>31</v>
      </c>
      <c r="H335" s="100"/>
    </row>
    <row r="336" spans="1:9" x14ac:dyDescent="0.3">
      <c r="H336" s="100"/>
    </row>
    <row r="337" spans="1:9" x14ac:dyDescent="0.3">
      <c r="B337" s="29" t="s">
        <v>18</v>
      </c>
      <c r="C337" s="30" t="s">
        <v>91</v>
      </c>
      <c r="H337" s="100"/>
    </row>
    <row r="338" spans="1:9" x14ac:dyDescent="0.3">
      <c r="B338" s="29" t="s">
        <v>19</v>
      </c>
      <c r="C338" s="31">
        <v>4002</v>
      </c>
      <c r="H338" s="100"/>
    </row>
    <row r="339" spans="1:9" x14ac:dyDescent="0.3">
      <c r="H339" s="100"/>
    </row>
    <row r="340" spans="1:9" ht="18" x14ac:dyDescent="0.35">
      <c r="C340" s="29"/>
      <c r="D340" s="32"/>
      <c r="E340" s="33" t="s">
        <v>20</v>
      </c>
      <c r="F340" s="32"/>
      <c r="G340" s="29"/>
      <c r="H340" s="100"/>
    </row>
    <row r="341" spans="1:9" ht="18" x14ac:dyDescent="0.35">
      <c r="C341" s="29"/>
      <c r="D341" s="32"/>
      <c r="E341" s="33" t="s">
        <v>21</v>
      </c>
      <c r="F341" s="32"/>
      <c r="G341" s="29"/>
      <c r="H341" s="100"/>
    </row>
    <row r="342" spans="1:9" ht="18" x14ac:dyDescent="0.35">
      <c r="C342" s="29"/>
      <c r="D342" s="34" t="s">
        <v>22</v>
      </c>
      <c r="E342" s="44">
        <f>E294+1</f>
        <v>42466</v>
      </c>
      <c r="F342" s="32"/>
      <c r="G342" s="29"/>
      <c r="H342" s="100"/>
    </row>
    <row r="343" spans="1:9" x14ac:dyDescent="0.3">
      <c r="H343" s="100"/>
    </row>
    <row r="344" spans="1:9" ht="36" x14ac:dyDescent="0.3">
      <c r="A344" s="27" t="s">
        <v>23</v>
      </c>
      <c r="B344" s="28" t="s">
        <v>15</v>
      </c>
      <c r="C344" s="28" t="s">
        <v>24</v>
      </c>
      <c r="D344" s="28" t="s">
        <v>25</v>
      </c>
      <c r="E344" s="28" t="s">
        <v>26</v>
      </c>
      <c r="F344" s="26" t="s">
        <v>27</v>
      </c>
      <c r="G344" s="28" t="s">
        <v>28</v>
      </c>
      <c r="H344" s="209" t="s">
        <v>29</v>
      </c>
      <c r="I344" s="26" t="s">
        <v>30</v>
      </c>
    </row>
    <row r="345" spans="1:9" x14ac:dyDescent="0.3">
      <c r="A345" s="39">
        <v>1</v>
      </c>
      <c r="B345" s="40">
        <f>E342</f>
        <v>42466</v>
      </c>
      <c r="C345" s="46">
        <v>636632</v>
      </c>
      <c r="D345" s="42">
        <v>704</v>
      </c>
      <c r="E345" s="42">
        <v>45123</v>
      </c>
      <c r="F345" s="43">
        <v>100</v>
      </c>
      <c r="G345" s="43">
        <v>0.4</v>
      </c>
      <c r="H345" s="104">
        <f t="shared" ref="H345:H380" si="21">IF(F345-G345&lt;50,0,IF(F345-G345&lt;150,1,IF(F345-G345&lt;250,2,IF(F345-G345&lt;350,3,IF(F345-G345&lt;450,4,IF(F345-G345&lt;550,5,IF(F345-G345&lt;650,6,IF(F345-G345&lt;750,7,IF(F345-G345&lt;850,8,IF(F345-G345&lt;950,9,IF(F345-G345&lt;1050,10,IF(F345-G345&lt;1150,11,IF(F345-G345&lt;1250,12,IF(F345-G345&lt;1350,13,IF(F345-G345&lt;1450,14,IF(F345-G345&lt;1550,15,IF(F345-G345&lt;1650,16,IF(F345-G345&lt;1750,17,IF(F345-G345&lt;1850,18,IF(F345-G345&lt;1950,19,IF(F345-G345&lt;2050,20,IF(F345-G345&lt;2150,21,IF(F345-G345&lt;2250,22,IF(F345-G345&lt;2350,23,IF(F345-G345&lt;2450,24,IF(F345-G345&lt;2550,25,IF(F345-G345&lt;2650,26,IF(F345-G345&lt;2750,27,IF(F345-G345&lt;2850,28,IF(F345-G345&lt;2950,29,IF(F345-G345&lt;3050,30,)))))))))))))))))))))))))))))))</f>
        <v>1</v>
      </c>
      <c r="I345" s="41">
        <f>F345-H345</f>
        <v>99</v>
      </c>
    </row>
    <row r="346" spans="1:9" x14ac:dyDescent="0.3">
      <c r="A346" s="39">
        <f>A345+1</f>
        <v>2</v>
      </c>
      <c r="B346" s="40">
        <f>E342</f>
        <v>42466</v>
      </c>
      <c r="C346" s="46"/>
      <c r="D346" s="42"/>
      <c r="E346" s="42"/>
      <c r="F346" s="43"/>
      <c r="G346" s="43"/>
      <c r="H346" s="104">
        <f t="shared" si="21"/>
        <v>0</v>
      </c>
      <c r="I346" s="41">
        <f t="shared" ref="I346:I380" si="22">F346-H346</f>
        <v>0</v>
      </c>
    </row>
    <row r="347" spans="1:9" x14ac:dyDescent="0.3">
      <c r="A347" s="39">
        <f t="shared" ref="A347:A380" si="23">A346+1</f>
        <v>3</v>
      </c>
      <c r="B347" s="40">
        <f>E342</f>
        <v>42466</v>
      </c>
      <c r="C347" s="46"/>
      <c r="D347" s="42"/>
      <c r="E347" s="42"/>
      <c r="F347" s="43"/>
      <c r="G347" s="43"/>
      <c r="H347" s="104">
        <f t="shared" si="21"/>
        <v>0</v>
      </c>
      <c r="I347" s="41">
        <f t="shared" si="22"/>
        <v>0</v>
      </c>
    </row>
    <row r="348" spans="1:9" x14ac:dyDescent="0.3">
      <c r="A348" s="39">
        <f t="shared" si="23"/>
        <v>4</v>
      </c>
      <c r="B348" s="40">
        <f>E342</f>
        <v>42466</v>
      </c>
      <c r="C348" s="46"/>
      <c r="D348" s="42"/>
      <c r="E348" s="42"/>
      <c r="F348" s="43"/>
      <c r="G348" s="43"/>
      <c r="H348" s="104">
        <f t="shared" si="21"/>
        <v>0</v>
      </c>
      <c r="I348" s="41">
        <f t="shared" si="22"/>
        <v>0</v>
      </c>
    </row>
    <row r="349" spans="1:9" x14ac:dyDescent="0.3">
      <c r="A349" s="39">
        <f t="shared" si="23"/>
        <v>5</v>
      </c>
      <c r="B349" s="40">
        <f>E342</f>
        <v>42466</v>
      </c>
      <c r="C349" s="46"/>
      <c r="D349" s="42"/>
      <c r="E349" s="42"/>
      <c r="F349" s="43"/>
      <c r="G349" s="43"/>
      <c r="H349" s="104">
        <f t="shared" si="21"/>
        <v>0</v>
      </c>
      <c r="I349" s="41">
        <f t="shared" si="22"/>
        <v>0</v>
      </c>
    </row>
    <row r="350" spans="1:9" x14ac:dyDescent="0.3">
      <c r="A350" s="39">
        <f t="shared" si="23"/>
        <v>6</v>
      </c>
      <c r="B350" s="40">
        <f>E342</f>
        <v>42466</v>
      </c>
      <c r="C350" s="46"/>
      <c r="D350" s="42"/>
      <c r="E350" s="42"/>
      <c r="F350" s="43"/>
      <c r="G350" s="43"/>
      <c r="H350" s="104">
        <f t="shared" si="21"/>
        <v>0</v>
      </c>
      <c r="I350" s="41">
        <f t="shared" si="22"/>
        <v>0</v>
      </c>
    </row>
    <row r="351" spans="1:9" x14ac:dyDescent="0.3">
      <c r="A351" s="39">
        <f t="shared" si="23"/>
        <v>7</v>
      </c>
      <c r="B351" s="40">
        <f>E342</f>
        <v>42466</v>
      </c>
      <c r="C351" s="46"/>
      <c r="D351" s="42"/>
      <c r="E351" s="42"/>
      <c r="F351" s="43"/>
      <c r="G351" s="43"/>
      <c r="H351" s="104">
        <f t="shared" si="21"/>
        <v>0</v>
      </c>
      <c r="I351" s="41">
        <f t="shared" si="22"/>
        <v>0</v>
      </c>
    </row>
    <row r="352" spans="1:9" x14ac:dyDescent="0.3">
      <c r="A352" s="39">
        <f t="shared" si="23"/>
        <v>8</v>
      </c>
      <c r="B352" s="40">
        <f>E342</f>
        <v>42466</v>
      </c>
      <c r="C352" s="46"/>
      <c r="D352" s="42"/>
      <c r="E352" s="42"/>
      <c r="F352" s="43"/>
      <c r="G352" s="43"/>
      <c r="H352" s="104">
        <f t="shared" si="21"/>
        <v>0</v>
      </c>
      <c r="I352" s="41">
        <f t="shared" si="22"/>
        <v>0</v>
      </c>
    </row>
    <row r="353" spans="1:9" x14ac:dyDescent="0.3">
      <c r="A353" s="39">
        <f t="shared" si="23"/>
        <v>9</v>
      </c>
      <c r="B353" s="40">
        <f>E342</f>
        <v>42466</v>
      </c>
      <c r="C353" s="46"/>
      <c r="D353" s="42"/>
      <c r="E353" s="42"/>
      <c r="F353" s="43"/>
      <c r="G353" s="43"/>
      <c r="H353" s="104">
        <f t="shared" si="21"/>
        <v>0</v>
      </c>
      <c r="I353" s="41">
        <f t="shared" si="22"/>
        <v>0</v>
      </c>
    </row>
    <row r="354" spans="1:9" x14ac:dyDescent="0.3">
      <c r="A354" s="39">
        <f t="shared" si="23"/>
        <v>10</v>
      </c>
      <c r="B354" s="40">
        <f>E342</f>
        <v>42466</v>
      </c>
      <c r="C354" s="46"/>
      <c r="D354" s="42"/>
      <c r="E354" s="42"/>
      <c r="F354" s="43"/>
      <c r="G354" s="43"/>
      <c r="H354" s="104">
        <f t="shared" si="21"/>
        <v>0</v>
      </c>
      <c r="I354" s="41">
        <f t="shared" si="22"/>
        <v>0</v>
      </c>
    </row>
    <row r="355" spans="1:9" x14ac:dyDescent="0.3">
      <c r="A355" s="39">
        <f t="shared" si="23"/>
        <v>11</v>
      </c>
      <c r="B355" s="40">
        <f>E342</f>
        <v>42466</v>
      </c>
      <c r="C355" s="46"/>
      <c r="D355" s="42"/>
      <c r="E355" s="42"/>
      <c r="F355" s="43"/>
      <c r="G355" s="43"/>
      <c r="H355" s="104">
        <f t="shared" si="21"/>
        <v>0</v>
      </c>
      <c r="I355" s="41">
        <f t="shared" si="22"/>
        <v>0</v>
      </c>
    </row>
    <row r="356" spans="1:9" x14ac:dyDescent="0.3">
      <c r="A356" s="39">
        <f t="shared" si="23"/>
        <v>12</v>
      </c>
      <c r="B356" s="40">
        <f>E342</f>
        <v>42466</v>
      </c>
      <c r="C356" s="46"/>
      <c r="D356" s="42"/>
      <c r="E356" s="42"/>
      <c r="F356" s="43"/>
      <c r="G356" s="43"/>
      <c r="H356" s="104">
        <f t="shared" si="21"/>
        <v>0</v>
      </c>
      <c r="I356" s="41">
        <f t="shared" si="22"/>
        <v>0</v>
      </c>
    </row>
    <row r="357" spans="1:9" x14ac:dyDescent="0.3">
      <c r="A357" s="39">
        <f t="shared" si="23"/>
        <v>13</v>
      </c>
      <c r="B357" s="40">
        <f>E342</f>
        <v>42466</v>
      </c>
      <c r="C357" s="46"/>
      <c r="D357" s="42"/>
      <c r="E357" s="42"/>
      <c r="F357" s="43"/>
      <c r="G357" s="43"/>
      <c r="H357" s="104">
        <f t="shared" si="21"/>
        <v>0</v>
      </c>
      <c r="I357" s="41">
        <f t="shared" si="22"/>
        <v>0</v>
      </c>
    </row>
    <row r="358" spans="1:9" x14ac:dyDescent="0.3">
      <c r="A358" s="39">
        <f t="shared" si="23"/>
        <v>14</v>
      </c>
      <c r="B358" s="40">
        <f>E342</f>
        <v>42466</v>
      </c>
      <c r="C358" s="46"/>
      <c r="D358" s="42"/>
      <c r="E358" s="42"/>
      <c r="F358" s="43"/>
      <c r="G358" s="43"/>
      <c r="H358" s="104">
        <f t="shared" si="21"/>
        <v>0</v>
      </c>
      <c r="I358" s="41">
        <f t="shared" si="22"/>
        <v>0</v>
      </c>
    </row>
    <row r="359" spans="1:9" x14ac:dyDescent="0.3">
      <c r="A359" s="39">
        <f t="shared" si="23"/>
        <v>15</v>
      </c>
      <c r="B359" s="40">
        <f>E342</f>
        <v>42466</v>
      </c>
      <c r="C359" s="46"/>
      <c r="D359" s="42"/>
      <c r="E359" s="42"/>
      <c r="F359" s="43"/>
      <c r="G359" s="43"/>
      <c r="H359" s="104">
        <f t="shared" si="21"/>
        <v>0</v>
      </c>
      <c r="I359" s="41">
        <f t="shared" si="22"/>
        <v>0</v>
      </c>
    </row>
    <row r="360" spans="1:9" x14ac:dyDescent="0.3">
      <c r="A360" s="39">
        <f t="shared" si="23"/>
        <v>16</v>
      </c>
      <c r="B360" s="40">
        <f>E342</f>
        <v>42466</v>
      </c>
      <c r="C360" s="46"/>
      <c r="D360" s="42"/>
      <c r="E360" s="42"/>
      <c r="F360" s="43"/>
      <c r="G360" s="43"/>
      <c r="H360" s="104">
        <f t="shared" si="21"/>
        <v>0</v>
      </c>
      <c r="I360" s="41">
        <f t="shared" si="22"/>
        <v>0</v>
      </c>
    </row>
    <row r="361" spans="1:9" x14ac:dyDescent="0.3">
      <c r="A361" s="39">
        <f t="shared" si="23"/>
        <v>17</v>
      </c>
      <c r="B361" s="40">
        <f>E342</f>
        <v>42466</v>
      </c>
      <c r="C361" s="46"/>
      <c r="D361" s="42"/>
      <c r="E361" s="42"/>
      <c r="F361" s="43"/>
      <c r="G361" s="43"/>
      <c r="H361" s="104">
        <f t="shared" si="21"/>
        <v>0</v>
      </c>
      <c r="I361" s="41">
        <f t="shared" si="22"/>
        <v>0</v>
      </c>
    </row>
    <row r="362" spans="1:9" x14ac:dyDescent="0.3">
      <c r="A362" s="39">
        <f t="shared" si="23"/>
        <v>18</v>
      </c>
      <c r="B362" s="40">
        <f>E342</f>
        <v>42466</v>
      </c>
      <c r="C362" s="46"/>
      <c r="D362" s="42"/>
      <c r="E362" s="42"/>
      <c r="F362" s="43"/>
      <c r="G362" s="43"/>
      <c r="H362" s="104">
        <f t="shared" si="21"/>
        <v>0</v>
      </c>
      <c r="I362" s="41">
        <f t="shared" si="22"/>
        <v>0</v>
      </c>
    </row>
    <row r="363" spans="1:9" x14ac:dyDescent="0.3">
      <c r="A363" s="39">
        <f t="shared" si="23"/>
        <v>19</v>
      </c>
      <c r="B363" s="40">
        <f>E342</f>
        <v>42466</v>
      </c>
      <c r="C363" s="46"/>
      <c r="D363" s="42"/>
      <c r="E363" s="42"/>
      <c r="F363" s="43"/>
      <c r="G363" s="43"/>
      <c r="H363" s="104">
        <f t="shared" si="21"/>
        <v>0</v>
      </c>
      <c r="I363" s="41">
        <f t="shared" si="22"/>
        <v>0</v>
      </c>
    </row>
    <row r="364" spans="1:9" x14ac:dyDescent="0.3">
      <c r="A364" s="39">
        <f t="shared" si="23"/>
        <v>20</v>
      </c>
      <c r="B364" s="40">
        <f>E342</f>
        <v>42466</v>
      </c>
      <c r="C364" s="46"/>
      <c r="D364" s="42"/>
      <c r="E364" s="42"/>
      <c r="F364" s="43"/>
      <c r="G364" s="43"/>
      <c r="H364" s="104">
        <f t="shared" si="21"/>
        <v>0</v>
      </c>
      <c r="I364" s="41">
        <f t="shared" si="22"/>
        <v>0</v>
      </c>
    </row>
    <row r="365" spans="1:9" x14ac:dyDescent="0.3">
      <c r="A365" s="39">
        <f t="shared" si="23"/>
        <v>21</v>
      </c>
      <c r="B365" s="40">
        <f>E342</f>
        <v>42466</v>
      </c>
      <c r="C365" s="46"/>
      <c r="D365" s="42"/>
      <c r="E365" s="42"/>
      <c r="F365" s="43"/>
      <c r="G365" s="43"/>
      <c r="H365" s="104">
        <f t="shared" si="21"/>
        <v>0</v>
      </c>
      <c r="I365" s="41">
        <f t="shared" si="22"/>
        <v>0</v>
      </c>
    </row>
    <row r="366" spans="1:9" x14ac:dyDescent="0.3">
      <c r="A366" s="39">
        <f t="shared" si="23"/>
        <v>22</v>
      </c>
      <c r="B366" s="40">
        <f>E342</f>
        <v>42466</v>
      </c>
      <c r="C366" s="46"/>
      <c r="D366" s="42"/>
      <c r="E366" s="42"/>
      <c r="F366" s="43"/>
      <c r="G366" s="43"/>
      <c r="H366" s="104">
        <f t="shared" si="21"/>
        <v>0</v>
      </c>
      <c r="I366" s="41">
        <f t="shared" si="22"/>
        <v>0</v>
      </c>
    </row>
    <row r="367" spans="1:9" x14ac:dyDescent="0.3">
      <c r="A367" s="39">
        <f t="shared" si="23"/>
        <v>23</v>
      </c>
      <c r="B367" s="40">
        <f>E342</f>
        <v>42466</v>
      </c>
      <c r="C367" s="46"/>
      <c r="D367" s="42"/>
      <c r="E367" s="42"/>
      <c r="F367" s="43"/>
      <c r="G367" s="43"/>
      <c r="H367" s="104">
        <f t="shared" si="21"/>
        <v>0</v>
      </c>
      <c r="I367" s="41">
        <f t="shared" si="22"/>
        <v>0</v>
      </c>
    </row>
    <row r="368" spans="1:9" x14ac:dyDescent="0.3">
      <c r="A368" s="39">
        <f t="shared" si="23"/>
        <v>24</v>
      </c>
      <c r="B368" s="40">
        <f>E342</f>
        <v>42466</v>
      </c>
      <c r="C368" s="46"/>
      <c r="D368" s="42"/>
      <c r="E368" s="42"/>
      <c r="F368" s="43"/>
      <c r="G368" s="43"/>
      <c r="H368" s="104">
        <f t="shared" si="21"/>
        <v>0</v>
      </c>
      <c r="I368" s="41">
        <f t="shared" si="22"/>
        <v>0</v>
      </c>
    </row>
    <row r="369" spans="1:9" x14ac:dyDescent="0.3">
      <c r="A369" s="39">
        <f t="shared" si="23"/>
        <v>25</v>
      </c>
      <c r="B369" s="40">
        <f>E342</f>
        <v>42466</v>
      </c>
      <c r="C369" s="46"/>
      <c r="D369" s="42"/>
      <c r="E369" s="42"/>
      <c r="F369" s="43"/>
      <c r="G369" s="43"/>
      <c r="H369" s="104">
        <f t="shared" si="21"/>
        <v>0</v>
      </c>
      <c r="I369" s="41">
        <f t="shared" si="22"/>
        <v>0</v>
      </c>
    </row>
    <row r="370" spans="1:9" x14ac:dyDescent="0.3">
      <c r="A370" s="39">
        <f t="shared" si="23"/>
        <v>26</v>
      </c>
      <c r="B370" s="40">
        <f>E342</f>
        <v>42466</v>
      </c>
      <c r="C370" s="46"/>
      <c r="D370" s="42"/>
      <c r="E370" s="42"/>
      <c r="F370" s="43"/>
      <c r="G370" s="43"/>
      <c r="H370" s="104">
        <f t="shared" si="21"/>
        <v>0</v>
      </c>
      <c r="I370" s="41">
        <f t="shared" si="22"/>
        <v>0</v>
      </c>
    </row>
    <row r="371" spans="1:9" x14ac:dyDescent="0.3">
      <c r="A371" s="39">
        <f t="shared" si="23"/>
        <v>27</v>
      </c>
      <c r="B371" s="40">
        <f>E342</f>
        <v>42466</v>
      </c>
      <c r="C371" s="46"/>
      <c r="D371" s="42"/>
      <c r="E371" s="42"/>
      <c r="F371" s="43"/>
      <c r="G371" s="43"/>
      <c r="H371" s="104">
        <f t="shared" si="21"/>
        <v>0</v>
      </c>
      <c r="I371" s="41">
        <f t="shared" si="22"/>
        <v>0</v>
      </c>
    </row>
    <row r="372" spans="1:9" x14ac:dyDescent="0.3">
      <c r="A372" s="39">
        <f t="shared" si="23"/>
        <v>28</v>
      </c>
      <c r="B372" s="40">
        <f>E342</f>
        <v>42466</v>
      </c>
      <c r="C372" s="46"/>
      <c r="D372" s="42"/>
      <c r="E372" s="42"/>
      <c r="F372" s="43"/>
      <c r="G372" s="43"/>
      <c r="H372" s="104">
        <f t="shared" si="21"/>
        <v>0</v>
      </c>
      <c r="I372" s="41">
        <f t="shared" si="22"/>
        <v>0</v>
      </c>
    </row>
    <row r="373" spans="1:9" x14ac:dyDescent="0.3">
      <c r="A373" s="39">
        <f t="shared" si="23"/>
        <v>29</v>
      </c>
      <c r="B373" s="40">
        <f>E342</f>
        <v>42466</v>
      </c>
      <c r="C373" s="46"/>
      <c r="D373" s="42"/>
      <c r="E373" s="42"/>
      <c r="F373" s="43"/>
      <c r="G373" s="43"/>
      <c r="H373" s="104">
        <f t="shared" si="21"/>
        <v>0</v>
      </c>
      <c r="I373" s="41">
        <f t="shared" si="22"/>
        <v>0</v>
      </c>
    </row>
    <row r="374" spans="1:9" x14ac:dyDescent="0.3">
      <c r="A374" s="39">
        <f t="shared" si="23"/>
        <v>30</v>
      </c>
      <c r="B374" s="40">
        <f>E342</f>
        <v>42466</v>
      </c>
      <c r="C374" s="46"/>
      <c r="D374" s="42"/>
      <c r="E374" s="42"/>
      <c r="F374" s="43"/>
      <c r="G374" s="43"/>
      <c r="H374" s="104">
        <f t="shared" si="21"/>
        <v>0</v>
      </c>
      <c r="I374" s="41">
        <f t="shared" si="22"/>
        <v>0</v>
      </c>
    </row>
    <row r="375" spans="1:9" x14ac:dyDescent="0.3">
      <c r="A375" s="39">
        <f t="shared" si="23"/>
        <v>31</v>
      </c>
      <c r="B375" s="40">
        <f>E342</f>
        <v>42466</v>
      </c>
      <c r="C375" s="46"/>
      <c r="D375" s="42"/>
      <c r="E375" s="42"/>
      <c r="F375" s="43"/>
      <c r="G375" s="43"/>
      <c r="H375" s="104">
        <f t="shared" si="21"/>
        <v>0</v>
      </c>
      <c r="I375" s="41">
        <f t="shared" si="22"/>
        <v>0</v>
      </c>
    </row>
    <row r="376" spans="1:9" x14ac:dyDescent="0.3">
      <c r="A376" s="39">
        <f t="shared" si="23"/>
        <v>32</v>
      </c>
      <c r="B376" s="40">
        <f>E342</f>
        <v>42466</v>
      </c>
      <c r="C376" s="46"/>
      <c r="D376" s="42"/>
      <c r="E376" s="42"/>
      <c r="F376" s="43"/>
      <c r="G376" s="43"/>
      <c r="H376" s="104">
        <f t="shared" si="21"/>
        <v>0</v>
      </c>
      <c r="I376" s="41">
        <f t="shared" si="22"/>
        <v>0</v>
      </c>
    </row>
    <row r="377" spans="1:9" x14ac:dyDescent="0.3">
      <c r="A377" s="39">
        <f t="shared" si="23"/>
        <v>33</v>
      </c>
      <c r="B377" s="40">
        <f>E342</f>
        <v>42466</v>
      </c>
      <c r="C377" s="46"/>
      <c r="D377" s="42"/>
      <c r="E377" s="42"/>
      <c r="F377" s="43"/>
      <c r="G377" s="43"/>
      <c r="H377" s="104">
        <f t="shared" si="21"/>
        <v>0</v>
      </c>
      <c r="I377" s="41">
        <f t="shared" si="22"/>
        <v>0</v>
      </c>
    </row>
    <row r="378" spans="1:9" x14ac:dyDescent="0.3">
      <c r="A378" s="39">
        <f t="shared" si="23"/>
        <v>34</v>
      </c>
      <c r="B378" s="40">
        <f>E342</f>
        <v>42466</v>
      </c>
      <c r="C378" s="46"/>
      <c r="D378" s="42"/>
      <c r="E378" s="42"/>
      <c r="F378" s="43"/>
      <c r="G378" s="43"/>
      <c r="H378" s="104">
        <f t="shared" si="21"/>
        <v>0</v>
      </c>
      <c r="I378" s="41">
        <f t="shared" si="22"/>
        <v>0</v>
      </c>
    </row>
    <row r="379" spans="1:9" x14ac:dyDescent="0.3">
      <c r="A379" s="39">
        <f t="shared" si="23"/>
        <v>35</v>
      </c>
      <c r="B379" s="40">
        <f>E342</f>
        <v>42466</v>
      </c>
      <c r="C379" s="46"/>
      <c r="D379" s="42"/>
      <c r="E379" s="42"/>
      <c r="F379" s="43"/>
      <c r="G379" s="43"/>
      <c r="H379" s="104">
        <f t="shared" si="21"/>
        <v>0</v>
      </c>
      <c r="I379" s="41">
        <f t="shared" si="22"/>
        <v>0</v>
      </c>
    </row>
    <row r="380" spans="1:9" x14ac:dyDescent="0.3">
      <c r="A380" s="39">
        <f t="shared" si="23"/>
        <v>36</v>
      </c>
      <c r="B380" s="40">
        <f>E342</f>
        <v>42466</v>
      </c>
      <c r="C380" s="46"/>
      <c r="D380" s="42"/>
      <c r="E380" s="42"/>
      <c r="F380" s="43"/>
      <c r="G380" s="43"/>
      <c r="H380" s="104">
        <f t="shared" si="21"/>
        <v>0</v>
      </c>
      <c r="I380" s="41">
        <f t="shared" si="22"/>
        <v>0</v>
      </c>
    </row>
    <row r="381" spans="1:9" x14ac:dyDescent="0.3">
      <c r="A381" s="37"/>
      <c r="B381" s="35"/>
      <c r="C381" s="38" t="s">
        <v>12</v>
      </c>
      <c r="D381" s="35"/>
      <c r="E381" s="36"/>
      <c r="F381" s="41">
        <f>SUM(F345:F380)</f>
        <v>100</v>
      </c>
      <c r="G381" s="41">
        <f>SUM(G345:G380)</f>
        <v>0.4</v>
      </c>
      <c r="H381" s="104">
        <f>SUM(H345:H380)</f>
        <v>1</v>
      </c>
      <c r="I381" s="41">
        <f>SUM(I345:I380)</f>
        <v>99</v>
      </c>
    </row>
    <row r="382" spans="1:9" x14ac:dyDescent="0.3">
      <c r="H382" s="100"/>
    </row>
    <row r="383" spans="1:9" x14ac:dyDescent="0.3">
      <c r="G383" s="29" t="s">
        <v>31</v>
      </c>
      <c r="H383" s="100"/>
    </row>
    <row r="384" spans="1:9" x14ac:dyDescent="0.3">
      <c r="H384" s="100"/>
    </row>
    <row r="385" spans="1:9" x14ac:dyDescent="0.3">
      <c r="B385" s="29" t="s">
        <v>18</v>
      </c>
      <c r="C385" s="30" t="s">
        <v>91</v>
      </c>
      <c r="H385" s="100"/>
    </row>
    <row r="386" spans="1:9" x14ac:dyDescent="0.3">
      <c r="B386" s="29" t="s">
        <v>19</v>
      </c>
      <c r="C386" s="31">
        <v>4002</v>
      </c>
      <c r="H386" s="100"/>
    </row>
    <row r="387" spans="1:9" x14ac:dyDescent="0.3">
      <c r="H387" s="100"/>
    </row>
    <row r="388" spans="1:9" ht="18" x14ac:dyDescent="0.35">
      <c r="C388" s="29"/>
      <c r="D388" s="32"/>
      <c r="E388" s="33" t="s">
        <v>20</v>
      </c>
      <c r="F388" s="32"/>
      <c r="G388" s="29"/>
      <c r="H388" s="100"/>
    </row>
    <row r="389" spans="1:9" ht="18" x14ac:dyDescent="0.35">
      <c r="C389" s="29"/>
      <c r="D389" s="32"/>
      <c r="E389" s="33" t="s">
        <v>21</v>
      </c>
      <c r="F389" s="32"/>
      <c r="G389" s="29"/>
      <c r="H389" s="100"/>
    </row>
    <row r="390" spans="1:9" ht="18" x14ac:dyDescent="0.35">
      <c r="C390" s="29"/>
      <c r="D390" s="34" t="s">
        <v>22</v>
      </c>
      <c r="E390" s="44">
        <f>E342+1</f>
        <v>42467</v>
      </c>
      <c r="F390" s="32"/>
      <c r="G390" s="29"/>
      <c r="H390" s="100"/>
    </row>
    <row r="391" spans="1:9" x14ac:dyDescent="0.3">
      <c r="H391" s="100"/>
    </row>
    <row r="392" spans="1:9" ht="36" x14ac:dyDescent="0.3">
      <c r="A392" s="27" t="s">
        <v>23</v>
      </c>
      <c r="B392" s="28" t="s">
        <v>15</v>
      </c>
      <c r="C392" s="28" t="s">
        <v>24</v>
      </c>
      <c r="D392" s="28" t="s">
        <v>25</v>
      </c>
      <c r="E392" s="28" t="s">
        <v>26</v>
      </c>
      <c r="F392" s="26" t="s">
        <v>27</v>
      </c>
      <c r="G392" s="28" t="s">
        <v>28</v>
      </c>
      <c r="H392" s="209" t="s">
        <v>29</v>
      </c>
      <c r="I392" s="26" t="s">
        <v>30</v>
      </c>
    </row>
    <row r="393" spans="1:9" x14ac:dyDescent="0.3">
      <c r="A393" s="39">
        <v>1</v>
      </c>
      <c r="B393" s="40">
        <f>E390</f>
        <v>42467</v>
      </c>
      <c r="C393" s="46">
        <v>616027</v>
      </c>
      <c r="D393" s="42">
        <v>581</v>
      </c>
      <c r="E393" s="42">
        <v>58141</v>
      </c>
      <c r="F393" s="43">
        <v>40</v>
      </c>
      <c r="G393" s="43"/>
      <c r="H393" s="104">
        <f t="shared" ref="H393:H428" si="24">IF(F393-G393&lt;50,0,IF(F393-G393&lt;150,1,IF(F393-G393&lt;250,2,IF(F393-G393&lt;350,3,IF(F393-G393&lt;450,4,IF(F393-G393&lt;550,5,IF(F393-G393&lt;650,6,IF(F393-G393&lt;750,7,IF(F393-G393&lt;850,8,IF(F393-G393&lt;950,9,IF(F393-G393&lt;1050,10,IF(F393-G393&lt;1150,11,IF(F393-G393&lt;1250,12,IF(F393-G393&lt;1350,13,IF(F393-G393&lt;1450,14,IF(F393-G393&lt;1550,15,IF(F393-G393&lt;1650,16,IF(F393-G393&lt;1750,17,IF(F393-G393&lt;1850,18,IF(F393-G393&lt;1950,19,IF(F393-G393&lt;2050,20,IF(F393-G393&lt;2150,21,IF(F393-G393&lt;2250,22,IF(F393-G393&lt;2350,23,IF(F393-G393&lt;2450,24,IF(F393-G393&lt;2550,25,IF(F393-G393&lt;2650,26,IF(F393-G393&lt;2750,27,IF(F393-G393&lt;2850,28,IF(F393-G393&lt;2950,29,IF(F393-G393&lt;3050,30,)))))))))))))))))))))))))))))))</f>
        <v>0</v>
      </c>
      <c r="I393" s="41">
        <f>F393-H393</f>
        <v>40</v>
      </c>
    </row>
    <row r="394" spans="1:9" x14ac:dyDescent="0.3">
      <c r="A394" s="39">
        <f>A393+1</f>
        <v>2</v>
      </c>
      <c r="B394" s="40">
        <f>E390</f>
        <v>42467</v>
      </c>
      <c r="C394" s="46"/>
      <c r="D394" s="42"/>
      <c r="E394" s="42"/>
      <c r="F394" s="43"/>
      <c r="G394" s="43"/>
      <c r="H394" s="104">
        <f t="shared" si="24"/>
        <v>0</v>
      </c>
      <c r="I394" s="41">
        <f t="shared" ref="I394:I428" si="25">F394-H394</f>
        <v>0</v>
      </c>
    </row>
    <row r="395" spans="1:9" x14ac:dyDescent="0.3">
      <c r="A395" s="39">
        <f t="shared" ref="A395:A428" si="26">A394+1</f>
        <v>3</v>
      </c>
      <c r="B395" s="40">
        <f>E390</f>
        <v>42467</v>
      </c>
      <c r="C395" s="46"/>
      <c r="D395" s="42"/>
      <c r="E395" s="42"/>
      <c r="F395" s="43"/>
      <c r="G395" s="43"/>
      <c r="H395" s="104">
        <f t="shared" si="24"/>
        <v>0</v>
      </c>
      <c r="I395" s="41">
        <f t="shared" si="25"/>
        <v>0</v>
      </c>
    </row>
    <row r="396" spans="1:9" x14ac:dyDescent="0.3">
      <c r="A396" s="39">
        <f t="shared" si="26"/>
        <v>4</v>
      </c>
      <c r="B396" s="40">
        <f>E390</f>
        <v>42467</v>
      </c>
      <c r="C396" s="46"/>
      <c r="D396" s="42"/>
      <c r="E396" s="42"/>
      <c r="F396" s="43"/>
      <c r="G396" s="43"/>
      <c r="H396" s="104">
        <f t="shared" si="24"/>
        <v>0</v>
      </c>
      <c r="I396" s="41">
        <f t="shared" si="25"/>
        <v>0</v>
      </c>
    </row>
    <row r="397" spans="1:9" x14ac:dyDescent="0.3">
      <c r="A397" s="39">
        <f t="shared" si="26"/>
        <v>5</v>
      </c>
      <c r="B397" s="40">
        <f>E390</f>
        <v>42467</v>
      </c>
      <c r="C397" s="46"/>
      <c r="D397" s="42"/>
      <c r="E397" s="42"/>
      <c r="F397" s="43"/>
      <c r="G397" s="43"/>
      <c r="H397" s="104">
        <f t="shared" si="24"/>
        <v>0</v>
      </c>
      <c r="I397" s="41">
        <f t="shared" si="25"/>
        <v>0</v>
      </c>
    </row>
    <row r="398" spans="1:9" x14ac:dyDescent="0.3">
      <c r="A398" s="39">
        <f t="shared" si="26"/>
        <v>6</v>
      </c>
      <c r="B398" s="40">
        <f>E390</f>
        <v>42467</v>
      </c>
      <c r="C398" s="46"/>
      <c r="D398" s="42"/>
      <c r="E398" s="42"/>
      <c r="F398" s="43"/>
      <c r="G398" s="43"/>
      <c r="H398" s="104">
        <f t="shared" si="24"/>
        <v>0</v>
      </c>
      <c r="I398" s="41">
        <f t="shared" si="25"/>
        <v>0</v>
      </c>
    </row>
    <row r="399" spans="1:9" x14ac:dyDescent="0.3">
      <c r="A399" s="39">
        <f t="shared" si="26"/>
        <v>7</v>
      </c>
      <c r="B399" s="40">
        <f>E390</f>
        <v>42467</v>
      </c>
      <c r="C399" s="46"/>
      <c r="D399" s="42"/>
      <c r="E399" s="42"/>
      <c r="F399" s="43"/>
      <c r="G399" s="43"/>
      <c r="H399" s="104">
        <f t="shared" si="24"/>
        <v>0</v>
      </c>
      <c r="I399" s="41">
        <f t="shared" si="25"/>
        <v>0</v>
      </c>
    </row>
    <row r="400" spans="1:9" x14ac:dyDescent="0.3">
      <c r="A400" s="39">
        <f t="shared" si="26"/>
        <v>8</v>
      </c>
      <c r="B400" s="40">
        <f>E390</f>
        <v>42467</v>
      </c>
      <c r="C400" s="46"/>
      <c r="D400" s="42"/>
      <c r="E400" s="42"/>
      <c r="F400" s="43"/>
      <c r="G400" s="43"/>
      <c r="H400" s="104">
        <f t="shared" si="24"/>
        <v>0</v>
      </c>
      <c r="I400" s="41">
        <f t="shared" si="25"/>
        <v>0</v>
      </c>
    </row>
    <row r="401" spans="1:9" x14ac:dyDescent="0.3">
      <c r="A401" s="39">
        <f t="shared" si="26"/>
        <v>9</v>
      </c>
      <c r="B401" s="40">
        <f>E390</f>
        <v>42467</v>
      </c>
      <c r="C401" s="46"/>
      <c r="D401" s="42"/>
      <c r="E401" s="42"/>
      <c r="F401" s="43"/>
      <c r="G401" s="43"/>
      <c r="H401" s="104">
        <f t="shared" si="24"/>
        <v>0</v>
      </c>
      <c r="I401" s="41">
        <f t="shared" si="25"/>
        <v>0</v>
      </c>
    </row>
    <row r="402" spans="1:9" x14ac:dyDescent="0.3">
      <c r="A402" s="39">
        <f t="shared" si="26"/>
        <v>10</v>
      </c>
      <c r="B402" s="40">
        <f>E390</f>
        <v>42467</v>
      </c>
      <c r="C402" s="46"/>
      <c r="D402" s="42"/>
      <c r="E402" s="42"/>
      <c r="F402" s="43"/>
      <c r="G402" s="43"/>
      <c r="H402" s="104">
        <f t="shared" si="24"/>
        <v>0</v>
      </c>
      <c r="I402" s="41">
        <f t="shared" si="25"/>
        <v>0</v>
      </c>
    </row>
    <row r="403" spans="1:9" x14ac:dyDescent="0.3">
      <c r="A403" s="39">
        <f t="shared" si="26"/>
        <v>11</v>
      </c>
      <c r="B403" s="40">
        <f>E390</f>
        <v>42467</v>
      </c>
      <c r="C403" s="46"/>
      <c r="D403" s="42"/>
      <c r="E403" s="42"/>
      <c r="F403" s="43"/>
      <c r="G403" s="43"/>
      <c r="H403" s="104">
        <f t="shared" si="24"/>
        <v>0</v>
      </c>
      <c r="I403" s="41">
        <f t="shared" si="25"/>
        <v>0</v>
      </c>
    </row>
    <row r="404" spans="1:9" x14ac:dyDescent="0.3">
      <c r="A404" s="39">
        <f t="shared" si="26"/>
        <v>12</v>
      </c>
      <c r="B404" s="40">
        <f>E390</f>
        <v>42467</v>
      </c>
      <c r="C404" s="46"/>
      <c r="D404" s="42"/>
      <c r="E404" s="42"/>
      <c r="F404" s="43"/>
      <c r="G404" s="43"/>
      <c r="H404" s="104">
        <f t="shared" si="24"/>
        <v>0</v>
      </c>
      <c r="I404" s="41">
        <f t="shared" si="25"/>
        <v>0</v>
      </c>
    </row>
    <row r="405" spans="1:9" x14ac:dyDescent="0.3">
      <c r="A405" s="39">
        <f t="shared" si="26"/>
        <v>13</v>
      </c>
      <c r="B405" s="40">
        <f>E390</f>
        <v>42467</v>
      </c>
      <c r="C405" s="46"/>
      <c r="D405" s="42"/>
      <c r="E405" s="42"/>
      <c r="F405" s="43"/>
      <c r="G405" s="43"/>
      <c r="H405" s="104">
        <f t="shared" si="24"/>
        <v>0</v>
      </c>
      <c r="I405" s="41">
        <f t="shared" si="25"/>
        <v>0</v>
      </c>
    </row>
    <row r="406" spans="1:9" x14ac:dyDescent="0.3">
      <c r="A406" s="39">
        <f t="shared" si="26"/>
        <v>14</v>
      </c>
      <c r="B406" s="40">
        <f>E390</f>
        <v>42467</v>
      </c>
      <c r="C406" s="46"/>
      <c r="D406" s="42"/>
      <c r="E406" s="42"/>
      <c r="F406" s="43"/>
      <c r="G406" s="43"/>
      <c r="H406" s="104">
        <f t="shared" si="24"/>
        <v>0</v>
      </c>
      <c r="I406" s="41">
        <f t="shared" si="25"/>
        <v>0</v>
      </c>
    </row>
    <row r="407" spans="1:9" x14ac:dyDescent="0.3">
      <c r="A407" s="39">
        <f t="shared" si="26"/>
        <v>15</v>
      </c>
      <c r="B407" s="40">
        <f>E390</f>
        <v>42467</v>
      </c>
      <c r="C407" s="46"/>
      <c r="D407" s="42"/>
      <c r="E407" s="42"/>
      <c r="F407" s="43"/>
      <c r="G407" s="43"/>
      <c r="H407" s="104">
        <f t="shared" si="24"/>
        <v>0</v>
      </c>
      <c r="I407" s="41">
        <f t="shared" si="25"/>
        <v>0</v>
      </c>
    </row>
    <row r="408" spans="1:9" x14ac:dyDescent="0.3">
      <c r="A408" s="39">
        <f t="shared" si="26"/>
        <v>16</v>
      </c>
      <c r="B408" s="40">
        <f>E390</f>
        <v>42467</v>
      </c>
      <c r="C408" s="46"/>
      <c r="D408" s="42"/>
      <c r="E408" s="42"/>
      <c r="F408" s="43"/>
      <c r="G408" s="43"/>
      <c r="H408" s="104">
        <f t="shared" si="24"/>
        <v>0</v>
      </c>
      <c r="I408" s="41">
        <f t="shared" si="25"/>
        <v>0</v>
      </c>
    </row>
    <row r="409" spans="1:9" x14ac:dyDescent="0.3">
      <c r="A409" s="39">
        <f t="shared" si="26"/>
        <v>17</v>
      </c>
      <c r="B409" s="40">
        <f>E390</f>
        <v>42467</v>
      </c>
      <c r="C409" s="46"/>
      <c r="D409" s="42"/>
      <c r="E409" s="42"/>
      <c r="F409" s="43"/>
      <c r="G409" s="43"/>
      <c r="H409" s="104">
        <f t="shared" si="24"/>
        <v>0</v>
      </c>
      <c r="I409" s="41">
        <f t="shared" si="25"/>
        <v>0</v>
      </c>
    </row>
    <row r="410" spans="1:9" x14ac:dyDescent="0.3">
      <c r="A410" s="39">
        <f t="shared" si="26"/>
        <v>18</v>
      </c>
      <c r="B410" s="40">
        <f>E390</f>
        <v>42467</v>
      </c>
      <c r="C410" s="46"/>
      <c r="D410" s="42"/>
      <c r="E410" s="42"/>
      <c r="F410" s="43"/>
      <c r="G410" s="43"/>
      <c r="H410" s="104">
        <f t="shared" si="24"/>
        <v>0</v>
      </c>
      <c r="I410" s="41">
        <f t="shared" si="25"/>
        <v>0</v>
      </c>
    </row>
    <row r="411" spans="1:9" x14ac:dyDescent="0.3">
      <c r="A411" s="39">
        <f t="shared" si="26"/>
        <v>19</v>
      </c>
      <c r="B411" s="40">
        <f>E390</f>
        <v>42467</v>
      </c>
      <c r="C411" s="46"/>
      <c r="D411" s="42"/>
      <c r="E411" s="42"/>
      <c r="F411" s="43"/>
      <c r="G411" s="43"/>
      <c r="H411" s="104">
        <f t="shared" si="24"/>
        <v>0</v>
      </c>
      <c r="I411" s="41">
        <f t="shared" si="25"/>
        <v>0</v>
      </c>
    </row>
    <row r="412" spans="1:9" x14ac:dyDescent="0.3">
      <c r="A412" s="39">
        <f t="shared" si="26"/>
        <v>20</v>
      </c>
      <c r="B412" s="40">
        <f>E390</f>
        <v>42467</v>
      </c>
      <c r="C412" s="46"/>
      <c r="D412" s="42"/>
      <c r="E412" s="42"/>
      <c r="F412" s="43"/>
      <c r="G412" s="43"/>
      <c r="H412" s="104">
        <f t="shared" si="24"/>
        <v>0</v>
      </c>
      <c r="I412" s="41">
        <f t="shared" si="25"/>
        <v>0</v>
      </c>
    </row>
    <row r="413" spans="1:9" x14ac:dyDescent="0.3">
      <c r="A413" s="39">
        <f t="shared" si="26"/>
        <v>21</v>
      </c>
      <c r="B413" s="40">
        <f>E390</f>
        <v>42467</v>
      </c>
      <c r="C413" s="46"/>
      <c r="D413" s="42"/>
      <c r="E413" s="42"/>
      <c r="F413" s="43"/>
      <c r="G413" s="43"/>
      <c r="H413" s="104">
        <f t="shared" si="24"/>
        <v>0</v>
      </c>
      <c r="I413" s="41">
        <f t="shared" si="25"/>
        <v>0</v>
      </c>
    </row>
    <row r="414" spans="1:9" x14ac:dyDescent="0.3">
      <c r="A414" s="39">
        <f t="shared" si="26"/>
        <v>22</v>
      </c>
      <c r="B414" s="40">
        <f>E390</f>
        <v>42467</v>
      </c>
      <c r="C414" s="46"/>
      <c r="D414" s="42"/>
      <c r="E414" s="42"/>
      <c r="F414" s="43"/>
      <c r="G414" s="43"/>
      <c r="H414" s="104">
        <f t="shared" si="24"/>
        <v>0</v>
      </c>
      <c r="I414" s="41">
        <f t="shared" si="25"/>
        <v>0</v>
      </c>
    </row>
    <row r="415" spans="1:9" x14ac:dyDescent="0.3">
      <c r="A415" s="39">
        <f t="shared" si="26"/>
        <v>23</v>
      </c>
      <c r="B415" s="40">
        <f>E390</f>
        <v>42467</v>
      </c>
      <c r="C415" s="46"/>
      <c r="D415" s="42"/>
      <c r="E415" s="42"/>
      <c r="F415" s="43"/>
      <c r="G415" s="43"/>
      <c r="H415" s="104">
        <f t="shared" si="24"/>
        <v>0</v>
      </c>
      <c r="I415" s="41">
        <f t="shared" si="25"/>
        <v>0</v>
      </c>
    </row>
    <row r="416" spans="1:9" x14ac:dyDescent="0.3">
      <c r="A416" s="39">
        <f t="shared" si="26"/>
        <v>24</v>
      </c>
      <c r="B416" s="40">
        <f>E390</f>
        <v>42467</v>
      </c>
      <c r="C416" s="46"/>
      <c r="D416" s="42"/>
      <c r="E416" s="42"/>
      <c r="F416" s="43"/>
      <c r="G416" s="43"/>
      <c r="H416" s="104">
        <f t="shared" si="24"/>
        <v>0</v>
      </c>
      <c r="I416" s="41">
        <f t="shared" si="25"/>
        <v>0</v>
      </c>
    </row>
    <row r="417" spans="1:9" x14ac:dyDescent="0.3">
      <c r="A417" s="39">
        <f t="shared" si="26"/>
        <v>25</v>
      </c>
      <c r="B417" s="40">
        <f>E390</f>
        <v>42467</v>
      </c>
      <c r="C417" s="46"/>
      <c r="D417" s="42"/>
      <c r="E417" s="42"/>
      <c r="F417" s="43"/>
      <c r="G417" s="43"/>
      <c r="H417" s="104">
        <f t="shared" si="24"/>
        <v>0</v>
      </c>
      <c r="I417" s="41">
        <f t="shared" si="25"/>
        <v>0</v>
      </c>
    </row>
    <row r="418" spans="1:9" x14ac:dyDescent="0.3">
      <c r="A418" s="39">
        <f t="shared" si="26"/>
        <v>26</v>
      </c>
      <c r="B418" s="40">
        <f>E390</f>
        <v>42467</v>
      </c>
      <c r="C418" s="46"/>
      <c r="D418" s="42"/>
      <c r="E418" s="42"/>
      <c r="F418" s="43"/>
      <c r="G418" s="43"/>
      <c r="H418" s="104">
        <f t="shared" si="24"/>
        <v>0</v>
      </c>
      <c r="I418" s="41">
        <f t="shared" si="25"/>
        <v>0</v>
      </c>
    </row>
    <row r="419" spans="1:9" x14ac:dyDescent="0.3">
      <c r="A419" s="39">
        <f t="shared" si="26"/>
        <v>27</v>
      </c>
      <c r="B419" s="40">
        <f>E390</f>
        <v>42467</v>
      </c>
      <c r="C419" s="46"/>
      <c r="D419" s="42"/>
      <c r="E419" s="42"/>
      <c r="F419" s="43"/>
      <c r="G419" s="43"/>
      <c r="H419" s="104">
        <f t="shared" si="24"/>
        <v>0</v>
      </c>
      <c r="I419" s="41">
        <f t="shared" si="25"/>
        <v>0</v>
      </c>
    </row>
    <row r="420" spans="1:9" x14ac:dyDescent="0.3">
      <c r="A420" s="39">
        <f t="shared" si="26"/>
        <v>28</v>
      </c>
      <c r="B420" s="40">
        <f>E390</f>
        <v>42467</v>
      </c>
      <c r="C420" s="46"/>
      <c r="D420" s="42"/>
      <c r="E420" s="42"/>
      <c r="F420" s="43"/>
      <c r="G420" s="43"/>
      <c r="H420" s="104">
        <f t="shared" si="24"/>
        <v>0</v>
      </c>
      <c r="I420" s="41">
        <f t="shared" si="25"/>
        <v>0</v>
      </c>
    </row>
    <row r="421" spans="1:9" x14ac:dyDescent="0.3">
      <c r="A421" s="39">
        <f t="shared" si="26"/>
        <v>29</v>
      </c>
      <c r="B421" s="40">
        <f>E390</f>
        <v>42467</v>
      </c>
      <c r="C421" s="46"/>
      <c r="D421" s="42"/>
      <c r="E421" s="42"/>
      <c r="F421" s="43"/>
      <c r="G421" s="43"/>
      <c r="H421" s="104">
        <f t="shared" si="24"/>
        <v>0</v>
      </c>
      <c r="I421" s="41">
        <f t="shared" si="25"/>
        <v>0</v>
      </c>
    </row>
    <row r="422" spans="1:9" x14ac:dyDescent="0.3">
      <c r="A422" s="39">
        <f t="shared" si="26"/>
        <v>30</v>
      </c>
      <c r="B422" s="40">
        <f>E390</f>
        <v>42467</v>
      </c>
      <c r="C422" s="46"/>
      <c r="D422" s="42"/>
      <c r="E422" s="42"/>
      <c r="F422" s="43"/>
      <c r="G422" s="43"/>
      <c r="H422" s="104">
        <f t="shared" si="24"/>
        <v>0</v>
      </c>
      <c r="I422" s="41">
        <f t="shared" si="25"/>
        <v>0</v>
      </c>
    </row>
    <row r="423" spans="1:9" x14ac:dyDescent="0.3">
      <c r="A423" s="39">
        <f t="shared" si="26"/>
        <v>31</v>
      </c>
      <c r="B423" s="40">
        <f>E390</f>
        <v>42467</v>
      </c>
      <c r="C423" s="46"/>
      <c r="D423" s="42"/>
      <c r="E423" s="42"/>
      <c r="F423" s="43"/>
      <c r="G423" s="43"/>
      <c r="H423" s="104">
        <f t="shared" si="24"/>
        <v>0</v>
      </c>
      <c r="I423" s="41">
        <f t="shared" si="25"/>
        <v>0</v>
      </c>
    </row>
    <row r="424" spans="1:9" x14ac:dyDescent="0.3">
      <c r="A424" s="39">
        <f t="shared" si="26"/>
        <v>32</v>
      </c>
      <c r="B424" s="40">
        <f>E390</f>
        <v>42467</v>
      </c>
      <c r="C424" s="46"/>
      <c r="D424" s="42"/>
      <c r="E424" s="42"/>
      <c r="F424" s="43"/>
      <c r="G424" s="43"/>
      <c r="H424" s="104">
        <f t="shared" si="24"/>
        <v>0</v>
      </c>
      <c r="I424" s="41">
        <f t="shared" si="25"/>
        <v>0</v>
      </c>
    </row>
    <row r="425" spans="1:9" x14ac:dyDescent="0.3">
      <c r="A425" s="39">
        <f t="shared" si="26"/>
        <v>33</v>
      </c>
      <c r="B425" s="40">
        <f>E390</f>
        <v>42467</v>
      </c>
      <c r="C425" s="46"/>
      <c r="D425" s="42"/>
      <c r="E425" s="42"/>
      <c r="F425" s="43"/>
      <c r="G425" s="43"/>
      <c r="H425" s="104">
        <f t="shared" si="24"/>
        <v>0</v>
      </c>
      <c r="I425" s="41">
        <f t="shared" si="25"/>
        <v>0</v>
      </c>
    </row>
    <row r="426" spans="1:9" x14ac:dyDescent="0.3">
      <c r="A426" s="39">
        <f t="shared" si="26"/>
        <v>34</v>
      </c>
      <c r="B426" s="40">
        <f>E390</f>
        <v>42467</v>
      </c>
      <c r="C426" s="46"/>
      <c r="D426" s="42"/>
      <c r="E426" s="42"/>
      <c r="F426" s="43"/>
      <c r="G426" s="43"/>
      <c r="H426" s="104">
        <f t="shared" si="24"/>
        <v>0</v>
      </c>
      <c r="I426" s="41">
        <f t="shared" si="25"/>
        <v>0</v>
      </c>
    </row>
    <row r="427" spans="1:9" x14ac:dyDescent="0.3">
      <c r="A427" s="39">
        <f t="shared" si="26"/>
        <v>35</v>
      </c>
      <c r="B427" s="40">
        <f>E390</f>
        <v>42467</v>
      </c>
      <c r="C427" s="46"/>
      <c r="D427" s="42"/>
      <c r="E427" s="42"/>
      <c r="F427" s="43"/>
      <c r="G427" s="43"/>
      <c r="H427" s="104">
        <f t="shared" si="24"/>
        <v>0</v>
      </c>
      <c r="I427" s="41">
        <f t="shared" si="25"/>
        <v>0</v>
      </c>
    </row>
    <row r="428" spans="1:9" x14ac:dyDescent="0.3">
      <c r="A428" s="39">
        <f t="shared" si="26"/>
        <v>36</v>
      </c>
      <c r="B428" s="40">
        <f>E390</f>
        <v>42467</v>
      </c>
      <c r="C428" s="46"/>
      <c r="D428" s="42"/>
      <c r="E428" s="42"/>
      <c r="F428" s="43"/>
      <c r="G428" s="43"/>
      <c r="H428" s="104">
        <f t="shared" si="24"/>
        <v>0</v>
      </c>
      <c r="I428" s="41">
        <f t="shared" si="25"/>
        <v>0</v>
      </c>
    </row>
    <row r="429" spans="1:9" x14ac:dyDescent="0.3">
      <c r="A429" s="37"/>
      <c r="B429" s="35"/>
      <c r="C429" s="38" t="s">
        <v>12</v>
      </c>
      <c r="D429" s="35"/>
      <c r="E429" s="36"/>
      <c r="F429" s="41">
        <f>SUM(F393:F428)</f>
        <v>40</v>
      </c>
      <c r="G429" s="41">
        <f>SUM(G393:G428)</f>
        <v>0</v>
      </c>
      <c r="H429" s="104">
        <f>SUM(H393:H428)</f>
        <v>0</v>
      </c>
      <c r="I429" s="41">
        <f>SUM(I393:I428)</f>
        <v>40</v>
      </c>
    </row>
    <row r="430" spans="1:9" x14ac:dyDescent="0.3">
      <c r="H430" s="100"/>
    </row>
    <row r="431" spans="1:9" x14ac:dyDescent="0.3">
      <c r="G431" s="29" t="s">
        <v>31</v>
      </c>
      <c r="H431" s="100"/>
    </row>
    <row r="432" spans="1:9" x14ac:dyDescent="0.3">
      <c r="H432" s="100"/>
    </row>
    <row r="433" spans="1:9" x14ac:dyDescent="0.3">
      <c r="B433" s="29" t="s">
        <v>18</v>
      </c>
      <c r="C433" s="30" t="s">
        <v>91</v>
      </c>
      <c r="H433" s="100"/>
    </row>
    <row r="434" spans="1:9" x14ac:dyDescent="0.3">
      <c r="B434" s="29" t="s">
        <v>19</v>
      </c>
      <c r="C434" s="31">
        <v>4002</v>
      </c>
      <c r="H434" s="100"/>
    </row>
    <row r="435" spans="1:9" x14ac:dyDescent="0.3">
      <c r="H435" s="100"/>
    </row>
    <row r="436" spans="1:9" ht="18" x14ac:dyDescent="0.35">
      <c r="C436" s="29"/>
      <c r="D436" s="32"/>
      <c r="E436" s="33" t="s">
        <v>20</v>
      </c>
      <c r="F436" s="32"/>
      <c r="G436" s="29"/>
      <c r="H436" s="100"/>
    </row>
    <row r="437" spans="1:9" ht="18" x14ac:dyDescent="0.35">
      <c r="C437" s="29"/>
      <c r="D437" s="32"/>
      <c r="E437" s="33" t="s">
        <v>21</v>
      </c>
      <c r="F437" s="32"/>
      <c r="G437" s="29"/>
      <c r="H437" s="100"/>
    </row>
    <row r="438" spans="1:9" ht="18" x14ac:dyDescent="0.35">
      <c r="C438" s="29"/>
      <c r="D438" s="34" t="s">
        <v>22</v>
      </c>
      <c r="E438" s="44">
        <f>E390+1</f>
        <v>42468</v>
      </c>
      <c r="F438" s="32"/>
      <c r="G438" s="29"/>
      <c r="H438" s="100"/>
    </row>
    <row r="439" spans="1:9" x14ac:dyDescent="0.3">
      <c r="H439" s="100"/>
    </row>
    <row r="440" spans="1:9" ht="36" x14ac:dyDescent="0.3">
      <c r="A440" s="27" t="s">
        <v>23</v>
      </c>
      <c r="B440" s="28" t="s">
        <v>15</v>
      </c>
      <c r="C440" s="28" t="s">
        <v>24</v>
      </c>
      <c r="D440" s="28" t="s">
        <v>25</v>
      </c>
      <c r="E440" s="28" t="s">
        <v>26</v>
      </c>
      <c r="F440" s="26" t="s">
        <v>27</v>
      </c>
      <c r="G440" s="28" t="s">
        <v>28</v>
      </c>
      <c r="H440" s="209" t="s">
        <v>29</v>
      </c>
      <c r="I440" s="26" t="s">
        <v>30</v>
      </c>
    </row>
    <row r="441" spans="1:9" x14ac:dyDescent="0.3">
      <c r="A441" s="39">
        <v>1</v>
      </c>
      <c r="B441" s="40">
        <f>E438</f>
        <v>42468</v>
      </c>
      <c r="C441" s="46">
        <v>615063</v>
      </c>
      <c r="D441" s="42">
        <v>702</v>
      </c>
      <c r="E441" s="42">
        <v>25086</v>
      </c>
      <c r="F441" s="43">
        <v>140</v>
      </c>
      <c r="G441" s="43"/>
      <c r="H441" s="104">
        <f t="shared" ref="H441:H476" si="27">IF(F441-G441&lt;50,0,IF(F441-G441&lt;150,1,IF(F441-G441&lt;250,2,IF(F441-G441&lt;350,3,IF(F441-G441&lt;450,4,IF(F441-G441&lt;550,5,IF(F441-G441&lt;650,6,IF(F441-G441&lt;750,7,IF(F441-G441&lt;850,8,IF(F441-G441&lt;950,9,IF(F441-G441&lt;1050,10,IF(F441-G441&lt;1150,11,IF(F441-G441&lt;1250,12,IF(F441-G441&lt;1350,13,IF(F441-G441&lt;1450,14,IF(F441-G441&lt;1550,15,IF(F441-G441&lt;1650,16,IF(F441-G441&lt;1750,17,IF(F441-G441&lt;1850,18,IF(F441-G441&lt;1950,19,IF(F441-G441&lt;2050,20,IF(F441-G441&lt;2150,21,IF(F441-G441&lt;2250,22,IF(F441-G441&lt;2350,23,IF(F441-G441&lt;2450,24,IF(F441-G441&lt;2550,25,IF(F441-G441&lt;2650,26,IF(F441-G441&lt;2750,27,IF(F441-G441&lt;2850,28,IF(F441-G441&lt;2950,29,IF(F441-G441&lt;3050,30,)))))))))))))))))))))))))))))))</f>
        <v>1</v>
      </c>
      <c r="I441" s="41">
        <f>F441-H441</f>
        <v>139</v>
      </c>
    </row>
    <row r="442" spans="1:9" x14ac:dyDescent="0.3">
      <c r="A442" s="39">
        <f>A441+1</f>
        <v>2</v>
      </c>
      <c r="B442" s="40">
        <f>E438</f>
        <v>42468</v>
      </c>
      <c r="C442" s="46">
        <v>615063</v>
      </c>
      <c r="D442" s="42">
        <v>703</v>
      </c>
      <c r="E442" s="42">
        <v>61375</v>
      </c>
      <c r="F442" s="43">
        <v>100</v>
      </c>
      <c r="G442" s="43"/>
      <c r="H442" s="104">
        <f t="shared" si="27"/>
        <v>1</v>
      </c>
      <c r="I442" s="41">
        <f t="shared" ref="I442:I476" si="28">F442-H442</f>
        <v>99</v>
      </c>
    </row>
    <row r="443" spans="1:9" x14ac:dyDescent="0.3">
      <c r="A443" s="39">
        <f t="shared" ref="A443:A476" si="29">A442+1</f>
        <v>3</v>
      </c>
      <c r="B443" s="40">
        <f>E438</f>
        <v>42468</v>
      </c>
      <c r="C443" s="46">
        <v>616027</v>
      </c>
      <c r="D443" s="42">
        <v>582</v>
      </c>
      <c r="E443" s="42">
        <v>25377</v>
      </c>
      <c r="F443" s="43">
        <v>800</v>
      </c>
      <c r="G443" s="43"/>
      <c r="H443" s="104">
        <f t="shared" si="27"/>
        <v>8</v>
      </c>
      <c r="I443" s="41">
        <f t="shared" si="28"/>
        <v>792</v>
      </c>
    </row>
    <row r="444" spans="1:9" x14ac:dyDescent="0.3">
      <c r="A444" s="39">
        <f t="shared" si="29"/>
        <v>4</v>
      </c>
      <c r="B444" s="40">
        <f>E438</f>
        <v>42468</v>
      </c>
      <c r="C444" s="46">
        <v>616027</v>
      </c>
      <c r="D444" s="42">
        <v>584</v>
      </c>
      <c r="E444" s="42">
        <v>29152</v>
      </c>
      <c r="F444" s="43">
        <v>250</v>
      </c>
      <c r="G444" s="43"/>
      <c r="H444" s="104">
        <f t="shared" si="27"/>
        <v>3</v>
      </c>
      <c r="I444" s="41">
        <f t="shared" si="28"/>
        <v>247</v>
      </c>
    </row>
    <row r="445" spans="1:9" x14ac:dyDescent="0.3">
      <c r="A445" s="39">
        <f t="shared" si="29"/>
        <v>5</v>
      </c>
      <c r="B445" s="40">
        <f>E438</f>
        <v>42468</v>
      </c>
      <c r="C445" s="46">
        <v>636632</v>
      </c>
      <c r="D445" s="42">
        <v>705</v>
      </c>
      <c r="E445" s="42">
        <v>6005</v>
      </c>
      <c r="F445" s="43">
        <v>200.8</v>
      </c>
      <c r="G445" s="43"/>
      <c r="H445" s="104">
        <f t="shared" si="27"/>
        <v>2</v>
      </c>
      <c r="I445" s="41">
        <f t="shared" si="28"/>
        <v>198.8</v>
      </c>
    </row>
    <row r="446" spans="1:9" x14ac:dyDescent="0.3">
      <c r="A446" s="39">
        <f t="shared" si="29"/>
        <v>6</v>
      </c>
      <c r="B446" s="40">
        <f>E438</f>
        <v>42468</v>
      </c>
      <c r="C446" s="46">
        <v>636632</v>
      </c>
      <c r="D446" s="42">
        <v>706</v>
      </c>
      <c r="E446" s="42">
        <v>2634</v>
      </c>
      <c r="F446" s="43">
        <v>220</v>
      </c>
      <c r="G446" s="43">
        <v>44</v>
      </c>
      <c r="H446" s="104">
        <f t="shared" si="27"/>
        <v>2</v>
      </c>
      <c r="I446" s="41">
        <f t="shared" si="28"/>
        <v>218</v>
      </c>
    </row>
    <row r="447" spans="1:9" x14ac:dyDescent="0.3">
      <c r="A447" s="39">
        <f t="shared" si="29"/>
        <v>7</v>
      </c>
      <c r="B447" s="40">
        <f>E438</f>
        <v>42468</v>
      </c>
      <c r="C447" s="46"/>
      <c r="D447" s="42"/>
      <c r="E447" s="42"/>
      <c r="F447" s="43"/>
      <c r="G447" s="43"/>
      <c r="H447" s="104">
        <f t="shared" si="27"/>
        <v>0</v>
      </c>
      <c r="I447" s="41">
        <f t="shared" si="28"/>
        <v>0</v>
      </c>
    </row>
    <row r="448" spans="1:9" x14ac:dyDescent="0.3">
      <c r="A448" s="39">
        <f t="shared" si="29"/>
        <v>8</v>
      </c>
      <c r="B448" s="40">
        <f>E438</f>
        <v>42468</v>
      </c>
      <c r="C448" s="46"/>
      <c r="D448" s="42"/>
      <c r="E448" s="42"/>
      <c r="F448" s="43"/>
      <c r="G448" s="43"/>
      <c r="H448" s="104">
        <f t="shared" si="27"/>
        <v>0</v>
      </c>
      <c r="I448" s="41">
        <f t="shared" si="28"/>
        <v>0</v>
      </c>
    </row>
    <row r="449" spans="1:9" x14ac:dyDescent="0.3">
      <c r="A449" s="39">
        <f t="shared" si="29"/>
        <v>9</v>
      </c>
      <c r="B449" s="40">
        <f>E438</f>
        <v>42468</v>
      </c>
      <c r="C449" s="46"/>
      <c r="D449" s="42"/>
      <c r="E449" s="42"/>
      <c r="F449" s="43"/>
      <c r="G449" s="43"/>
      <c r="H449" s="104">
        <f t="shared" si="27"/>
        <v>0</v>
      </c>
      <c r="I449" s="41">
        <f t="shared" si="28"/>
        <v>0</v>
      </c>
    </row>
    <row r="450" spans="1:9" x14ac:dyDescent="0.3">
      <c r="A450" s="39">
        <f t="shared" si="29"/>
        <v>10</v>
      </c>
      <c r="B450" s="40">
        <f>E438</f>
        <v>42468</v>
      </c>
      <c r="C450" s="46"/>
      <c r="D450" s="42"/>
      <c r="E450" s="42"/>
      <c r="F450" s="43"/>
      <c r="G450" s="43"/>
      <c r="H450" s="104">
        <f t="shared" si="27"/>
        <v>0</v>
      </c>
      <c r="I450" s="41">
        <f t="shared" si="28"/>
        <v>0</v>
      </c>
    </row>
    <row r="451" spans="1:9" x14ac:dyDescent="0.3">
      <c r="A451" s="39">
        <f t="shared" si="29"/>
        <v>11</v>
      </c>
      <c r="B451" s="40">
        <f>E438</f>
        <v>42468</v>
      </c>
      <c r="C451" s="46"/>
      <c r="D451" s="42"/>
      <c r="E451" s="42"/>
      <c r="F451" s="43"/>
      <c r="G451" s="43"/>
      <c r="H451" s="104">
        <f t="shared" si="27"/>
        <v>0</v>
      </c>
      <c r="I451" s="41">
        <f t="shared" si="28"/>
        <v>0</v>
      </c>
    </row>
    <row r="452" spans="1:9" x14ac:dyDescent="0.3">
      <c r="A452" s="39">
        <f t="shared" si="29"/>
        <v>12</v>
      </c>
      <c r="B452" s="40">
        <f>E438</f>
        <v>42468</v>
      </c>
      <c r="C452" s="46"/>
      <c r="D452" s="42"/>
      <c r="E452" s="42"/>
      <c r="F452" s="43"/>
      <c r="G452" s="43"/>
      <c r="H452" s="104">
        <f t="shared" si="27"/>
        <v>0</v>
      </c>
      <c r="I452" s="41">
        <f t="shared" si="28"/>
        <v>0</v>
      </c>
    </row>
    <row r="453" spans="1:9" x14ac:dyDescent="0.3">
      <c r="A453" s="39">
        <f t="shared" si="29"/>
        <v>13</v>
      </c>
      <c r="B453" s="40">
        <f>E438</f>
        <v>42468</v>
      </c>
      <c r="C453" s="46"/>
      <c r="D453" s="42"/>
      <c r="E453" s="42"/>
      <c r="F453" s="43"/>
      <c r="G453" s="43"/>
      <c r="H453" s="104">
        <f t="shared" si="27"/>
        <v>0</v>
      </c>
      <c r="I453" s="41">
        <f t="shared" si="28"/>
        <v>0</v>
      </c>
    </row>
    <row r="454" spans="1:9" x14ac:dyDescent="0.3">
      <c r="A454" s="39">
        <f t="shared" si="29"/>
        <v>14</v>
      </c>
      <c r="B454" s="40">
        <f>E438</f>
        <v>42468</v>
      </c>
      <c r="C454" s="46"/>
      <c r="D454" s="42"/>
      <c r="E454" s="42"/>
      <c r="F454" s="43"/>
      <c r="G454" s="43"/>
      <c r="H454" s="104">
        <f t="shared" si="27"/>
        <v>0</v>
      </c>
      <c r="I454" s="41">
        <f t="shared" si="28"/>
        <v>0</v>
      </c>
    </row>
    <row r="455" spans="1:9" x14ac:dyDescent="0.3">
      <c r="A455" s="39">
        <f t="shared" si="29"/>
        <v>15</v>
      </c>
      <c r="B455" s="40">
        <f>E438</f>
        <v>42468</v>
      </c>
      <c r="C455" s="46"/>
      <c r="D455" s="42"/>
      <c r="E455" s="42"/>
      <c r="F455" s="43"/>
      <c r="G455" s="43"/>
      <c r="H455" s="104">
        <f t="shared" si="27"/>
        <v>0</v>
      </c>
      <c r="I455" s="41">
        <f t="shared" si="28"/>
        <v>0</v>
      </c>
    </row>
    <row r="456" spans="1:9" x14ac:dyDescent="0.3">
      <c r="A456" s="39">
        <f t="shared" si="29"/>
        <v>16</v>
      </c>
      <c r="B456" s="40">
        <f>E438</f>
        <v>42468</v>
      </c>
      <c r="C456" s="46"/>
      <c r="D456" s="42"/>
      <c r="E456" s="42"/>
      <c r="F456" s="43"/>
      <c r="G456" s="43"/>
      <c r="H456" s="104">
        <f t="shared" si="27"/>
        <v>0</v>
      </c>
      <c r="I456" s="41">
        <f t="shared" si="28"/>
        <v>0</v>
      </c>
    </row>
    <row r="457" spans="1:9" x14ac:dyDescent="0.3">
      <c r="A457" s="39">
        <f t="shared" si="29"/>
        <v>17</v>
      </c>
      <c r="B457" s="40">
        <f>E438</f>
        <v>42468</v>
      </c>
      <c r="C457" s="46"/>
      <c r="D457" s="42"/>
      <c r="E457" s="42"/>
      <c r="F457" s="43"/>
      <c r="G457" s="43"/>
      <c r="H457" s="104">
        <f t="shared" si="27"/>
        <v>0</v>
      </c>
      <c r="I457" s="41">
        <f t="shared" si="28"/>
        <v>0</v>
      </c>
    </row>
    <row r="458" spans="1:9" x14ac:dyDescent="0.3">
      <c r="A458" s="39">
        <f t="shared" si="29"/>
        <v>18</v>
      </c>
      <c r="B458" s="40">
        <f>E438</f>
        <v>42468</v>
      </c>
      <c r="C458" s="46"/>
      <c r="D458" s="42"/>
      <c r="E458" s="42"/>
      <c r="F458" s="43"/>
      <c r="G458" s="43"/>
      <c r="H458" s="104">
        <f t="shared" si="27"/>
        <v>0</v>
      </c>
      <c r="I458" s="41">
        <f t="shared" si="28"/>
        <v>0</v>
      </c>
    </row>
    <row r="459" spans="1:9" x14ac:dyDescent="0.3">
      <c r="A459" s="39">
        <f t="shared" si="29"/>
        <v>19</v>
      </c>
      <c r="B459" s="40">
        <f>E438</f>
        <v>42468</v>
      </c>
      <c r="C459" s="46"/>
      <c r="D459" s="42"/>
      <c r="E459" s="42"/>
      <c r="F459" s="43"/>
      <c r="G459" s="43"/>
      <c r="H459" s="104">
        <f t="shared" si="27"/>
        <v>0</v>
      </c>
      <c r="I459" s="41">
        <f t="shared" si="28"/>
        <v>0</v>
      </c>
    </row>
    <row r="460" spans="1:9" x14ac:dyDescent="0.3">
      <c r="A460" s="39">
        <f t="shared" si="29"/>
        <v>20</v>
      </c>
      <c r="B460" s="40">
        <f>E438</f>
        <v>42468</v>
      </c>
      <c r="C460" s="46"/>
      <c r="D460" s="42"/>
      <c r="E460" s="42"/>
      <c r="F460" s="43"/>
      <c r="G460" s="43"/>
      <c r="H460" s="104">
        <f t="shared" si="27"/>
        <v>0</v>
      </c>
      <c r="I460" s="41">
        <f t="shared" si="28"/>
        <v>0</v>
      </c>
    </row>
    <row r="461" spans="1:9" x14ac:dyDescent="0.3">
      <c r="A461" s="39">
        <f t="shared" si="29"/>
        <v>21</v>
      </c>
      <c r="B461" s="40">
        <f>E438</f>
        <v>42468</v>
      </c>
      <c r="C461" s="46"/>
      <c r="D461" s="42"/>
      <c r="E461" s="42"/>
      <c r="F461" s="43"/>
      <c r="G461" s="43"/>
      <c r="H461" s="104">
        <f t="shared" si="27"/>
        <v>0</v>
      </c>
      <c r="I461" s="41">
        <f t="shared" si="28"/>
        <v>0</v>
      </c>
    </row>
    <row r="462" spans="1:9" x14ac:dyDescent="0.3">
      <c r="A462" s="39">
        <f t="shared" si="29"/>
        <v>22</v>
      </c>
      <c r="B462" s="40">
        <f>E438</f>
        <v>42468</v>
      </c>
      <c r="C462" s="46"/>
      <c r="D462" s="42"/>
      <c r="E462" s="42"/>
      <c r="F462" s="43"/>
      <c r="G462" s="43"/>
      <c r="H462" s="104">
        <f t="shared" si="27"/>
        <v>0</v>
      </c>
      <c r="I462" s="41">
        <f t="shared" si="28"/>
        <v>0</v>
      </c>
    </row>
    <row r="463" spans="1:9" x14ac:dyDescent="0.3">
      <c r="A463" s="39">
        <f t="shared" si="29"/>
        <v>23</v>
      </c>
      <c r="B463" s="40">
        <f>E438</f>
        <v>42468</v>
      </c>
      <c r="C463" s="46"/>
      <c r="D463" s="42"/>
      <c r="E463" s="42"/>
      <c r="F463" s="43"/>
      <c r="G463" s="43"/>
      <c r="H463" s="104">
        <f t="shared" si="27"/>
        <v>0</v>
      </c>
      <c r="I463" s="41">
        <f t="shared" si="28"/>
        <v>0</v>
      </c>
    </row>
    <row r="464" spans="1:9" x14ac:dyDescent="0.3">
      <c r="A464" s="39">
        <f t="shared" si="29"/>
        <v>24</v>
      </c>
      <c r="B464" s="40">
        <f>E438</f>
        <v>42468</v>
      </c>
      <c r="C464" s="46"/>
      <c r="D464" s="42"/>
      <c r="E464" s="42"/>
      <c r="F464" s="43"/>
      <c r="G464" s="43"/>
      <c r="H464" s="104">
        <f t="shared" si="27"/>
        <v>0</v>
      </c>
      <c r="I464" s="41">
        <f t="shared" si="28"/>
        <v>0</v>
      </c>
    </row>
    <row r="465" spans="1:9" x14ac:dyDescent="0.3">
      <c r="A465" s="39">
        <f t="shared" si="29"/>
        <v>25</v>
      </c>
      <c r="B465" s="40">
        <f>E438</f>
        <v>42468</v>
      </c>
      <c r="C465" s="46"/>
      <c r="D465" s="42"/>
      <c r="E465" s="42"/>
      <c r="F465" s="43"/>
      <c r="G465" s="43"/>
      <c r="H465" s="104">
        <f t="shared" si="27"/>
        <v>0</v>
      </c>
      <c r="I465" s="41">
        <f t="shared" si="28"/>
        <v>0</v>
      </c>
    </row>
    <row r="466" spans="1:9" x14ac:dyDescent="0.3">
      <c r="A466" s="39">
        <f t="shared" si="29"/>
        <v>26</v>
      </c>
      <c r="B466" s="40">
        <f>E438</f>
        <v>42468</v>
      </c>
      <c r="C466" s="46"/>
      <c r="D466" s="42"/>
      <c r="E466" s="42"/>
      <c r="F466" s="43"/>
      <c r="G466" s="43"/>
      <c r="H466" s="104">
        <f t="shared" si="27"/>
        <v>0</v>
      </c>
      <c r="I466" s="41">
        <f t="shared" si="28"/>
        <v>0</v>
      </c>
    </row>
    <row r="467" spans="1:9" x14ac:dyDescent="0.3">
      <c r="A467" s="39">
        <f t="shared" si="29"/>
        <v>27</v>
      </c>
      <c r="B467" s="40">
        <f>E438</f>
        <v>42468</v>
      </c>
      <c r="C467" s="46"/>
      <c r="D467" s="42"/>
      <c r="E467" s="42"/>
      <c r="F467" s="43"/>
      <c r="G467" s="43"/>
      <c r="H467" s="104">
        <f t="shared" si="27"/>
        <v>0</v>
      </c>
      <c r="I467" s="41">
        <f t="shared" si="28"/>
        <v>0</v>
      </c>
    </row>
    <row r="468" spans="1:9" x14ac:dyDescent="0.3">
      <c r="A468" s="39">
        <f t="shared" si="29"/>
        <v>28</v>
      </c>
      <c r="B468" s="40">
        <f>E438</f>
        <v>42468</v>
      </c>
      <c r="C468" s="46"/>
      <c r="D468" s="42"/>
      <c r="E468" s="42"/>
      <c r="F468" s="43"/>
      <c r="G468" s="43"/>
      <c r="H468" s="104">
        <f t="shared" si="27"/>
        <v>0</v>
      </c>
      <c r="I468" s="41">
        <f t="shared" si="28"/>
        <v>0</v>
      </c>
    </row>
    <row r="469" spans="1:9" x14ac:dyDescent="0.3">
      <c r="A469" s="39">
        <f t="shared" si="29"/>
        <v>29</v>
      </c>
      <c r="B469" s="40">
        <f>E438</f>
        <v>42468</v>
      </c>
      <c r="C469" s="46"/>
      <c r="D469" s="42"/>
      <c r="E469" s="42"/>
      <c r="F469" s="43"/>
      <c r="G469" s="43"/>
      <c r="H469" s="104">
        <f t="shared" si="27"/>
        <v>0</v>
      </c>
      <c r="I469" s="41">
        <f t="shared" si="28"/>
        <v>0</v>
      </c>
    </row>
    <row r="470" spans="1:9" x14ac:dyDescent="0.3">
      <c r="A470" s="39">
        <f t="shared" si="29"/>
        <v>30</v>
      </c>
      <c r="B470" s="40">
        <f>E438</f>
        <v>42468</v>
      </c>
      <c r="C470" s="46"/>
      <c r="D470" s="42"/>
      <c r="E470" s="42"/>
      <c r="F470" s="43"/>
      <c r="G470" s="43"/>
      <c r="H470" s="104">
        <f t="shared" si="27"/>
        <v>0</v>
      </c>
      <c r="I470" s="41">
        <f t="shared" si="28"/>
        <v>0</v>
      </c>
    </row>
    <row r="471" spans="1:9" x14ac:dyDescent="0.3">
      <c r="A471" s="39">
        <f t="shared" si="29"/>
        <v>31</v>
      </c>
      <c r="B471" s="40">
        <f>E438</f>
        <v>42468</v>
      </c>
      <c r="C471" s="46"/>
      <c r="D471" s="42"/>
      <c r="E471" s="42"/>
      <c r="F471" s="43"/>
      <c r="G471" s="43"/>
      <c r="H471" s="104">
        <f t="shared" si="27"/>
        <v>0</v>
      </c>
      <c r="I471" s="41">
        <f t="shared" si="28"/>
        <v>0</v>
      </c>
    </row>
    <row r="472" spans="1:9" x14ac:dyDescent="0.3">
      <c r="A472" s="39">
        <f t="shared" si="29"/>
        <v>32</v>
      </c>
      <c r="B472" s="40">
        <f>E438</f>
        <v>42468</v>
      </c>
      <c r="C472" s="46"/>
      <c r="D472" s="42"/>
      <c r="E472" s="42"/>
      <c r="F472" s="43"/>
      <c r="G472" s="43"/>
      <c r="H472" s="104">
        <f t="shared" si="27"/>
        <v>0</v>
      </c>
      <c r="I472" s="41">
        <f t="shared" si="28"/>
        <v>0</v>
      </c>
    </row>
    <row r="473" spans="1:9" x14ac:dyDescent="0.3">
      <c r="A473" s="39">
        <f t="shared" si="29"/>
        <v>33</v>
      </c>
      <c r="B473" s="40">
        <f>E438</f>
        <v>42468</v>
      </c>
      <c r="C473" s="46"/>
      <c r="D473" s="42"/>
      <c r="E473" s="42"/>
      <c r="F473" s="43"/>
      <c r="G473" s="43"/>
      <c r="H473" s="104">
        <f t="shared" si="27"/>
        <v>0</v>
      </c>
      <c r="I473" s="41">
        <f t="shared" si="28"/>
        <v>0</v>
      </c>
    </row>
    <row r="474" spans="1:9" x14ac:dyDescent="0.3">
      <c r="A474" s="39">
        <f t="shared" si="29"/>
        <v>34</v>
      </c>
      <c r="B474" s="40">
        <f>E438</f>
        <v>42468</v>
      </c>
      <c r="C474" s="46"/>
      <c r="D474" s="42"/>
      <c r="E474" s="42"/>
      <c r="F474" s="43"/>
      <c r="G474" s="43"/>
      <c r="H474" s="104">
        <f t="shared" si="27"/>
        <v>0</v>
      </c>
      <c r="I474" s="41">
        <f t="shared" si="28"/>
        <v>0</v>
      </c>
    </row>
    <row r="475" spans="1:9" x14ac:dyDescent="0.3">
      <c r="A475" s="39">
        <f t="shared" si="29"/>
        <v>35</v>
      </c>
      <c r="B475" s="40">
        <f>E438</f>
        <v>42468</v>
      </c>
      <c r="C475" s="46"/>
      <c r="D475" s="42"/>
      <c r="E475" s="42"/>
      <c r="F475" s="43"/>
      <c r="G475" s="43"/>
      <c r="H475" s="104">
        <f t="shared" si="27"/>
        <v>0</v>
      </c>
      <c r="I475" s="41">
        <f t="shared" si="28"/>
        <v>0</v>
      </c>
    </row>
    <row r="476" spans="1:9" x14ac:dyDescent="0.3">
      <c r="A476" s="39">
        <f t="shared" si="29"/>
        <v>36</v>
      </c>
      <c r="B476" s="40">
        <f>E438</f>
        <v>42468</v>
      </c>
      <c r="C476" s="46"/>
      <c r="D476" s="42"/>
      <c r="E476" s="42"/>
      <c r="F476" s="43"/>
      <c r="G476" s="43"/>
      <c r="H476" s="104">
        <f t="shared" si="27"/>
        <v>0</v>
      </c>
      <c r="I476" s="41">
        <f t="shared" si="28"/>
        <v>0</v>
      </c>
    </row>
    <row r="477" spans="1:9" x14ac:dyDescent="0.3">
      <c r="A477" s="37"/>
      <c r="B477" s="35"/>
      <c r="C477" s="38" t="s">
        <v>12</v>
      </c>
      <c r="D477" s="35"/>
      <c r="E477" s="36"/>
      <c r="F477" s="41">
        <f>SUM(F441:F476)</f>
        <v>1710.8</v>
      </c>
      <c r="G477" s="41">
        <f>SUM(G441:G476)</f>
        <v>44</v>
      </c>
      <c r="H477" s="104">
        <f>SUM(H441:H476)</f>
        <v>17</v>
      </c>
      <c r="I477" s="41">
        <f>SUM(I441:I476)</f>
        <v>1693.8</v>
      </c>
    </row>
    <row r="478" spans="1:9" x14ac:dyDescent="0.3">
      <c r="H478" s="100"/>
    </row>
    <row r="479" spans="1:9" x14ac:dyDescent="0.3">
      <c r="G479" s="29" t="s">
        <v>31</v>
      </c>
      <c r="H479" s="100"/>
    </row>
    <row r="480" spans="1:9" x14ac:dyDescent="0.3">
      <c r="H480" s="100"/>
    </row>
    <row r="481" spans="1:9" x14ac:dyDescent="0.3">
      <c r="B481" s="29" t="s">
        <v>18</v>
      </c>
      <c r="C481" s="30" t="s">
        <v>91</v>
      </c>
      <c r="H481" s="100"/>
    </row>
    <row r="482" spans="1:9" x14ac:dyDescent="0.3">
      <c r="B482" s="29" t="s">
        <v>19</v>
      </c>
      <c r="C482" s="31">
        <v>4002</v>
      </c>
      <c r="H482" s="100"/>
    </row>
    <row r="483" spans="1:9" x14ac:dyDescent="0.3">
      <c r="H483" s="100"/>
    </row>
    <row r="484" spans="1:9" ht="18" x14ac:dyDescent="0.35">
      <c r="C484" s="29"/>
      <c r="D484" s="32"/>
      <c r="E484" s="33" t="s">
        <v>20</v>
      </c>
      <c r="F484" s="32"/>
      <c r="G484" s="29"/>
      <c r="H484" s="100"/>
    </row>
    <row r="485" spans="1:9" ht="18" x14ac:dyDescent="0.35">
      <c r="C485" s="29"/>
      <c r="D485" s="32"/>
      <c r="E485" s="33" t="s">
        <v>21</v>
      </c>
      <c r="F485" s="32"/>
      <c r="G485" s="29"/>
      <c r="H485" s="100"/>
    </row>
    <row r="486" spans="1:9" ht="18" x14ac:dyDescent="0.35">
      <c r="C486" s="29"/>
      <c r="D486" s="34" t="s">
        <v>22</v>
      </c>
      <c r="E486" s="44">
        <f>E438+1</f>
        <v>42469</v>
      </c>
      <c r="F486" s="32"/>
      <c r="G486" s="29"/>
      <c r="H486" s="100"/>
    </row>
    <row r="487" spans="1:9" x14ac:dyDescent="0.3">
      <c r="H487" s="100"/>
    </row>
    <row r="488" spans="1:9" ht="36" x14ac:dyDescent="0.3">
      <c r="A488" s="27" t="s">
        <v>23</v>
      </c>
      <c r="B488" s="28" t="s">
        <v>15</v>
      </c>
      <c r="C488" s="28" t="s">
        <v>24</v>
      </c>
      <c r="D488" s="28" t="s">
        <v>25</v>
      </c>
      <c r="E488" s="28" t="s">
        <v>26</v>
      </c>
      <c r="F488" s="26" t="s">
        <v>27</v>
      </c>
      <c r="G488" s="28" t="s">
        <v>28</v>
      </c>
      <c r="H488" s="209" t="s">
        <v>29</v>
      </c>
      <c r="I488" s="26" t="s">
        <v>30</v>
      </c>
    </row>
    <row r="489" spans="1:9" x14ac:dyDescent="0.3">
      <c r="A489" s="39">
        <v>1</v>
      </c>
      <c r="B489" s="40">
        <f>E486</f>
        <v>42469</v>
      </c>
      <c r="C489" s="46">
        <v>636632</v>
      </c>
      <c r="D489" s="42">
        <v>707</v>
      </c>
      <c r="E489" s="42">
        <v>26115</v>
      </c>
      <c r="F489" s="43">
        <v>40</v>
      </c>
      <c r="G489" s="43"/>
      <c r="H489" s="104">
        <f t="shared" ref="H489:H524" si="30">IF(F489-G489&lt;50,0,IF(F489-G489&lt;150,1,IF(F489-G489&lt;250,2,IF(F489-G489&lt;350,3,IF(F489-G489&lt;450,4,IF(F489-G489&lt;550,5,IF(F489-G489&lt;650,6,IF(F489-G489&lt;750,7,IF(F489-G489&lt;850,8,IF(F489-G489&lt;950,9,IF(F489-G489&lt;1050,10,IF(F489-G489&lt;1150,11,IF(F489-G489&lt;1250,12,IF(F489-G489&lt;1350,13,IF(F489-G489&lt;1450,14,IF(F489-G489&lt;1550,15,IF(F489-G489&lt;1650,16,IF(F489-G489&lt;1750,17,IF(F489-G489&lt;1850,18,IF(F489-G489&lt;1950,19,IF(F489-G489&lt;2050,20,IF(F489-G489&lt;2150,21,IF(F489-G489&lt;2250,22,IF(F489-G489&lt;2350,23,IF(F489-G489&lt;2450,24,IF(F489-G489&lt;2550,25,IF(F489-G489&lt;2650,26,IF(F489-G489&lt;2750,27,IF(F489-G489&lt;2850,28,IF(F489-G489&lt;2950,29,IF(F489-G489&lt;3050,30,)))))))))))))))))))))))))))))))</f>
        <v>0</v>
      </c>
      <c r="I489" s="41">
        <f>F489-H489</f>
        <v>40</v>
      </c>
    </row>
    <row r="490" spans="1:9" x14ac:dyDescent="0.3">
      <c r="A490" s="39">
        <f>A489+1</f>
        <v>2</v>
      </c>
      <c r="B490" s="40">
        <f>E486</f>
        <v>42469</v>
      </c>
      <c r="C490" s="46">
        <v>615063</v>
      </c>
      <c r="D490" s="42">
        <v>704</v>
      </c>
      <c r="E490" s="42">
        <v>985</v>
      </c>
      <c r="F490" s="43">
        <v>30</v>
      </c>
      <c r="G490" s="43"/>
      <c r="H490" s="104">
        <f t="shared" si="30"/>
        <v>0</v>
      </c>
      <c r="I490" s="41">
        <f t="shared" ref="I490:I524" si="31">F490-H490</f>
        <v>30</v>
      </c>
    </row>
    <row r="491" spans="1:9" x14ac:dyDescent="0.3">
      <c r="A491" s="39">
        <f t="shared" ref="A491:A524" si="32">A490+1</f>
        <v>3</v>
      </c>
      <c r="B491" s="40">
        <f>E486</f>
        <v>42469</v>
      </c>
      <c r="C491" s="46">
        <v>636632</v>
      </c>
      <c r="D491" s="42">
        <v>708</v>
      </c>
      <c r="E491" s="42">
        <v>39025</v>
      </c>
      <c r="F491" s="43">
        <v>49.97</v>
      </c>
      <c r="G491" s="43"/>
      <c r="H491" s="104">
        <f t="shared" si="30"/>
        <v>0</v>
      </c>
      <c r="I491" s="41">
        <f t="shared" si="31"/>
        <v>49.97</v>
      </c>
    </row>
    <row r="492" spans="1:9" x14ac:dyDescent="0.3">
      <c r="A492" s="39">
        <f t="shared" si="32"/>
        <v>4</v>
      </c>
      <c r="B492" s="40">
        <f>E486</f>
        <v>42469</v>
      </c>
      <c r="C492" s="46">
        <v>636632</v>
      </c>
      <c r="D492" s="42">
        <v>709</v>
      </c>
      <c r="E492" s="42">
        <v>27557</v>
      </c>
      <c r="F492" s="43">
        <v>40</v>
      </c>
      <c r="G492" s="43"/>
      <c r="H492" s="104">
        <f t="shared" si="30"/>
        <v>0</v>
      </c>
      <c r="I492" s="41">
        <f t="shared" si="31"/>
        <v>40</v>
      </c>
    </row>
    <row r="493" spans="1:9" x14ac:dyDescent="0.3">
      <c r="A493" s="39">
        <f t="shared" si="32"/>
        <v>5</v>
      </c>
      <c r="B493" s="40">
        <f>E486</f>
        <v>42469</v>
      </c>
      <c r="C493" s="46"/>
      <c r="D493" s="42"/>
      <c r="E493" s="42"/>
      <c r="F493" s="43"/>
      <c r="G493" s="43"/>
      <c r="H493" s="104">
        <f t="shared" si="30"/>
        <v>0</v>
      </c>
      <c r="I493" s="41">
        <f t="shared" si="31"/>
        <v>0</v>
      </c>
    </row>
    <row r="494" spans="1:9" x14ac:dyDescent="0.3">
      <c r="A494" s="39">
        <f t="shared" si="32"/>
        <v>6</v>
      </c>
      <c r="B494" s="40">
        <f>E486</f>
        <v>42469</v>
      </c>
      <c r="C494" s="46"/>
      <c r="D494" s="42"/>
      <c r="E494" s="42"/>
      <c r="F494" s="43"/>
      <c r="G494" s="43"/>
      <c r="H494" s="104">
        <f t="shared" si="30"/>
        <v>0</v>
      </c>
      <c r="I494" s="41">
        <f t="shared" si="31"/>
        <v>0</v>
      </c>
    </row>
    <row r="495" spans="1:9" x14ac:dyDescent="0.3">
      <c r="A495" s="39">
        <f t="shared" si="32"/>
        <v>7</v>
      </c>
      <c r="B495" s="40">
        <f>E486</f>
        <v>42469</v>
      </c>
      <c r="C495" s="46"/>
      <c r="D495" s="42"/>
      <c r="E495" s="42"/>
      <c r="F495" s="43"/>
      <c r="G495" s="43"/>
      <c r="H495" s="104">
        <f t="shared" si="30"/>
        <v>0</v>
      </c>
      <c r="I495" s="41">
        <f t="shared" si="31"/>
        <v>0</v>
      </c>
    </row>
    <row r="496" spans="1:9" x14ac:dyDescent="0.3">
      <c r="A496" s="39">
        <f t="shared" si="32"/>
        <v>8</v>
      </c>
      <c r="B496" s="40">
        <f>E486</f>
        <v>42469</v>
      </c>
      <c r="C496" s="46"/>
      <c r="D496" s="42"/>
      <c r="E496" s="42"/>
      <c r="F496" s="43"/>
      <c r="G496" s="43"/>
      <c r="H496" s="104">
        <f t="shared" si="30"/>
        <v>0</v>
      </c>
      <c r="I496" s="41">
        <f t="shared" si="31"/>
        <v>0</v>
      </c>
    </row>
    <row r="497" spans="1:9" x14ac:dyDescent="0.3">
      <c r="A497" s="39">
        <f t="shared" si="32"/>
        <v>9</v>
      </c>
      <c r="B497" s="40">
        <f>E486</f>
        <v>42469</v>
      </c>
      <c r="C497" s="46"/>
      <c r="D497" s="42"/>
      <c r="E497" s="42"/>
      <c r="F497" s="43"/>
      <c r="G497" s="43"/>
      <c r="H497" s="104">
        <f t="shared" si="30"/>
        <v>0</v>
      </c>
      <c r="I497" s="41">
        <f t="shared" si="31"/>
        <v>0</v>
      </c>
    </row>
    <row r="498" spans="1:9" x14ac:dyDescent="0.3">
      <c r="A498" s="39">
        <f t="shared" si="32"/>
        <v>10</v>
      </c>
      <c r="B498" s="40">
        <f>E486</f>
        <v>42469</v>
      </c>
      <c r="C498" s="46"/>
      <c r="D498" s="42"/>
      <c r="E498" s="42"/>
      <c r="F498" s="43"/>
      <c r="G498" s="43"/>
      <c r="H498" s="104">
        <f t="shared" si="30"/>
        <v>0</v>
      </c>
      <c r="I498" s="41">
        <f t="shared" si="31"/>
        <v>0</v>
      </c>
    </row>
    <row r="499" spans="1:9" x14ac:dyDescent="0.3">
      <c r="A499" s="39">
        <f t="shared" si="32"/>
        <v>11</v>
      </c>
      <c r="B499" s="40">
        <f>E486</f>
        <v>42469</v>
      </c>
      <c r="C499" s="46"/>
      <c r="D499" s="42"/>
      <c r="E499" s="42"/>
      <c r="F499" s="43"/>
      <c r="G499" s="43"/>
      <c r="H499" s="104">
        <f t="shared" si="30"/>
        <v>0</v>
      </c>
      <c r="I499" s="41">
        <f t="shared" si="31"/>
        <v>0</v>
      </c>
    </row>
    <row r="500" spans="1:9" x14ac:dyDescent="0.3">
      <c r="A500" s="39">
        <f t="shared" si="32"/>
        <v>12</v>
      </c>
      <c r="B500" s="40">
        <f>E486</f>
        <v>42469</v>
      </c>
      <c r="C500" s="46"/>
      <c r="D500" s="42"/>
      <c r="E500" s="42"/>
      <c r="F500" s="43"/>
      <c r="G500" s="43"/>
      <c r="H500" s="104">
        <f t="shared" si="30"/>
        <v>0</v>
      </c>
      <c r="I500" s="41">
        <f t="shared" si="31"/>
        <v>0</v>
      </c>
    </row>
    <row r="501" spans="1:9" x14ac:dyDescent="0.3">
      <c r="A501" s="39">
        <f t="shared" si="32"/>
        <v>13</v>
      </c>
      <c r="B501" s="40">
        <f>E486</f>
        <v>42469</v>
      </c>
      <c r="C501" s="46"/>
      <c r="D501" s="42"/>
      <c r="E501" s="42"/>
      <c r="F501" s="43"/>
      <c r="G501" s="43"/>
      <c r="H501" s="104">
        <f t="shared" si="30"/>
        <v>0</v>
      </c>
      <c r="I501" s="41">
        <f t="shared" si="31"/>
        <v>0</v>
      </c>
    </row>
    <row r="502" spans="1:9" x14ac:dyDescent="0.3">
      <c r="A502" s="39">
        <f t="shared" si="32"/>
        <v>14</v>
      </c>
      <c r="B502" s="40">
        <f>E486</f>
        <v>42469</v>
      </c>
      <c r="C502" s="46"/>
      <c r="D502" s="42"/>
      <c r="E502" s="42"/>
      <c r="F502" s="43"/>
      <c r="G502" s="43"/>
      <c r="H502" s="104">
        <f t="shared" si="30"/>
        <v>0</v>
      </c>
      <c r="I502" s="41">
        <f t="shared" si="31"/>
        <v>0</v>
      </c>
    </row>
    <row r="503" spans="1:9" x14ac:dyDescent="0.3">
      <c r="A503" s="39">
        <f t="shared" si="32"/>
        <v>15</v>
      </c>
      <c r="B503" s="40">
        <f>E486</f>
        <v>42469</v>
      </c>
      <c r="C503" s="46"/>
      <c r="D503" s="42"/>
      <c r="E503" s="42"/>
      <c r="F503" s="43"/>
      <c r="G503" s="43"/>
      <c r="H503" s="104">
        <f t="shared" si="30"/>
        <v>0</v>
      </c>
      <c r="I503" s="41">
        <f t="shared" si="31"/>
        <v>0</v>
      </c>
    </row>
    <row r="504" spans="1:9" x14ac:dyDescent="0.3">
      <c r="A504" s="39">
        <f t="shared" si="32"/>
        <v>16</v>
      </c>
      <c r="B504" s="40">
        <f>E486</f>
        <v>42469</v>
      </c>
      <c r="C504" s="46"/>
      <c r="D504" s="42"/>
      <c r="E504" s="42"/>
      <c r="F504" s="43"/>
      <c r="G504" s="43"/>
      <c r="H504" s="104">
        <f t="shared" si="30"/>
        <v>0</v>
      </c>
      <c r="I504" s="41">
        <f t="shared" si="31"/>
        <v>0</v>
      </c>
    </row>
    <row r="505" spans="1:9" x14ac:dyDescent="0.3">
      <c r="A505" s="39">
        <f t="shared" si="32"/>
        <v>17</v>
      </c>
      <c r="B505" s="40">
        <f>E486</f>
        <v>42469</v>
      </c>
      <c r="C505" s="46"/>
      <c r="D505" s="42"/>
      <c r="E505" s="42"/>
      <c r="F505" s="43"/>
      <c r="G505" s="43"/>
      <c r="H505" s="104">
        <f t="shared" si="30"/>
        <v>0</v>
      </c>
      <c r="I505" s="41">
        <f t="shared" si="31"/>
        <v>0</v>
      </c>
    </row>
    <row r="506" spans="1:9" x14ac:dyDescent="0.3">
      <c r="A506" s="39">
        <f t="shared" si="32"/>
        <v>18</v>
      </c>
      <c r="B506" s="40">
        <f>E486</f>
        <v>42469</v>
      </c>
      <c r="C506" s="46"/>
      <c r="D506" s="42"/>
      <c r="E506" s="42"/>
      <c r="F506" s="43"/>
      <c r="G506" s="43"/>
      <c r="H506" s="104">
        <f t="shared" si="30"/>
        <v>0</v>
      </c>
      <c r="I506" s="41">
        <f t="shared" si="31"/>
        <v>0</v>
      </c>
    </row>
    <row r="507" spans="1:9" x14ac:dyDescent="0.3">
      <c r="A507" s="39">
        <f t="shared" si="32"/>
        <v>19</v>
      </c>
      <c r="B507" s="40">
        <f>E486</f>
        <v>42469</v>
      </c>
      <c r="C507" s="46"/>
      <c r="D507" s="42"/>
      <c r="E507" s="42"/>
      <c r="F507" s="43"/>
      <c r="G507" s="43"/>
      <c r="H507" s="104">
        <f t="shared" si="30"/>
        <v>0</v>
      </c>
      <c r="I507" s="41">
        <f t="shared" si="31"/>
        <v>0</v>
      </c>
    </row>
    <row r="508" spans="1:9" x14ac:dyDescent="0.3">
      <c r="A508" s="39">
        <f t="shared" si="32"/>
        <v>20</v>
      </c>
      <c r="B508" s="40">
        <f>E486</f>
        <v>42469</v>
      </c>
      <c r="C508" s="46"/>
      <c r="D508" s="42"/>
      <c r="E508" s="42"/>
      <c r="F508" s="43"/>
      <c r="G508" s="43"/>
      <c r="H508" s="104">
        <f t="shared" si="30"/>
        <v>0</v>
      </c>
      <c r="I508" s="41">
        <f t="shared" si="31"/>
        <v>0</v>
      </c>
    </row>
    <row r="509" spans="1:9" x14ac:dyDescent="0.3">
      <c r="A509" s="39">
        <f t="shared" si="32"/>
        <v>21</v>
      </c>
      <c r="B509" s="40">
        <f>E486</f>
        <v>42469</v>
      </c>
      <c r="C509" s="46"/>
      <c r="D509" s="42"/>
      <c r="E509" s="42"/>
      <c r="F509" s="43"/>
      <c r="G509" s="43"/>
      <c r="H509" s="104">
        <f t="shared" si="30"/>
        <v>0</v>
      </c>
      <c r="I509" s="41">
        <f t="shared" si="31"/>
        <v>0</v>
      </c>
    </row>
    <row r="510" spans="1:9" x14ac:dyDescent="0.3">
      <c r="A510" s="39">
        <f t="shared" si="32"/>
        <v>22</v>
      </c>
      <c r="B510" s="40">
        <f>E486</f>
        <v>42469</v>
      </c>
      <c r="C510" s="46"/>
      <c r="D510" s="42"/>
      <c r="E510" s="42"/>
      <c r="F510" s="43"/>
      <c r="G510" s="43"/>
      <c r="H510" s="104">
        <f t="shared" si="30"/>
        <v>0</v>
      </c>
      <c r="I510" s="41">
        <f t="shared" si="31"/>
        <v>0</v>
      </c>
    </row>
    <row r="511" spans="1:9" x14ac:dyDescent="0.3">
      <c r="A511" s="39">
        <f t="shared" si="32"/>
        <v>23</v>
      </c>
      <c r="B511" s="40">
        <f>E486</f>
        <v>42469</v>
      </c>
      <c r="C511" s="46"/>
      <c r="D511" s="42"/>
      <c r="E511" s="42"/>
      <c r="F511" s="43"/>
      <c r="G511" s="43"/>
      <c r="H511" s="104">
        <f t="shared" si="30"/>
        <v>0</v>
      </c>
      <c r="I511" s="41">
        <f t="shared" si="31"/>
        <v>0</v>
      </c>
    </row>
    <row r="512" spans="1:9" x14ac:dyDescent="0.3">
      <c r="A512" s="39">
        <f t="shared" si="32"/>
        <v>24</v>
      </c>
      <c r="B512" s="40">
        <f>E486</f>
        <v>42469</v>
      </c>
      <c r="C512" s="46"/>
      <c r="D512" s="42"/>
      <c r="E512" s="42"/>
      <c r="F512" s="43"/>
      <c r="G512" s="43"/>
      <c r="H512" s="104">
        <f t="shared" si="30"/>
        <v>0</v>
      </c>
      <c r="I512" s="41">
        <f t="shared" si="31"/>
        <v>0</v>
      </c>
    </row>
    <row r="513" spans="1:9" x14ac:dyDescent="0.3">
      <c r="A513" s="39">
        <f t="shared" si="32"/>
        <v>25</v>
      </c>
      <c r="B513" s="40">
        <f>E486</f>
        <v>42469</v>
      </c>
      <c r="C513" s="46"/>
      <c r="D513" s="42"/>
      <c r="E513" s="42"/>
      <c r="F513" s="43"/>
      <c r="G513" s="43"/>
      <c r="H513" s="104">
        <f t="shared" si="30"/>
        <v>0</v>
      </c>
      <c r="I513" s="41">
        <f t="shared" si="31"/>
        <v>0</v>
      </c>
    </row>
    <row r="514" spans="1:9" x14ac:dyDescent="0.3">
      <c r="A514" s="39">
        <f t="shared" si="32"/>
        <v>26</v>
      </c>
      <c r="B514" s="40">
        <f>E486</f>
        <v>42469</v>
      </c>
      <c r="C514" s="46"/>
      <c r="D514" s="42"/>
      <c r="E514" s="42"/>
      <c r="F514" s="43"/>
      <c r="G514" s="43"/>
      <c r="H514" s="104">
        <f t="shared" si="30"/>
        <v>0</v>
      </c>
      <c r="I514" s="41">
        <f t="shared" si="31"/>
        <v>0</v>
      </c>
    </row>
    <row r="515" spans="1:9" x14ac:dyDescent="0.3">
      <c r="A515" s="39">
        <f t="shared" si="32"/>
        <v>27</v>
      </c>
      <c r="B515" s="40">
        <f>E486</f>
        <v>42469</v>
      </c>
      <c r="C515" s="46"/>
      <c r="D515" s="42"/>
      <c r="E515" s="42"/>
      <c r="F515" s="43"/>
      <c r="G515" s="43"/>
      <c r="H515" s="104">
        <f t="shared" si="30"/>
        <v>0</v>
      </c>
      <c r="I515" s="41">
        <f t="shared" si="31"/>
        <v>0</v>
      </c>
    </row>
    <row r="516" spans="1:9" x14ac:dyDescent="0.3">
      <c r="A516" s="39">
        <f t="shared" si="32"/>
        <v>28</v>
      </c>
      <c r="B516" s="40">
        <f>E486</f>
        <v>42469</v>
      </c>
      <c r="C516" s="46"/>
      <c r="D516" s="42"/>
      <c r="E516" s="42"/>
      <c r="F516" s="43"/>
      <c r="G516" s="43"/>
      <c r="H516" s="104">
        <f t="shared" si="30"/>
        <v>0</v>
      </c>
      <c r="I516" s="41">
        <f t="shared" si="31"/>
        <v>0</v>
      </c>
    </row>
    <row r="517" spans="1:9" x14ac:dyDescent="0.3">
      <c r="A517" s="39">
        <f t="shared" si="32"/>
        <v>29</v>
      </c>
      <c r="B517" s="40">
        <f>E486</f>
        <v>42469</v>
      </c>
      <c r="C517" s="46"/>
      <c r="D517" s="42"/>
      <c r="E517" s="42"/>
      <c r="F517" s="43"/>
      <c r="G517" s="43"/>
      <c r="H517" s="104">
        <f t="shared" si="30"/>
        <v>0</v>
      </c>
      <c r="I517" s="41">
        <f t="shared" si="31"/>
        <v>0</v>
      </c>
    </row>
    <row r="518" spans="1:9" x14ac:dyDescent="0.3">
      <c r="A518" s="39">
        <f t="shared" si="32"/>
        <v>30</v>
      </c>
      <c r="B518" s="40">
        <f>E486</f>
        <v>42469</v>
      </c>
      <c r="C518" s="46"/>
      <c r="D518" s="42"/>
      <c r="E518" s="42"/>
      <c r="F518" s="43"/>
      <c r="G518" s="43"/>
      <c r="H518" s="104">
        <f t="shared" si="30"/>
        <v>0</v>
      </c>
      <c r="I518" s="41">
        <f t="shared" si="31"/>
        <v>0</v>
      </c>
    </row>
    <row r="519" spans="1:9" x14ac:dyDescent="0.3">
      <c r="A519" s="39">
        <f t="shared" si="32"/>
        <v>31</v>
      </c>
      <c r="B519" s="40">
        <f>E486</f>
        <v>42469</v>
      </c>
      <c r="C519" s="46"/>
      <c r="D519" s="42"/>
      <c r="E519" s="42"/>
      <c r="F519" s="43"/>
      <c r="G519" s="43"/>
      <c r="H519" s="104">
        <f t="shared" si="30"/>
        <v>0</v>
      </c>
      <c r="I519" s="41">
        <f t="shared" si="31"/>
        <v>0</v>
      </c>
    </row>
    <row r="520" spans="1:9" x14ac:dyDescent="0.3">
      <c r="A520" s="39">
        <f t="shared" si="32"/>
        <v>32</v>
      </c>
      <c r="B520" s="40">
        <f>E486</f>
        <v>42469</v>
      </c>
      <c r="C520" s="46"/>
      <c r="D520" s="42"/>
      <c r="E520" s="42"/>
      <c r="F520" s="43"/>
      <c r="G520" s="43"/>
      <c r="H520" s="104">
        <f t="shared" si="30"/>
        <v>0</v>
      </c>
      <c r="I520" s="41">
        <f t="shared" si="31"/>
        <v>0</v>
      </c>
    </row>
    <row r="521" spans="1:9" x14ac:dyDescent="0.3">
      <c r="A521" s="39">
        <f t="shared" si="32"/>
        <v>33</v>
      </c>
      <c r="B521" s="40">
        <f>E486</f>
        <v>42469</v>
      </c>
      <c r="C521" s="46"/>
      <c r="D521" s="42"/>
      <c r="E521" s="42"/>
      <c r="F521" s="43"/>
      <c r="G521" s="43"/>
      <c r="H521" s="104">
        <f t="shared" si="30"/>
        <v>0</v>
      </c>
      <c r="I521" s="41">
        <f t="shared" si="31"/>
        <v>0</v>
      </c>
    </row>
    <row r="522" spans="1:9" x14ac:dyDescent="0.3">
      <c r="A522" s="39">
        <f t="shared" si="32"/>
        <v>34</v>
      </c>
      <c r="B522" s="40">
        <f>E486</f>
        <v>42469</v>
      </c>
      <c r="C522" s="46"/>
      <c r="D522" s="42"/>
      <c r="E522" s="42"/>
      <c r="F522" s="43"/>
      <c r="G522" s="43"/>
      <c r="H522" s="104">
        <f t="shared" si="30"/>
        <v>0</v>
      </c>
      <c r="I522" s="41">
        <f t="shared" si="31"/>
        <v>0</v>
      </c>
    </row>
    <row r="523" spans="1:9" x14ac:dyDescent="0.3">
      <c r="A523" s="39">
        <f t="shared" si="32"/>
        <v>35</v>
      </c>
      <c r="B523" s="40">
        <f>E486</f>
        <v>42469</v>
      </c>
      <c r="C523" s="46"/>
      <c r="D523" s="42"/>
      <c r="E523" s="42"/>
      <c r="F523" s="43"/>
      <c r="G523" s="43"/>
      <c r="H523" s="104">
        <f t="shared" si="30"/>
        <v>0</v>
      </c>
      <c r="I523" s="41">
        <f t="shared" si="31"/>
        <v>0</v>
      </c>
    </row>
    <row r="524" spans="1:9" x14ac:dyDescent="0.3">
      <c r="A524" s="39">
        <f t="shared" si="32"/>
        <v>36</v>
      </c>
      <c r="B524" s="40">
        <f>E486</f>
        <v>42469</v>
      </c>
      <c r="C524" s="46"/>
      <c r="D524" s="42"/>
      <c r="E524" s="42"/>
      <c r="F524" s="43"/>
      <c r="G524" s="43"/>
      <c r="H524" s="104">
        <f t="shared" si="30"/>
        <v>0</v>
      </c>
      <c r="I524" s="41">
        <f t="shared" si="31"/>
        <v>0</v>
      </c>
    </row>
    <row r="525" spans="1:9" x14ac:dyDescent="0.3">
      <c r="A525" s="37"/>
      <c r="B525" s="35"/>
      <c r="C525" s="38" t="s">
        <v>12</v>
      </c>
      <c r="D525" s="35"/>
      <c r="E525" s="36"/>
      <c r="F525" s="41">
        <f>SUM(F489:F524)</f>
        <v>159.97</v>
      </c>
      <c r="G525" s="41">
        <f>SUM(G489:G524)</f>
        <v>0</v>
      </c>
      <c r="H525" s="104">
        <f>SUM(H489:H524)</f>
        <v>0</v>
      </c>
      <c r="I525" s="41">
        <f>SUM(I489:I524)</f>
        <v>159.97</v>
      </c>
    </row>
    <row r="526" spans="1:9" x14ac:dyDescent="0.3">
      <c r="H526" s="100"/>
    </row>
    <row r="527" spans="1:9" x14ac:dyDescent="0.3">
      <c r="G527" s="29" t="s">
        <v>31</v>
      </c>
      <c r="H527" s="100"/>
    </row>
    <row r="528" spans="1:9" x14ac:dyDescent="0.3">
      <c r="H528" s="100"/>
    </row>
    <row r="529" spans="1:9" x14ac:dyDescent="0.3">
      <c r="B529" s="29" t="s">
        <v>18</v>
      </c>
      <c r="C529" s="30" t="s">
        <v>91</v>
      </c>
      <c r="H529" s="100"/>
    </row>
    <row r="530" spans="1:9" x14ac:dyDescent="0.3">
      <c r="B530" s="29" t="s">
        <v>19</v>
      </c>
      <c r="C530" s="31">
        <v>4002</v>
      </c>
      <c r="H530" s="100"/>
    </row>
    <row r="531" spans="1:9" x14ac:dyDescent="0.3">
      <c r="H531" s="100"/>
    </row>
    <row r="532" spans="1:9" ht="18" x14ac:dyDescent="0.35">
      <c r="C532" s="29"/>
      <c r="D532" s="32"/>
      <c r="E532" s="33" t="s">
        <v>20</v>
      </c>
      <c r="F532" s="32"/>
      <c r="G532" s="29"/>
      <c r="H532" s="100"/>
    </row>
    <row r="533" spans="1:9" ht="18" x14ac:dyDescent="0.35">
      <c r="C533" s="29"/>
      <c r="D533" s="32"/>
      <c r="E533" s="33" t="s">
        <v>21</v>
      </c>
      <c r="F533" s="32"/>
      <c r="G533" s="29"/>
      <c r="H533" s="100"/>
    </row>
    <row r="534" spans="1:9" ht="18" x14ac:dyDescent="0.35">
      <c r="C534" s="29"/>
      <c r="D534" s="34" t="s">
        <v>22</v>
      </c>
      <c r="E534" s="44">
        <f>E486+1</f>
        <v>42470</v>
      </c>
      <c r="F534" s="32"/>
      <c r="G534" s="29"/>
      <c r="H534" s="100"/>
    </row>
    <row r="535" spans="1:9" x14ac:dyDescent="0.3">
      <c r="H535" s="100"/>
    </row>
    <row r="536" spans="1:9" ht="36" x14ac:dyDescent="0.3">
      <c r="A536" s="27" t="s">
        <v>23</v>
      </c>
      <c r="B536" s="28" t="s">
        <v>15</v>
      </c>
      <c r="C536" s="28" t="s">
        <v>24</v>
      </c>
      <c r="D536" s="28" t="s">
        <v>25</v>
      </c>
      <c r="E536" s="28" t="s">
        <v>26</v>
      </c>
      <c r="F536" s="26" t="s">
        <v>27</v>
      </c>
      <c r="G536" s="28" t="s">
        <v>28</v>
      </c>
      <c r="H536" s="209" t="s">
        <v>29</v>
      </c>
      <c r="I536" s="26" t="s">
        <v>30</v>
      </c>
    </row>
    <row r="537" spans="1:9" x14ac:dyDescent="0.3">
      <c r="A537" s="39">
        <v>1</v>
      </c>
      <c r="B537" s="40">
        <f>E534</f>
        <v>42470</v>
      </c>
      <c r="C537" s="46">
        <v>636632</v>
      </c>
      <c r="D537" s="42">
        <v>710</v>
      </c>
      <c r="E537" s="42">
        <v>14682</v>
      </c>
      <c r="F537" s="43">
        <v>40.049999999999997</v>
      </c>
      <c r="G537" s="43"/>
      <c r="H537" s="104">
        <f t="shared" ref="H537:H572" si="33">IF(F537-G537&lt;50,0,IF(F537-G537&lt;150,1,IF(F537-G537&lt;250,2,IF(F537-G537&lt;350,3,IF(F537-G537&lt;450,4,IF(F537-G537&lt;550,5,IF(F537-G537&lt;650,6,IF(F537-G537&lt;750,7,IF(F537-G537&lt;850,8,IF(F537-G537&lt;950,9,IF(F537-G537&lt;1050,10,IF(F537-G537&lt;1150,11,IF(F537-G537&lt;1250,12,IF(F537-G537&lt;1350,13,IF(F537-G537&lt;1450,14,IF(F537-G537&lt;1550,15,IF(F537-G537&lt;1650,16,IF(F537-G537&lt;1750,17,IF(F537-G537&lt;1850,18,IF(F537-G537&lt;1950,19,IF(F537-G537&lt;2050,20,IF(F537-G537&lt;2150,21,IF(F537-G537&lt;2250,22,IF(F537-G537&lt;2350,23,IF(F537-G537&lt;2450,24,IF(F537-G537&lt;2550,25,IF(F537-G537&lt;2650,26,IF(F537-G537&lt;2750,27,IF(F537-G537&lt;2850,28,IF(F537-G537&lt;2950,29,IF(F537-G537&lt;3050,30,)))))))))))))))))))))))))))))))</f>
        <v>0</v>
      </c>
      <c r="I537" s="41">
        <f>F537-H537</f>
        <v>40.049999999999997</v>
      </c>
    </row>
    <row r="538" spans="1:9" x14ac:dyDescent="0.3">
      <c r="A538" s="39">
        <f>A537+1</f>
        <v>2</v>
      </c>
      <c r="B538" s="40">
        <f>E534</f>
        <v>42470</v>
      </c>
      <c r="C538" s="46">
        <v>636632</v>
      </c>
      <c r="D538" s="42">
        <v>711</v>
      </c>
      <c r="E538" s="42">
        <v>47109</v>
      </c>
      <c r="F538" s="43">
        <v>500.05</v>
      </c>
      <c r="G538" s="43"/>
      <c r="H538" s="104">
        <f t="shared" si="33"/>
        <v>5</v>
      </c>
      <c r="I538" s="41">
        <f t="shared" ref="I538:I572" si="34">F538-H538</f>
        <v>495.05</v>
      </c>
    </row>
    <row r="539" spans="1:9" x14ac:dyDescent="0.3">
      <c r="A539" s="39">
        <f t="shared" ref="A539:A572" si="35">A538+1</f>
        <v>3</v>
      </c>
      <c r="B539" s="40">
        <f>E534</f>
        <v>42470</v>
      </c>
      <c r="C539" s="46">
        <v>636632</v>
      </c>
      <c r="D539" s="42">
        <v>712</v>
      </c>
      <c r="E539" s="42">
        <v>1711</v>
      </c>
      <c r="F539" s="43">
        <v>80</v>
      </c>
      <c r="G539" s="43"/>
      <c r="H539" s="104">
        <f t="shared" si="33"/>
        <v>1</v>
      </c>
      <c r="I539" s="41">
        <f t="shared" si="34"/>
        <v>79</v>
      </c>
    </row>
    <row r="540" spans="1:9" x14ac:dyDescent="0.3">
      <c r="A540" s="39">
        <f t="shared" si="35"/>
        <v>4</v>
      </c>
      <c r="B540" s="40">
        <f>E534</f>
        <v>42470</v>
      </c>
      <c r="C540" s="46">
        <v>615063</v>
      </c>
      <c r="D540" s="42">
        <v>705</v>
      </c>
      <c r="E540" s="42">
        <v>16425</v>
      </c>
      <c r="F540" s="43">
        <v>30.05</v>
      </c>
      <c r="G540" s="43"/>
      <c r="H540" s="104">
        <f t="shared" si="33"/>
        <v>0</v>
      </c>
      <c r="I540" s="41">
        <f t="shared" si="34"/>
        <v>30.05</v>
      </c>
    </row>
    <row r="541" spans="1:9" x14ac:dyDescent="0.3">
      <c r="A541" s="39">
        <f t="shared" si="35"/>
        <v>5</v>
      </c>
      <c r="B541" s="40">
        <f>E534</f>
        <v>42470</v>
      </c>
      <c r="C541" s="46">
        <v>636632</v>
      </c>
      <c r="D541" s="42">
        <v>713</v>
      </c>
      <c r="E541" s="42">
        <v>48982</v>
      </c>
      <c r="F541" s="43">
        <v>100.5</v>
      </c>
      <c r="G541" s="43"/>
      <c r="H541" s="104">
        <f t="shared" si="33"/>
        <v>1</v>
      </c>
      <c r="I541" s="41">
        <f t="shared" si="34"/>
        <v>99.5</v>
      </c>
    </row>
    <row r="542" spans="1:9" x14ac:dyDescent="0.3">
      <c r="A542" s="39">
        <f t="shared" si="35"/>
        <v>6</v>
      </c>
      <c r="B542" s="40">
        <f>E534</f>
        <v>42470</v>
      </c>
      <c r="C542" s="46">
        <v>616027</v>
      </c>
      <c r="D542" s="42">
        <v>585</v>
      </c>
      <c r="E542" s="42">
        <v>40573</v>
      </c>
      <c r="F542" s="43">
        <v>300.39999999999998</v>
      </c>
      <c r="G542" s="43"/>
      <c r="H542" s="104">
        <f t="shared" si="33"/>
        <v>3</v>
      </c>
      <c r="I542" s="41">
        <f t="shared" si="34"/>
        <v>297.39999999999998</v>
      </c>
    </row>
    <row r="543" spans="1:9" x14ac:dyDescent="0.3">
      <c r="A543" s="39">
        <f t="shared" si="35"/>
        <v>7</v>
      </c>
      <c r="B543" s="40">
        <f>E534</f>
        <v>42470</v>
      </c>
      <c r="C543" s="46"/>
      <c r="D543" s="42"/>
      <c r="E543" s="42"/>
      <c r="F543" s="43"/>
      <c r="G543" s="43"/>
      <c r="H543" s="104">
        <f t="shared" si="33"/>
        <v>0</v>
      </c>
      <c r="I543" s="41">
        <f t="shared" si="34"/>
        <v>0</v>
      </c>
    </row>
    <row r="544" spans="1:9" x14ac:dyDescent="0.3">
      <c r="A544" s="39">
        <f t="shared" si="35"/>
        <v>8</v>
      </c>
      <c r="B544" s="40">
        <f>E534</f>
        <v>42470</v>
      </c>
      <c r="C544" s="46"/>
      <c r="D544" s="42"/>
      <c r="E544" s="42"/>
      <c r="F544" s="43"/>
      <c r="G544" s="43"/>
      <c r="H544" s="104">
        <f t="shared" si="33"/>
        <v>0</v>
      </c>
      <c r="I544" s="41">
        <f t="shared" si="34"/>
        <v>0</v>
      </c>
    </row>
    <row r="545" spans="1:9" x14ac:dyDescent="0.3">
      <c r="A545" s="39">
        <f t="shared" si="35"/>
        <v>9</v>
      </c>
      <c r="B545" s="40">
        <f>E534</f>
        <v>42470</v>
      </c>
      <c r="C545" s="46"/>
      <c r="D545" s="42"/>
      <c r="E545" s="42"/>
      <c r="F545" s="43"/>
      <c r="G545" s="43"/>
      <c r="H545" s="104">
        <f t="shared" si="33"/>
        <v>0</v>
      </c>
      <c r="I545" s="41">
        <f t="shared" si="34"/>
        <v>0</v>
      </c>
    </row>
    <row r="546" spans="1:9" x14ac:dyDescent="0.3">
      <c r="A546" s="39">
        <f t="shared" si="35"/>
        <v>10</v>
      </c>
      <c r="B546" s="40">
        <f>E534</f>
        <v>42470</v>
      </c>
      <c r="C546" s="46"/>
      <c r="D546" s="42"/>
      <c r="E546" s="42"/>
      <c r="F546" s="43"/>
      <c r="G546" s="43"/>
      <c r="H546" s="104">
        <f t="shared" si="33"/>
        <v>0</v>
      </c>
      <c r="I546" s="41">
        <f t="shared" si="34"/>
        <v>0</v>
      </c>
    </row>
    <row r="547" spans="1:9" x14ac:dyDescent="0.3">
      <c r="A547" s="39">
        <f t="shared" si="35"/>
        <v>11</v>
      </c>
      <c r="B547" s="40">
        <f>E534</f>
        <v>42470</v>
      </c>
      <c r="C547" s="46"/>
      <c r="D547" s="42"/>
      <c r="E547" s="42"/>
      <c r="F547" s="43"/>
      <c r="G547" s="43"/>
      <c r="H547" s="104">
        <f t="shared" si="33"/>
        <v>0</v>
      </c>
      <c r="I547" s="41">
        <f t="shared" si="34"/>
        <v>0</v>
      </c>
    </row>
    <row r="548" spans="1:9" x14ac:dyDescent="0.3">
      <c r="A548" s="39">
        <f t="shared" si="35"/>
        <v>12</v>
      </c>
      <c r="B548" s="40">
        <f>E534</f>
        <v>42470</v>
      </c>
      <c r="C548" s="46"/>
      <c r="D548" s="42"/>
      <c r="E548" s="42"/>
      <c r="F548" s="43"/>
      <c r="G548" s="43"/>
      <c r="H548" s="104">
        <f t="shared" si="33"/>
        <v>0</v>
      </c>
      <c r="I548" s="41">
        <f t="shared" si="34"/>
        <v>0</v>
      </c>
    </row>
    <row r="549" spans="1:9" x14ac:dyDescent="0.3">
      <c r="A549" s="39">
        <f t="shared" si="35"/>
        <v>13</v>
      </c>
      <c r="B549" s="40">
        <f>E534</f>
        <v>42470</v>
      </c>
      <c r="C549" s="46"/>
      <c r="D549" s="42"/>
      <c r="E549" s="42"/>
      <c r="F549" s="43"/>
      <c r="G549" s="43"/>
      <c r="H549" s="104">
        <f t="shared" si="33"/>
        <v>0</v>
      </c>
      <c r="I549" s="41">
        <f t="shared" si="34"/>
        <v>0</v>
      </c>
    </row>
    <row r="550" spans="1:9" x14ac:dyDescent="0.3">
      <c r="A550" s="39">
        <f t="shared" si="35"/>
        <v>14</v>
      </c>
      <c r="B550" s="40">
        <f>E534</f>
        <v>42470</v>
      </c>
      <c r="C550" s="46"/>
      <c r="D550" s="42"/>
      <c r="E550" s="42"/>
      <c r="F550" s="43"/>
      <c r="G550" s="43"/>
      <c r="H550" s="104">
        <f t="shared" si="33"/>
        <v>0</v>
      </c>
      <c r="I550" s="41">
        <f t="shared" si="34"/>
        <v>0</v>
      </c>
    </row>
    <row r="551" spans="1:9" x14ac:dyDescent="0.3">
      <c r="A551" s="39">
        <f t="shared" si="35"/>
        <v>15</v>
      </c>
      <c r="B551" s="40">
        <f>E534</f>
        <v>42470</v>
      </c>
      <c r="C551" s="46"/>
      <c r="D551" s="42"/>
      <c r="E551" s="42"/>
      <c r="F551" s="43"/>
      <c r="G551" s="43"/>
      <c r="H551" s="104">
        <f t="shared" si="33"/>
        <v>0</v>
      </c>
      <c r="I551" s="41">
        <f t="shared" si="34"/>
        <v>0</v>
      </c>
    </row>
    <row r="552" spans="1:9" x14ac:dyDescent="0.3">
      <c r="A552" s="39">
        <f t="shared" si="35"/>
        <v>16</v>
      </c>
      <c r="B552" s="40">
        <f>E534</f>
        <v>42470</v>
      </c>
      <c r="C552" s="46"/>
      <c r="D552" s="42"/>
      <c r="E552" s="42"/>
      <c r="F552" s="43"/>
      <c r="G552" s="43"/>
      <c r="H552" s="104">
        <f t="shared" si="33"/>
        <v>0</v>
      </c>
      <c r="I552" s="41">
        <f t="shared" si="34"/>
        <v>0</v>
      </c>
    </row>
    <row r="553" spans="1:9" x14ac:dyDescent="0.3">
      <c r="A553" s="39">
        <f t="shared" si="35"/>
        <v>17</v>
      </c>
      <c r="B553" s="40">
        <f>E534</f>
        <v>42470</v>
      </c>
      <c r="C553" s="46"/>
      <c r="D553" s="42"/>
      <c r="E553" s="42"/>
      <c r="F553" s="43"/>
      <c r="G553" s="43"/>
      <c r="H553" s="104">
        <f t="shared" si="33"/>
        <v>0</v>
      </c>
      <c r="I553" s="41">
        <f t="shared" si="34"/>
        <v>0</v>
      </c>
    </row>
    <row r="554" spans="1:9" x14ac:dyDescent="0.3">
      <c r="A554" s="39">
        <f t="shared" si="35"/>
        <v>18</v>
      </c>
      <c r="B554" s="40">
        <f>E534</f>
        <v>42470</v>
      </c>
      <c r="C554" s="46"/>
      <c r="D554" s="42"/>
      <c r="E554" s="42"/>
      <c r="F554" s="43"/>
      <c r="G554" s="43"/>
      <c r="H554" s="104">
        <f t="shared" si="33"/>
        <v>0</v>
      </c>
      <c r="I554" s="41">
        <f t="shared" si="34"/>
        <v>0</v>
      </c>
    </row>
    <row r="555" spans="1:9" x14ac:dyDescent="0.3">
      <c r="A555" s="39">
        <f t="shared" si="35"/>
        <v>19</v>
      </c>
      <c r="B555" s="40">
        <f>E534</f>
        <v>42470</v>
      </c>
      <c r="C555" s="46"/>
      <c r="D555" s="42"/>
      <c r="E555" s="42"/>
      <c r="F555" s="43"/>
      <c r="G555" s="43"/>
      <c r="H555" s="104">
        <f t="shared" si="33"/>
        <v>0</v>
      </c>
      <c r="I555" s="41">
        <f t="shared" si="34"/>
        <v>0</v>
      </c>
    </row>
    <row r="556" spans="1:9" x14ac:dyDescent="0.3">
      <c r="A556" s="39">
        <f t="shared" si="35"/>
        <v>20</v>
      </c>
      <c r="B556" s="40">
        <f>E534</f>
        <v>42470</v>
      </c>
      <c r="C556" s="46"/>
      <c r="D556" s="42"/>
      <c r="E556" s="42"/>
      <c r="F556" s="43"/>
      <c r="G556" s="43"/>
      <c r="H556" s="104">
        <f t="shared" si="33"/>
        <v>0</v>
      </c>
      <c r="I556" s="41">
        <f t="shared" si="34"/>
        <v>0</v>
      </c>
    </row>
    <row r="557" spans="1:9" x14ac:dyDescent="0.3">
      <c r="A557" s="39">
        <f t="shared" si="35"/>
        <v>21</v>
      </c>
      <c r="B557" s="40">
        <f>E534</f>
        <v>42470</v>
      </c>
      <c r="C557" s="46"/>
      <c r="D557" s="42"/>
      <c r="E557" s="42"/>
      <c r="F557" s="43"/>
      <c r="G557" s="43"/>
      <c r="H557" s="104">
        <f t="shared" si="33"/>
        <v>0</v>
      </c>
      <c r="I557" s="41">
        <f t="shared" si="34"/>
        <v>0</v>
      </c>
    </row>
    <row r="558" spans="1:9" x14ac:dyDescent="0.3">
      <c r="A558" s="39">
        <f t="shared" si="35"/>
        <v>22</v>
      </c>
      <c r="B558" s="40">
        <f>E534</f>
        <v>42470</v>
      </c>
      <c r="C558" s="46"/>
      <c r="D558" s="42"/>
      <c r="E558" s="42"/>
      <c r="F558" s="43"/>
      <c r="G558" s="43"/>
      <c r="H558" s="104">
        <f t="shared" si="33"/>
        <v>0</v>
      </c>
      <c r="I558" s="41">
        <f t="shared" si="34"/>
        <v>0</v>
      </c>
    </row>
    <row r="559" spans="1:9" x14ac:dyDescent="0.3">
      <c r="A559" s="39">
        <f t="shared" si="35"/>
        <v>23</v>
      </c>
      <c r="B559" s="40">
        <f>E534</f>
        <v>42470</v>
      </c>
      <c r="C559" s="46"/>
      <c r="D559" s="42"/>
      <c r="E559" s="42"/>
      <c r="F559" s="43"/>
      <c r="G559" s="43"/>
      <c r="H559" s="104">
        <f t="shared" si="33"/>
        <v>0</v>
      </c>
      <c r="I559" s="41">
        <f t="shared" si="34"/>
        <v>0</v>
      </c>
    </row>
    <row r="560" spans="1:9" x14ac:dyDescent="0.3">
      <c r="A560" s="39">
        <f t="shared" si="35"/>
        <v>24</v>
      </c>
      <c r="B560" s="40">
        <f>E534</f>
        <v>42470</v>
      </c>
      <c r="C560" s="46"/>
      <c r="D560" s="42"/>
      <c r="E560" s="42"/>
      <c r="F560" s="43"/>
      <c r="G560" s="43"/>
      <c r="H560" s="104">
        <f t="shared" si="33"/>
        <v>0</v>
      </c>
      <c r="I560" s="41">
        <f t="shared" si="34"/>
        <v>0</v>
      </c>
    </row>
    <row r="561" spans="1:9" x14ac:dyDescent="0.3">
      <c r="A561" s="39">
        <f t="shared" si="35"/>
        <v>25</v>
      </c>
      <c r="B561" s="40">
        <f>E534</f>
        <v>42470</v>
      </c>
      <c r="C561" s="46"/>
      <c r="D561" s="42"/>
      <c r="E561" s="42"/>
      <c r="F561" s="43"/>
      <c r="G561" s="43"/>
      <c r="H561" s="104">
        <f t="shared" si="33"/>
        <v>0</v>
      </c>
      <c r="I561" s="41">
        <f t="shared" si="34"/>
        <v>0</v>
      </c>
    </row>
    <row r="562" spans="1:9" x14ac:dyDescent="0.3">
      <c r="A562" s="39">
        <f t="shared" si="35"/>
        <v>26</v>
      </c>
      <c r="B562" s="40">
        <f>E534</f>
        <v>42470</v>
      </c>
      <c r="C562" s="46"/>
      <c r="D562" s="42"/>
      <c r="E562" s="42"/>
      <c r="F562" s="43"/>
      <c r="G562" s="43"/>
      <c r="H562" s="104">
        <f t="shared" si="33"/>
        <v>0</v>
      </c>
      <c r="I562" s="41">
        <f t="shared" si="34"/>
        <v>0</v>
      </c>
    </row>
    <row r="563" spans="1:9" x14ac:dyDescent="0.3">
      <c r="A563" s="39">
        <f t="shared" si="35"/>
        <v>27</v>
      </c>
      <c r="B563" s="40">
        <f>E534</f>
        <v>42470</v>
      </c>
      <c r="C563" s="46"/>
      <c r="D563" s="42"/>
      <c r="E563" s="42"/>
      <c r="F563" s="43"/>
      <c r="G563" s="43"/>
      <c r="H563" s="104">
        <f t="shared" si="33"/>
        <v>0</v>
      </c>
      <c r="I563" s="41">
        <f t="shared" si="34"/>
        <v>0</v>
      </c>
    </row>
    <row r="564" spans="1:9" x14ac:dyDescent="0.3">
      <c r="A564" s="39">
        <f t="shared" si="35"/>
        <v>28</v>
      </c>
      <c r="B564" s="40">
        <f>E534</f>
        <v>42470</v>
      </c>
      <c r="C564" s="46"/>
      <c r="D564" s="42"/>
      <c r="E564" s="42"/>
      <c r="F564" s="43"/>
      <c r="G564" s="43"/>
      <c r="H564" s="104">
        <f t="shared" si="33"/>
        <v>0</v>
      </c>
      <c r="I564" s="41">
        <f t="shared" si="34"/>
        <v>0</v>
      </c>
    </row>
    <row r="565" spans="1:9" x14ac:dyDescent="0.3">
      <c r="A565" s="39">
        <f t="shared" si="35"/>
        <v>29</v>
      </c>
      <c r="B565" s="40">
        <f>E534</f>
        <v>42470</v>
      </c>
      <c r="C565" s="46"/>
      <c r="D565" s="42"/>
      <c r="E565" s="42"/>
      <c r="F565" s="43"/>
      <c r="G565" s="43"/>
      <c r="H565" s="104">
        <f t="shared" si="33"/>
        <v>0</v>
      </c>
      <c r="I565" s="41">
        <f t="shared" si="34"/>
        <v>0</v>
      </c>
    </row>
    <row r="566" spans="1:9" x14ac:dyDescent="0.3">
      <c r="A566" s="39">
        <f t="shared" si="35"/>
        <v>30</v>
      </c>
      <c r="B566" s="40">
        <f>E534</f>
        <v>42470</v>
      </c>
      <c r="C566" s="46"/>
      <c r="D566" s="42"/>
      <c r="E566" s="42"/>
      <c r="F566" s="43"/>
      <c r="G566" s="43"/>
      <c r="H566" s="104">
        <f t="shared" si="33"/>
        <v>0</v>
      </c>
      <c r="I566" s="41">
        <f t="shared" si="34"/>
        <v>0</v>
      </c>
    </row>
    <row r="567" spans="1:9" x14ac:dyDescent="0.3">
      <c r="A567" s="39">
        <f t="shared" si="35"/>
        <v>31</v>
      </c>
      <c r="B567" s="40">
        <f>E534</f>
        <v>42470</v>
      </c>
      <c r="C567" s="46"/>
      <c r="D567" s="42"/>
      <c r="E567" s="42"/>
      <c r="F567" s="43"/>
      <c r="G567" s="43"/>
      <c r="H567" s="104">
        <f t="shared" si="33"/>
        <v>0</v>
      </c>
      <c r="I567" s="41">
        <f t="shared" si="34"/>
        <v>0</v>
      </c>
    </row>
    <row r="568" spans="1:9" x14ac:dyDescent="0.3">
      <c r="A568" s="39">
        <f t="shared" si="35"/>
        <v>32</v>
      </c>
      <c r="B568" s="40">
        <f>E534</f>
        <v>42470</v>
      </c>
      <c r="C568" s="46"/>
      <c r="D568" s="42"/>
      <c r="E568" s="42"/>
      <c r="F568" s="43"/>
      <c r="G568" s="43"/>
      <c r="H568" s="104">
        <f t="shared" si="33"/>
        <v>0</v>
      </c>
      <c r="I568" s="41">
        <f t="shared" si="34"/>
        <v>0</v>
      </c>
    </row>
    <row r="569" spans="1:9" x14ac:dyDescent="0.3">
      <c r="A569" s="39">
        <f t="shared" si="35"/>
        <v>33</v>
      </c>
      <c r="B569" s="40">
        <f>E534</f>
        <v>42470</v>
      </c>
      <c r="C569" s="46"/>
      <c r="D569" s="42"/>
      <c r="E569" s="42"/>
      <c r="F569" s="43"/>
      <c r="G569" s="43"/>
      <c r="H569" s="104">
        <f t="shared" si="33"/>
        <v>0</v>
      </c>
      <c r="I569" s="41">
        <f t="shared" si="34"/>
        <v>0</v>
      </c>
    </row>
    <row r="570" spans="1:9" x14ac:dyDescent="0.3">
      <c r="A570" s="39">
        <f t="shared" si="35"/>
        <v>34</v>
      </c>
      <c r="B570" s="40">
        <f>E534</f>
        <v>42470</v>
      </c>
      <c r="C570" s="46"/>
      <c r="D570" s="42"/>
      <c r="E570" s="42"/>
      <c r="F570" s="43"/>
      <c r="G570" s="43"/>
      <c r="H570" s="104">
        <f t="shared" si="33"/>
        <v>0</v>
      </c>
      <c r="I570" s="41">
        <f t="shared" si="34"/>
        <v>0</v>
      </c>
    </row>
    <row r="571" spans="1:9" x14ac:dyDescent="0.3">
      <c r="A571" s="39">
        <f t="shared" si="35"/>
        <v>35</v>
      </c>
      <c r="B571" s="40">
        <f>E534</f>
        <v>42470</v>
      </c>
      <c r="C571" s="46"/>
      <c r="D571" s="42"/>
      <c r="E571" s="42"/>
      <c r="F571" s="43"/>
      <c r="G571" s="43"/>
      <c r="H571" s="104">
        <f t="shared" si="33"/>
        <v>0</v>
      </c>
      <c r="I571" s="41">
        <f t="shared" si="34"/>
        <v>0</v>
      </c>
    </row>
    <row r="572" spans="1:9" x14ac:dyDescent="0.3">
      <c r="A572" s="39">
        <f t="shared" si="35"/>
        <v>36</v>
      </c>
      <c r="B572" s="40">
        <f>E534</f>
        <v>42470</v>
      </c>
      <c r="C572" s="46"/>
      <c r="D572" s="42"/>
      <c r="E572" s="42"/>
      <c r="F572" s="43"/>
      <c r="G572" s="43"/>
      <c r="H572" s="104">
        <f t="shared" si="33"/>
        <v>0</v>
      </c>
      <c r="I572" s="41">
        <f t="shared" si="34"/>
        <v>0</v>
      </c>
    </row>
    <row r="573" spans="1:9" x14ac:dyDescent="0.3">
      <c r="A573" s="37"/>
      <c r="B573" s="35"/>
      <c r="C573" s="38" t="s">
        <v>12</v>
      </c>
      <c r="D573" s="35"/>
      <c r="E573" s="36"/>
      <c r="F573" s="41">
        <f>SUM(F537:F572)</f>
        <v>1051.05</v>
      </c>
      <c r="G573" s="41">
        <f>SUM(G537:G572)</f>
        <v>0</v>
      </c>
      <c r="H573" s="104">
        <f>SUM(H537:H572)</f>
        <v>10</v>
      </c>
      <c r="I573" s="41">
        <f>SUM(I537:I572)</f>
        <v>1041.05</v>
      </c>
    </row>
    <row r="574" spans="1:9" x14ac:dyDescent="0.3">
      <c r="H574" s="100"/>
    </row>
    <row r="575" spans="1:9" x14ac:dyDescent="0.3">
      <c r="G575" s="29" t="s">
        <v>31</v>
      </c>
      <c r="H575" s="100"/>
    </row>
    <row r="576" spans="1:9" x14ac:dyDescent="0.3">
      <c r="H576" s="100"/>
    </row>
    <row r="577" spans="1:9" x14ac:dyDescent="0.3">
      <c r="B577" s="29" t="s">
        <v>18</v>
      </c>
      <c r="C577" s="30" t="s">
        <v>91</v>
      </c>
      <c r="H577" s="100"/>
    </row>
    <row r="578" spans="1:9" x14ac:dyDescent="0.3">
      <c r="B578" s="29" t="s">
        <v>19</v>
      </c>
      <c r="C578" s="31">
        <v>4002</v>
      </c>
      <c r="H578" s="100"/>
    </row>
    <row r="579" spans="1:9" x14ac:dyDescent="0.3">
      <c r="H579" s="100"/>
    </row>
    <row r="580" spans="1:9" ht="18" x14ac:dyDescent="0.35">
      <c r="C580" s="29"/>
      <c r="D580" s="32"/>
      <c r="E580" s="33" t="s">
        <v>20</v>
      </c>
      <c r="F580" s="32"/>
      <c r="G580" s="29"/>
      <c r="H580" s="100"/>
    </row>
    <row r="581" spans="1:9" ht="18" x14ac:dyDescent="0.35">
      <c r="C581" s="29"/>
      <c r="D581" s="32"/>
      <c r="E581" s="33" t="s">
        <v>21</v>
      </c>
      <c r="F581" s="32"/>
      <c r="G581" s="29"/>
      <c r="H581" s="100"/>
    </row>
    <row r="582" spans="1:9" ht="18" x14ac:dyDescent="0.35">
      <c r="C582" s="29"/>
      <c r="D582" s="34" t="s">
        <v>22</v>
      </c>
      <c r="E582" s="44">
        <f>E534+1</f>
        <v>42471</v>
      </c>
      <c r="F582" s="32"/>
      <c r="G582" s="29"/>
      <c r="H582" s="100"/>
    </row>
    <row r="583" spans="1:9" x14ac:dyDescent="0.3">
      <c r="H583" s="100"/>
    </row>
    <row r="584" spans="1:9" ht="36" x14ac:dyDescent="0.3">
      <c r="A584" s="27" t="s">
        <v>23</v>
      </c>
      <c r="B584" s="28" t="s">
        <v>15</v>
      </c>
      <c r="C584" s="28" t="s">
        <v>24</v>
      </c>
      <c r="D584" s="28" t="s">
        <v>25</v>
      </c>
      <c r="E584" s="28" t="s">
        <v>26</v>
      </c>
      <c r="F584" s="26" t="s">
        <v>27</v>
      </c>
      <c r="G584" s="28" t="s">
        <v>28</v>
      </c>
      <c r="H584" s="209" t="s">
        <v>29</v>
      </c>
      <c r="I584" s="26" t="s">
        <v>30</v>
      </c>
    </row>
    <row r="585" spans="1:9" x14ac:dyDescent="0.3">
      <c r="A585" s="39">
        <v>1</v>
      </c>
      <c r="B585" s="40">
        <f>E582</f>
        <v>42471</v>
      </c>
      <c r="C585" s="46">
        <v>636632</v>
      </c>
      <c r="D585" s="42">
        <v>714</v>
      </c>
      <c r="E585" s="42">
        <v>25139</v>
      </c>
      <c r="F585" s="43">
        <v>40</v>
      </c>
      <c r="G585" s="43"/>
      <c r="H585" s="104">
        <f t="shared" ref="H585:H620" si="36">IF(F585-G585&lt;50,0,IF(F585-G585&lt;150,1,IF(F585-G585&lt;250,2,IF(F585-G585&lt;350,3,IF(F585-G585&lt;450,4,IF(F585-G585&lt;550,5,IF(F585-G585&lt;650,6,IF(F585-G585&lt;750,7,IF(F585-G585&lt;850,8,IF(F585-G585&lt;950,9,IF(F585-G585&lt;1050,10,IF(F585-G585&lt;1150,11,IF(F585-G585&lt;1250,12,IF(F585-G585&lt;1350,13,IF(F585-G585&lt;1450,14,IF(F585-G585&lt;1550,15,IF(F585-G585&lt;1650,16,IF(F585-G585&lt;1750,17,IF(F585-G585&lt;1850,18,IF(F585-G585&lt;1950,19,IF(F585-G585&lt;2050,20,IF(F585-G585&lt;2150,21,IF(F585-G585&lt;2250,22,IF(F585-G585&lt;2350,23,IF(F585-G585&lt;2450,24,IF(F585-G585&lt;2550,25,IF(F585-G585&lt;2650,26,IF(F585-G585&lt;2750,27,IF(F585-G585&lt;2850,28,IF(F585-G585&lt;2950,29,IF(F585-G585&lt;3050,30,)))))))))))))))))))))))))))))))</f>
        <v>0</v>
      </c>
      <c r="I585" s="41">
        <f>F585-H585</f>
        <v>40</v>
      </c>
    </row>
    <row r="586" spans="1:9" x14ac:dyDescent="0.3">
      <c r="A586" s="39">
        <f>A585+1</f>
        <v>2</v>
      </c>
      <c r="B586" s="40">
        <f>E582</f>
        <v>42471</v>
      </c>
      <c r="C586" s="46">
        <v>615063</v>
      </c>
      <c r="D586" s="42">
        <v>706</v>
      </c>
      <c r="E586" s="42">
        <v>46635</v>
      </c>
      <c r="F586" s="43">
        <v>120</v>
      </c>
      <c r="G586" s="43"/>
      <c r="H586" s="104">
        <f t="shared" si="36"/>
        <v>1</v>
      </c>
      <c r="I586" s="41">
        <f t="shared" ref="I586:I620" si="37">F586-H586</f>
        <v>119</v>
      </c>
    </row>
    <row r="587" spans="1:9" x14ac:dyDescent="0.3">
      <c r="A587" s="39">
        <f t="shared" ref="A587:A620" si="38">A586+1</f>
        <v>3</v>
      </c>
      <c r="B587" s="40">
        <f>E582</f>
        <v>42471</v>
      </c>
      <c r="C587" s="46"/>
      <c r="D587" s="42"/>
      <c r="E587" s="42"/>
      <c r="F587" s="43"/>
      <c r="G587" s="43"/>
      <c r="H587" s="104">
        <f t="shared" si="36"/>
        <v>0</v>
      </c>
      <c r="I587" s="41">
        <f t="shared" si="37"/>
        <v>0</v>
      </c>
    </row>
    <row r="588" spans="1:9" x14ac:dyDescent="0.3">
      <c r="A588" s="39">
        <f t="shared" si="38"/>
        <v>4</v>
      </c>
      <c r="B588" s="40">
        <f>E582</f>
        <v>42471</v>
      </c>
      <c r="C588" s="46"/>
      <c r="D588" s="42"/>
      <c r="E588" s="42"/>
      <c r="F588" s="43"/>
      <c r="G588" s="43"/>
      <c r="H588" s="104">
        <f t="shared" si="36"/>
        <v>0</v>
      </c>
      <c r="I588" s="41">
        <f t="shared" si="37"/>
        <v>0</v>
      </c>
    </row>
    <row r="589" spans="1:9" x14ac:dyDescent="0.3">
      <c r="A589" s="39">
        <f t="shared" si="38"/>
        <v>5</v>
      </c>
      <c r="B589" s="40">
        <f>E582</f>
        <v>42471</v>
      </c>
      <c r="C589" s="46"/>
      <c r="D589" s="42"/>
      <c r="E589" s="42"/>
      <c r="F589" s="43"/>
      <c r="G589" s="43"/>
      <c r="H589" s="104">
        <f t="shared" si="36"/>
        <v>0</v>
      </c>
      <c r="I589" s="41">
        <f t="shared" si="37"/>
        <v>0</v>
      </c>
    </row>
    <row r="590" spans="1:9" x14ac:dyDescent="0.3">
      <c r="A590" s="39">
        <f t="shared" si="38"/>
        <v>6</v>
      </c>
      <c r="B590" s="40">
        <f>E582</f>
        <v>42471</v>
      </c>
      <c r="C590" s="46"/>
      <c r="D590" s="42"/>
      <c r="E590" s="42"/>
      <c r="F590" s="43"/>
      <c r="G590" s="43"/>
      <c r="H590" s="104">
        <f t="shared" si="36"/>
        <v>0</v>
      </c>
      <c r="I590" s="41">
        <f t="shared" si="37"/>
        <v>0</v>
      </c>
    </row>
    <row r="591" spans="1:9" x14ac:dyDescent="0.3">
      <c r="A591" s="39">
        <f t="shared" si="38"/>
        <v>7</v>
      </c>
      <c r="B591" s="40">
        <f>E582</f>
        <v>42471</v>
      </c>
      <c r="C591" s="46"/>
      <c r="D591" s="42"/>
      <c r="E591" s="42"/>
      <c r="F591" s="43"/>
      <c r="G591" s="43"/>
      <c r="H591" s="104">
        <f t="shared" si="36"/>
        <v>0</v>
      </c>
      <c r="I591" s="41">
        <f t="shared" si="37"/>
        <v>0</v>
      </c>
    </row>
    <row r="592" spans="1:9" x14ac:dyDescent="0.3">
      <c r="A592" s="39">
        <f t="shared" si="38"/>
        <v>8</v>
      </c>
      <c r="B592" s="40">
        <f>E582</f>
        <v>42471</v>
      </c>
      <c r="C592" s="46"/>
      <c r="D592" s="42"/>
      <c r="E592" s="42"/>
      <c r="F592" s="43"/>
      <c r="G592" s="43"/>
      <c r="H592" s="104">
        <f t="shared" si="36"/>
        <v>0</v>
      </c>
      <c r="I592" s="41">
        <f t="shared" si="37"/>
        <v>0</v>
      </c>
    </row>
    <row r="593" spans="1:9" x14ac:dyDescent="0.3">
      <c r="A593" s="39">
        <f t="shared" si="38"/>
        <v>9</v>
      </c>
      <c r="B593" s="40">
        <f>E582</f>
        <v>42471</v>
      </c>
      <c r="C593" s="46"/>
      <c r="D593" s="42"/>
      <c r="E593" s="42"/>
      <c r="F593" s="43"/>
      <c r="G593" s="43"/>
      <c r="H593" s="104">
        <f t="shared" si="36"/>
        <v>0</v>
      </c>
      <c r="I593" s="41">
        <f t="shared" si="37"/>
        <v>0</v>
      </c>
    </row>
    <row r="594" spans="1:9" x14ac:dyDescent="0.3">
      <c r="A594" s="39">
        <f t="shared" si="38"/>
        <v>10</v>
      </c>
      <c r="B594" s="40">
        <f>E582</f>
        <v>42471</v>
      </c>
      <c r="C594" s="46"/>
      <c r="D594" s="42"/>
      <c r="E594" s="42"/>
      <c r="F594" s="43"/>
      <c r="G594" s="43"/>
      <c r="H594" s="104">
        <f t="shared" si="36"/>
        <v>0</v>
      </c>
      <c r="I594" s="41">
        <f t="shared" si="37"/>
        <v>0</v>
      </c>
    </row>
    <row r="595" spans="1:9" x14ac:dyDescent="0.3">
      <c r="A595" s="39">
        <f t="shared" si="38"/>
        <v>11</v>
      </c>
      <c r="B595" s="40">
        <f>E582</f>
        <v>42471</v>
      </c>
      <c r="C595" s="46"/>
      <c r="D595" s="42"/>
      <c r="E595" s="42"/>
      <c r="F595" s="43"/>
      <c r="G595" s="43"/>
      <c r="H595" s="104">
        <f t="shared" si="36"/>
        <v>0</v>
      </c>
      <c r="I595" s="41">
        <f t="shared" si="37"/>
        <v>0</v>
      </c>
    </row>
    <row r="596" spans="1:9" x14ac:dyDescent="0.3">
      <c r="A596" s="39">
        <f t="shared" si="38"/>
        <v>12</v>
      </c>
      <c r="B596" s="40">
        <f>E582</f>
        <v>42471</v>
      </c>
      <c r="C596" s="46"/>
      <c r="D596" s="42"/>
      <c r="E596" s="42"/>
      <c r="F596" s="43"/>
      <c r="G596" s="43"/>
      <c r="H596" s="104">
        <f t="shared" si="36"/>
        <v>0</v>
      </c>
      <c r="I596" s="41">
        <f t="shared" si="37"/>
        <v>0</v>
      </c>
    </row>
    <row r="597" spans="1:9" x14ac:dyDescent="0.3">
      <c r="A597" s="39">
        <f t="shared" si="38"/>
        <v>13</v>
      </c>
      <c r="B597" s="40">
        <f>E582</f>
        <v>42471</v>
      </c>
      <c r="C597" s="46"/>
      <c r="D597" s="42"/>
      <c r="E597" s="42"/>
      <c r="F597" s="43"/>
      <c r="G597" s="43"/>
      <c r="H597" s="104">
        <f t="shared" si="36"/>
        <v>0</v>
      </c>
      <c r="I597" s="41">
        <f t="shared" si="37"/>
        <v>0</v>
      </c>
    </row>
    <row r="598" spans="1:9" x14ac:dyDescent="0.3">
      <c r="A598" s="39">
        <f t="shared" si="38"/>
        <v>14</v>
      </c>
      <c r="B598" s="40">
        <f>E582</f>
        <v>42471</v>
      </c>
      <c r="C598" s="46"/>
      <c r="D598" s="42"/>
      <c r="E598" s="42"/>
      <c r="F598" s="43"/>
      <c r="G598" s="43"/>
      <c r="H598" s="104">
        <f t="shared" si="36"/>
        <v>0</v>
      </c>
      <c r="I598" s="41">
        <f t="shared" si="37"/>
        <v>0</v>
      </c>
    </row>
    <row r="599" spans="1:9" x14ac:dyDescent="0.3">
      <c r="A599" s="39">
        <f t="shared" si="38"/>
        <v>15</v>
      </c>
      <c r="B599" s="40">
        <f>E582</f>
        <v>42471</v>
      </c>
      <c r="C599" s="46"/>
      <c r="D599" s="42"/>
      <c r="E599" s="42"/>
      <c r="F599" s="43"/>
      <c r="G599" s="43"/>
      <c r="H599" s="104">
        <f t="shared" si="36"/>
        <v>0</v>
      </c>
      <c r="I599" s="41">
        <f t="shared" si="37"/>
        <v>0</v>
      </c>
    </row>
    <row r="600" spans="1:9" x14ac:dyDescent="0.3">
      <c r="A600" s="39">
        <f t="shared" si="38"/>
        <v>16</v>
      </c>
      <c r="B600" s="40">
        <f>E582</f>
        <v>42471</v>
      </c>
      <c r="C600" s="46"/>
      <c r="D600" s="42"/>
      <c r="E600" s="42"/>
      <c r="F600" s="43"/>
      <c r="G600" s="43"/>
      <c r="H600" s="104">
        <f t="shared" si="36"/>
        <v>0</v>
      </c>
      <c r="I600" s="41">
        <f t="shared" si="37"/>
        <v>0</v>
      </c>
    </row>
    <row r="601" spans="1:9" x14ac:dyDescent="0.3">
      <c r="A601" s="39">
        <f t="shared" si="38"/>
        <v>17</v>
      </c>
      <c r="B601" s="40">
        <f>E582</f>
        <v>42471</v>
      </c>
      <c r="C601" s="46"/>
      <c r="D601" s="42"/>
      <c r="E601" s="42"/>
      <c r="F601" s="43"/>
      <c r="G601" s="43"/>
      <c r="H601" s="104">
        <f t="shared" si="36"/>
        <v>0</v>
      </c>
      <c r="I601" s="41">
        <f t="shared" si="37"/>
        <v>0</v>
      </c>
    </row>
    <row r="602" spans="1:9" x14ac:dyDescent="0.3">
      <c r="A602" s="39">
        <f t="shared" si="38"/>
        <v>18</v>
      </c>
      <c r="B602" s="40">
        <f>E582</f>
        <v>42471</v>
      </c>
      <c r="C602" s="46"/>
      <c r="D602" s="42"/>
      <c r="E602" s="42"/>
      <c r="F602" s="43"/>
      <c r="G602" s="43"/>
      <c r="H602" s="104">
        <f t="shared" si="36"/>
        <v>0</v>
      </c>
      <c r="I602" s="41">
        <f t="shared" si="37"/>
        <v>0</v>
      </c>
    </row>
    <row r="603" spans="1:9" x14ac:dyDescent="0.3">
      <c r="A603" s="39">
        <f t="shared" si="38"/>
        <v>19</v>
      </c>
      <c r="B603" s="40">
        <f>E582</f>
        <v>42471</v>
      </c>
      <c r="C603" s="46"/>
      <c r="D603" s="42"/>
      <c r="E603" s="42"/>
      <c r="F603" s="43"/>
      <c r="G603" s="43"/>
      <c r="H603" s="104">
        <f t="shared" si="36"/>
        <v>0</v>
      </c>
      <c r="I603" s="41">
        <f t="shared" si="37"/>
        <v>0</v>
      </c>
    </row>
    <row r="604" spans="1:9" x14ac:dyDescent="0.3">
      <c r="A604" s="39">
        <f t="shared" si="38"/>
        <v>20</v>
      </c>
      <c r="B604" s="40">
        <f>E582</f>
        <v>42471</v>
      </c>
      <c r="C604" s="46"/>
      <c r="D604" s="42"/>
      <c r="E604" s="42"/>
      <c r="F604" s="43"/>
      <c r="G604" s="43"/>
      <c r="H604" s="104">
        <f t="shared" si="36"/>
        <v>0</v>
      </c>
      <c r="I604" s="41">
        <f t="shared" si="37"/>
        <v>0</v>
      </c>
    </row>
    <row r="605" spans="1:9" x14ac:dyDescent="0.3">
      <c r="A605" s="39">
        <f t="shared" si="38"/>
        <v>21</v>
      </c>
      <c r="B605" s="40">
        <f>E582</f>
        <v>42471</v>
      </c>
      <c r="C605" s="46"/>
      <c r="D605" s="42"/>
      <c r="E605" s="42"/>
      <c r="F605" s="43"/>
      <c r="G605" s="43"/>
      <c r="H605" s="104">
        <f t="shared" si="36"/>
        <v>0</v>
      </c>
      <c r="I605" s="41">
        <f t="shared" si="37"/>
        <v>0</v>
      </c>
    </row>
    <row r="606" spans="1:9" x14ac:dyDescent="0.3">
      <c r="A606" s="39">
        <f t="shared" si="38"/>
        <v>22</v>
      </c>
      <c r="B606" s="40">
        <f>E582</f>
        <v>42471</v>
      </c>
      <c r="C606" s="46"/>
      <c r="D606" s="42"/>
      <c r="E606" s="42"/>
      <c r="F606" s="43"/>
      <c r="G606" s="43"/>
      <c r="H606" s="104">
        <f t="shared" si="36"/>
        <v>0</v>
      </c>
      <c r="I606" s="41">
        <f t="shared" si="37"/>
        <v>0</v>
      </c>
    </row>
    <row r="607" spans="1:9" x14ac:dyDescent="0.3">
      <c r="A607" s="39">
        <f t="shared" si="38"/>
        <v>23</v>
      </c>
      <c r="B607" s="40">
        <f>E582</f>
        <v>42471</v>
      </c>
      <c r="C607" s="46"/>
      <c r="D607" s="42"/>
      <c r="E607" s="42"/>
      <c r="F607" s="43"/>
      <c r="G607" s="43"/>
      <c r="H607" s="104">
        <f t="shared" si="36"/>
        <v>0</v>
      </c>
      <c r="I607" s="41">
        <f t="shared" si="37"/>
        <v>0</v>
      </c>
    </row>
    <row r="608" spans="1:9" x14ac:dyDescent="0.3">
      <c r="A608" s="39">
        <f t="shared" si="38"/>
        <v>24</v>
      </c>
      <c r="B608" s="40">
        <f>E582</f>
        <v>42471</v>
      </c>
      <c r="C608" s="46"/>
      <c r="D608" s="42"/>
      <c r="E608" s="42"/>
      <c r="F608" s="43"/>
      <c r="G608" s="43"/>
      <c r="H608" s="104">
        <f t="shared" si="36"/>
        <v>0</v>
      </c>
      <c r="I608" s="41">
        <f t="shared" si="37"/>
        <v>0</v>
      </c>
    </row>
    <row r="609" spans="1:9" x14ac:dyDescent="0.3">
      <c r="A609" s="39">
        <f t="shared" si="38"/>
        <v>25</v>
      </c>
      <c r="B609" s="40">
        <f>E582</f>
        <v>42471</v>
      </c>
      <c r="C609" s="46"/>
      <c r="D609" s="42"/>
      <c r="E609" s="42"/>
      <c r="F609" s="43"/>
      <c r="G609" s="43"/>
      <c r="H609" s="104">
        <f t="shared" si="36"/>
        <v>0</v>
      </c>
      <c r="I609" s="41">
        <f t="shared" si="37"/>
        <v>0</v>
      </c>
    </row>
    <row r="610" spans="1:9" x14ac:dyDescent="0.3">
      <c r="A610" s="39">
        <f t="shared" si="38"/>
        <v>26</v>
      </c>
      <c r="B610" s="40">
        <f>E582</f>
        <v>42471</v>
      </c>
      <c r="C610" s="46"/>
      <c r="D610" s="42"/>
      <c r="E610" s="42"/>
      <c r="F610" s="43"/>
      <c r="G610" s="43"/>
      <c r="H610" s="104">
        <f t="shared" si="36"/>
        <v>0</v>
      </c>
      <c r="I610" s="41">
        <f t="shared" si="37"/>
        <v>0</v>
      </c>
    </row>
    <row r="611" spans="1:9" x14ac:dyDescent="0.3">
      <c r="A611" s="39">
        <f t="shared" si="38"/>
        <v>27</v>
      </c>
      <c r="B611" s="40">
        <f>E582</f>
        <v>42471</v>
      </c>
      <c r="C611" s="46"/>
      <c r="D611" s="42"/>
      <c r="E611" s="42"/>
      <c r="F611" s="43"/>
      <c r="G611" s="43"/>
      <c r="H611" s="104">
        <f t="shared" si="36"/>
        <v>0</v>
      </c>
      <c r="I611" s="41">
        <f t="shared" si="37"/>
        <v>0</v>
      </c>
    </row>
    <row r="612" spans="1:9" x14ac:dyDescent="0.3">
      <c r="A612" s="39">
        <f t="shared" si="38"/>
        <v>28</v>
      </c>
      <c r="B612" s="40">
        <f>E582</f>
        <v>42471</v>
      </c>
      <c r="C612" s="46"/>
      <c r="D612" s="42"/>
      <c r="E612" s="42"/>
      <c r="F612" s="43"/>
      <c r="G612" s="43"/>
      <c r="H612" s="104">
        <f t="shared" si="36"/>
        <v>0</v>
      </c>
      <c r="I612" s="41">
        <f t="shared" si="37"/>
        <v>0</v>
      </c>
    </row>
    <row r="613" spans="1:9" x14ac:dyDescent="0.3">
      <c r="A613" s="39">
        <f t="shared" si="38"/>
        <v>29</v>
      </c>
      <c r="B613" s="40">
        <f>E582</f>
        <v>42471</v>
      </c>
      <c r="C613" s="46"/>
      <c r="D613" s="42"/>
      <c r="E613" s="42"/>
      <c r="F613" s="43"/>
      <c r="G613" s="43"/>
      <c r="H613" s="104">
        <f t="shared" si="36"/>
        <v>0</v>
      </c>
      <c r="I613" s="41">
        <f t="shared" si="37"/>
        <v>0</v>
      </c>
    </row>
    <row r="614" spans="1:9" x14ac:dyDescent="0.3">
      <c r="A614" s="39">
        <f t="shared" si="38"/>
        <v>30</v>
      </c>
      <c r="B614" s="40">
        <f>E582</f>
        <v>42471</v>
      </c>
      <c r="C614" s="46"/>
      <c r="D614" s="42"/>
      <c r="E614" s="42"/>
      <c r="F614" s="43"/>
      <c r="G614" s="43"/>
      <c r="H614" s="104">
        <f t="shared" si="36"/>
        <v>0</v>
      </c>
      <c r="I614" s="41">
        <f t="shared" si="37"/>
        <v>0</v>
      </c>
    </row>
    <row r="615" spans="1:9" x14ac:dyDescent="0.3">
      <c r="A615" s="39">
        <f t="shared" si="38"/>
        <v>31</v>
      </c>
      <c r="B615" s="40">
        <f>E582</f>
        <v>42471</v>
      </c>
      <c r="C615" s="46"/>
      <c r="D615" s="42"/>
      <c r="E615" s="42"/>
      <c r="F615" s="43"/>
      <c r="G615" s="43"/>
      <c r="H615" s="104">
        <f t="shared" si="36"/>
        <v>0</v>
      </c>
      <c r="I615" s="41">
        <f t="shared" si="37"/>
        <v>0</v>
      </c>
    </row>
    <row r="616" spans="1:9" x14ac:dyDescent="0.3">
      <c r="A616" s="39">
        <f t="shared" si="38"/>
        <v>32</v>
      </c>
      <c r="B616" s="40">
        <f>E582</f>
        <v>42471</v>
      </c>
      <c r="C616" s="46"/>
      <c r="D616" s="42"/>
      <c r="E616" s="42"/>
      <c r="F616" s="43"/>
      <c r="G616" s="43"/>
      <c r="H616" s="104">
        <f t="shared" si="36"/>
        <v>0</v>
      </c>
      <c r="I616" s="41">
        <f t="shared" si="37"/>
        <v>0</v>
      </c>
    </row>
    <row r="617" spans="1:9" x14ac:dyDescent="0.3">
      <c r="A617" s="39">
        <f t="shared" si="38"/>
        <v>33</v>
      </c>
      <c r="B617" s="40">
        <f>E582</f>
        <v>42471</v>
      </c>
      <c r="C617" s="46"/>
      <c r="D617" s="42"/>
      <c r="E617" s="42"/>
      <c r="F617" s="43"/>
      <c r="G617" s="43"/>
      <c r="H617" s="104">
        <f t="shared" si="36"/>
        <v>0</v>
      </c>
      <c r="I617" s="41">
        <f t="shared" si="37"/>
        <v>0</v>
      </c>
    </row>
    <row r="618" spans="1:9" x14ac:dyDescent="0.3">
      <c r="A618" s="39">
        <f t="shared" si="38"/>
        <v>34</v>
      </c>
      <c r="B618" s="40">
        <f>E582</f>
        <v>42471</v>
      </c>
      <c r="C618" s="46"/>
      <c r="D618" s="42"/>
      <c r="E618" s="42"/>
      <c r="F618" s="43"/>
      <c r="G618" s="43"/>
      <c r="H618" s="104">
        <f t="shared" si="36"/>
        <v>0</v>
      </c>
      <c r="I618" s="41">
        <f t="shared" si="37"/>
        <v>0</v>
      </c>
    </row>
    <row r="619" spans="1:9" x14ac:dyDescent="0.3">
      <c r="A619" s="39">
        <f t="shared" si="38"/>
        <v>35</v>
      </c>
      <c r="B619" s="40">
        <f>E582</f>
        <v>42471</v>
      </c>
      <c r="C619" s="46"/>
      <c r="D619" s="42"/>
      <c r="E619" s="42"/>
      <c r="F619" s="43"/>
      <c r="G619" s="43"/>
      <c r="H619" s="104">
        <f t="shared" si="36"/>
        <v>0</v>
      </c>
      <c r="I619" s="41">
        <f t="shared" si="37"/>
        <v>0</v>
      </c>
    </row>
    <row r="620" spans="1:9" x14ac:dyDescent="0.3">
      <c r="A620" s="39">
        <f t="shared" si="38"/>
        <v>36</v>
      </c>
      <c r="B620" s="40">
        <f>E582</f>
        <v>42471</v>
      </c>
      <c r="C620" s="46"/>
      <c r="D620" s="42"/>
      <c r="E620" s="42"/>
      <c r="F620" s="43"/>
      <c r="G620" s="43"/>
      <c r="H620" s="104">
        <f t="shared" si="36"/>
        <v>0</v>
      </c>
      <c r="I620" s="41">
        <f t="shared" si="37"/>
        <v>0</v>
      </c>
    </row>
    <row r="621" spans="1:9" x14ac:dyDescent="0.3">
      <c r="A621" s="37"/>
      <c r="B621" s="35"/>
      <c r="C621" s="38" t="s">
        <v>12</v>
      </c>
      <c r="D621" s="35"/>
      <c r="E621" s="36"/>
      <c r="F621" s="41">
        <f>SUM(F585:F620)</f>
        <v>160</v>
      </c>
      <c r="G621" s="41">
        <f>SUM(G585:G620)</f>
        <v>0</v>
      </c>
      <c r="H621" s="104">
        <f>SUM(H585:H620)</f>
        <v>1</v>
      </c>
      <c r="I621" s="41">
        <f>SUM(I585:I620)</f>
        <v>159</v>
      </c>
    </row>
    <row r="622" spans="1:9" x14ac:dyDescent="0.3">
      <c r="H622" s="100"/>
    </row>
    <row r="623" spans="1:9" x14ac:dyDescent="0.3">
      <c r="G623" s="29" t="s">
        <v>31</v>
      </c>
      <c r="H623" s="100"/>
    </row>
    <row r="624" spans="1:9" x14ac:dyDescent="0.3">
      <c r="H624" s="100"/>
    </row>
    <row r="625" spans="1:9" x14ac:dyDescent="0.3">
      <c r="B625" s="29" t="s">
        <v>18</v>
      </c>
      <c r="C625" s="30" t="s">
        <v>91</v>
      </c>
      <c r="H625" s="100"/>
    </row>
    <row r="626" spans="1:9" x14ac:dyDescent="0.3">
      <c r="B626" s="29" t="s">
        <v>19</v>
      </c>
      <c r="C626" s="31">
        <v>4002</v>
      </c>
      <c r="H626" s="100"/>
    </row>
    <row r="627" spans="1:9" x14ac:dyDescent="0.3">
      <c r="H627" s="100"/>
    </row>
    <row r="628" spans="1:9" ht="18" x14ac:dyDescent="0.35">
      <c r="C628" s="29"/>
      <c r="D628" s="32"/>
      <c r="E628" s="33" t="s">
        <v>20</v>
      </c>
      <c r="F628" s="32"/>
      <c r="G628" s="29"/>
      <c r="H628" s="100"/>
    </row>
    <row r="629" spans="1:9" ht="18" x14ac:dyDescent="0.35">
      <c r="C629" s="29"/>
      <c r="D629" s="32"/>
      <c r="E629" s="33" t="s">
        <v>21</v>
      </c>
      <c r="F629" s="32"/>
      <c r="G629" s="29"/>
      <c r="H629" s="100"/>
    </row>
    <row r="630" spans="1:9" ht="18" x14ac:dyDescent="0.35">
      <c r="C630" s="29"/>
      <c r="D630" s="34" t="s">
        <v>22</v>
      </c>
      <c r="E630" s="44">
        <f>E582+1</f>
        <v>42472</v>
      </c>
      <c r="F630" s="32"/>
      <c r="G630" s="29"/>
      <c r="H630" s="100"/>
    </row>
    <row r="631" spans="1:9" x14ac:dyDescent="0.3">
      <c r="H631" s="100"/>
    </row>
    <row r="632" spans="1:9" ht="36" x14ac:dyDescent="0.3">
      <c r="A632" s="27" t="s">
        <v>23</v>
      </c>
      <c r="B632" s="28" t="s">
        <v>15</v>
      </c>
      <c r="C632" s="28" t="s">
        <v>24</v>
      </c>
      <c r="D632" s="28" t="s">
        <v>25</v>
      </c>
      <c r="E632" s="28" t="s">
        <v>26</v>
      </c>
      <c r="F632" s="26" t="s">
        <v>27</v>
      </c>
      <c r="G632" s="28" t="s">
        <v>28</v>
      </c>
      <c r="H632" s="209" t="s">
        <v>29</v>
      </c>
      <c r="I632" s="26" t="s">
        <v>30</v>
      </c>
    </row>
    <row r="633" spans="1:9" x14ac:dyDescent="0.3">
      <c r="A633" s="39">
        <v>1</v>
      </c>
      <c r="B633" s="40">
        <f>E630</f>
        <v>42472</v>
      </c>
      <c r="C633" s="46">
        <v>615063</v>
      </c>
      <c r="D633" s="42">
        <v>707</v>
      </c>
      <c r="E633" s="42">
        <v>13372</v>
      </c>
      <c r="F633" s="43">
        <v>24</v>
      </c>
      <c r="G633" s="43"/>
      <c r="H633" s="104">
        <f t="shared" ref="H633:H668" si="39">IF(F633-G633&lt;50,0,IF(F633-G633&lt;150,1,IF(F633-G633&lt;250,2,IF(F633-G633&lt;350,3,IF(F633-G633&lt;450,4,IF(F633-G633&lt;550,5,IF(F633-G633&lt;650,6,IF(F633-G633&lt;750,7,IF(F633-G633&lt;850,8,IF(F633-G633&lt;950,9,IF(F633-G633&lt;1050,10,IF(F633-G633&lt;1150,11,IF(F633-G633&lt;1250,12,IF(F633-G633&lt;1350,13,IF(F633-G633&lt;1450,14,IF(F633-G633&lt;1550,15,IF(F633-G633&lt;1650,16,IF(F633-G633&lt;1750,17,IF(F633-G633&lt;1850,18,IF(F633-G633&lt;1950,19,IF(F633-G633&lt;2050,20,IF(F633-G633&lt;2150,21,IF(F633-G633&lt;2250,22,IF(F633-G633&lt;2350,23,IF(F633-G633&lt;2450,24,IF(F633-G633&lt;2550,25,IF(F633-G633&lt;2650,26,IF(F633-G633&lt;2750,27,IF(F633-G633&lt;2850,28,IF(F633-G633&lt;2950,29,IF(F633-G633&lt;3050,30,)))))))))))))))))))))))))))))))</f>
        <v>0</v>
      </c>
      <c r="I633" s="41">
        <f>F633-H633</f>
        <v>24</v>
      </c>
    </row>
    <row r="634" spans="1:9" x14ac:dyDescent="0.3">
      <c r="A634" s="39">
        <f>A633+1</f>
        <v>2</v>
      </c>
      <c r="B634" s="40">
        <f>E630</f>
        <v>42472</v>
      </c>
      <c r="C634" s="46">
        <v>636632</v>
      </c>
      <c r="D634" s="42">
        <v>715</v>
      </c>
      <c r="E634" s="42">
        <v>61249</v>
      </c>
      <c r="F634" s="43">
        <v>70</v>
      </c>
      <c r="G634" s="43"/>
      <c r="H634" s="104">
        <f t="shared" si="39"/>
        <v>1</v>
      </c>
      <c r="I634" s="41">
        <f t="shared" ref="I634:I668" si="40">F634-H634</f>
        <v>69</v>
      </c>
    </row>
    <row r="635" spans="1:9" x14ac:dyDescent="0.3">
      <c r="A635" s="39">
        <f t="shared" ref="A635:A668" si="41">A634+1</f>
        <v>3</v>
      </c>
      <c r="B635" s="40">
        <f>E630</f>
        <v>42472</v>
      </c>
      <c r="C635" s="46"/>
      <c r="D635" s="42"/>
      <c r="E635" s="42"/>
      <c r="F635" s="43"/>
      <c r="G635" s="43"/>
      <c r="H635" s="104">
        <f t="shared" si="39"/>
        <v>0</v>
      </c>
      <c r="I635" s="41">
        <f t="shared" si="40"/>
        <v>0</v>
      </c>
    </row>
    <row r="636" spans="1:9" x14ac:dyDescent="0.3">
      <c r="A636" s="39">
        <f t="shared" si="41"/>
        <v>4</v>
      </c>
      <c r="B636" s="40">
        <f>E630</f>
        <v>42472</v>
      </c>
      <c r="C636" s="46"/>
      <c r="D636" s="42"/>
      <c r="E636" s="42"/>
      <c r="F636" s="43"/>
      <c r="G636" s="43"/>
      <c r="H636" s="104">
        <f t="shared" si="39"/>
        <v>0</v>
      </c>
      <c r="I636" s="41">
        <f t="shared" si="40"/>
        <v>0</v>
      </c>
    </row>
    <row r="637" spans="1:9" x14ac:dyDescent="0.3">
      <c r="A637" s="39">
        <f t="shared" si="41"/>
        <v>5</v>
      </c>
      <c r="B637" s="40">
        <f>E630</f>
        <v>42472</v>
      </c>
      <c r="C637" s="46"/>
      <c r="D637" s="42"/>
      <c r="E637" s="42"/>
      <c r="F637" s="43"/>
      <c r="G637" s="43"/>
      <c r="H637" s="104">
        <f t="shared" si="39"/>
        <v>0</v>
      </c>
      <c r="I637" s="41">
        <f t="shared" si="40"/>
        <v>0</v>
      </c>
    </row>
    <row r="638" spans="1:9" x14ac:dyDescent="0.3">
      <c r="A638" s="39">
        <f t="shared" si="41"/>
        <v>6</v>
      </c>
      <c r="B638" s="40">
        <f>E630</f>
        <v>42472</v>
      </c>
      <c r="C638" s="46"/>
      <c r="D638" s="42"/>
      <c r="E638" s="42"/>
      <c r="F638" s="43"/>
      <c r="G638" s="43"/>
      <c r="H638" s="104">
        <f t="shared" si="39"/>
        <v>0</v>
      </c>
      <c r="I638" s="41">
        <f t="shared" si="40"/>
        <v>0</v>
      </c>
    </row>
    <row r="639" spans="1:9" x14ac:dyDescent="0.3">
      <c r="A639" s="39">
        <f t="shared" si="41"/>
        <v>7</v>
      </c>
      <c r="B639" s="40">
        <f>E630</f>
        <v>42472</v>
      </c>
      <c r="C639" s="46"/>
      <c r="D639" s="42"/>
      <c r="E639" s="42"/>
      <c r="F639" s="43"/>
      <c r="G639" s="43"/>
      <c r="H639" s="104">
        <f t="shared" si="39"/>
        <v>0</v>
      </c>
      <c r="I639" s="41">
        <f t="shared" si="40"/>
        <v>0</v>
      </c>
    </row>
    <row r="640" spans="1:9" x14ac:dyDescent="0.3">
      <c r="A640" s="39">
        <f t="shared" si="41"/>
        <v>8</v>
      </c>
      <c r="B640" s="40">
        <f>E630</f>
        <v>42472</v>
      </c>
      <c r="C640" s="46"/>
      <c r="D640" s="42"/>
      <c r="E640" s="42"/>
      <c r="F640" s="43"/>
      <c r="G640" s="43"/>
      <c r="H640" s="104">
        <f t="shared" si="39"/>
        <v>0</v>
      </c>
      <c r="I640" s="41">
        <f t="shared" si="40"/>
        <v>0</v>
      </c>
    </row>
    <row r="641" spans="1:9" x14ac:dyDescent="0.3">
      <c r="A641" s="39">
        <f t="shared" si="41"/>
        <v>9</v>
      </c>
      <c r="B641" s="40">
        <f>E630</f>
        <v>42472</v>
      </c>
      <c r="C641" s="46"/>
      <c r="D641" s="42"/>
      <c r="E641" s="42"/>
      <c r="F641" s="43"/>
      <c r="G641" s="43"/>
      <c r="H641" s="104">
        <f t="shared" si="39"/>
        <v>0</v>
      </c>
      <c r="I641" s="41">
        <f t="shared" si="40"/>
        <v>0</v>
      </c>
    </row>
    <row r="642" spans="1:9" x14ac:dyDescent="0.3">
      <c r="A642" s="39">
        <f t="shared" si="41"/>
        <v>10</v>
      </c>
      <c r="B642" s="40">
        <f>E630</f>
        <v>42472</v>
      </c>
      <c r="C642" s="46"/>
      <c r="D642" s="42"/>
      <c r="E642" s="42"/>
      <c r="F642" s="43"/>
      <c r="G642" s="43"/>
      <c r="H642" s="104">
        <f t="shared" si="39"/>
        <v>0</v>
      </c>
      <c r="I642" s="41">
        <f t="shared" si="40"/>
        <v>0</v>
      </c>
    </row>
    <row r="643" spans="1:9" x14ac:dyDescent="0.3">
      <c r="A643" s="39">
        <f t="shared" si="41"/>
        <v>11</v>
      </c>
      <c r="B643" s="40">
        <f>E630</f>
        <v>42472</v>
      </c>
      <c r="C643" s="46"/>
      <c r="D643" s="42"/>
      <c r="E643" s="42"/>
      <c r="F643" s="43"/>
      <c r="G643" s="43"/>
      <c r="H643" s="104">
        <f t="shared" si="39"/>
        <v>0</v>
      </c>
      <c r="I643" s="41">
        <f t="shared" si="40"/>
        <v>0</v>
      </c>
    </row>
    <row r="644" spans="1:9" x14ac:dyDescent="0.3">
      <c r="A644" s="39">
        <f t="shared" si="41"/>
        <v>12</v>
      </c>
      <c r="B644" s="40">
        <f>E630</f>
        <v>42472</v>
      </c>
      <c r="C644" s="46"/>
      <c r="D644" s="42"/>
      <c r="E644" s="42"/>
      <c r="F644" s="43"/>
      <c r="G644" s="43"/>
      <c r="H644" s="104">
        <f t="shared" si="39"/>
        <v>0</v>
      </c>
      <c r="I644" s="41">
        <f t="shared" si="40"/>
        <v>0</v>
      </c>
    </row>
    <row r="645" spans="1:9" x14ac:dyDescent="0.3">
      <c r="A645" s="39">
        <f t="shared" si="41"/>
        <v>13</v>
      </c>
      <c r="B645" s="40">
        <f>E630</f>
        <v>42472</v>
      </c>
      <c r="C645" s="46"/>
      <c r="D645" s="42"/>
      <c r="E645" s="42"/>
      <c r="F645" s="43"/>
      <c r="G645" s="43"/>
      <c r="H645" s="104">
        <f t="shared" si="39"/>
        <v>0</v>
      </c>
      <c r="I645" s="41">
        <f t="shared" si="40"/>
        <v>0</v>
      </c>
    </row>
    <row r="646" spans="1:9" x14ac:dyDescent="0.3">
      <c r="A646" s="39">
        <f t="shared" si="41"/>
        <v>14</v>
      </c>
      <c r="B646" s="40">
        <f>E630</f>
        <v>42472</v>
      </c>
      <c r="C646" s="46"/>
      <c r="D646" s="42"/>
      <c r="E646" s="42"/>
      <c r="F646" s="43"/>
      <c r="G646" s="43"/>
      <c r="H646" s="104">
        <f t="shared" si="39"/>
        <v>0</v>
      </c>
      <c r="I646" s="41">
        <f t="shared" si="40"/>
        <v>0</v>
      </c>
    </row>
    <row r="647" spans="1:9" x14ac:dyDescent="0.3">
      <c r="A647" s="39">
        <f t="shared" si="41"/>
        <v>15</v>
      </c>
      <c r="B647" s="40">
        <f>E630</f>
        <v>42472</v>
      </c>
      <c r="C647" s="46"/>
      <c r="D647" s="42"/>
      <c r="E647" s="42"/>
      <c r="F647" s="43"/>
      <c r="G647" s="43"/>
      <c r="H647" s="104">
        <f t="shared" si="39"/>
        <v>0</v>
      </c>
      <c r="I647" s="41">
        <f t="shared" si="40"/>
        <v>0</v>
      </c>
    </row>
    <row r="648" spans="1:9" x14ac:dyDescent="0.3">
      <c r="A648" s="39">
        <f t="shared" si="41"/>
        <v>16</v>
      </c>
      <c r="B648" s="40">
        <f>E630</f>
        <v>42472</v>
      </c>
      <c r="C648" s="46"/>
      <c r="D648" s="42"/>
      <c r="E648" s="42"/>
      <c r="F648" s="43"/>
      <c r="G648" s="43"/>
      <c r="H648" s="104">
        <f t="shared" si="39"/>
        <v>0</v>
      </c>
      <c r="I648" s="41">
        <f t="shared" si="40"/>
        <v>0</v>
      </c>
    </row>
    <row r="649" spans="1:9" x14ac:dyDescent="0.3">
      <c r="A649" s="39">
        <f t="shared" si="41"/>
        <v>17</v>
      </c>
      <c r="B649" s="40">
        <f>E630</f>
        <v>42472</v>
      </c>
      <c r="C649" s="46"/>
      <c r="D649" s="42"/>
      <c r="E649" s="42"/>
      <c r="F649" s="43"/>
      <c r="G649" s="43"/>
      <c r="H649" s="104">
        <f t="shared" si="39"/>
        <v>0</v>
      </c>
      <c r="I649" s="41">
        <f t="shared" si="40"/>
        <v>0</v>
      </c>
    </row>
    <row r="650" spans="1:9" x14ac:dyDescent="0.3">
      <c r="A650" s="39">
        <f t="shared" si="41"/>
        <v>18</v>
      </c>
      <c r="B650" s="40">
        <f>E630</f>
        <v>42472</v>
      </c>
      <c r="C650" s="46"/>
      <c r="D650" s="42"/>
      <c r="E650" s="42"/>
      <c r="F650" s="43"/>
      <c r="G650" s="43"/>
      <c r="H650" s="104">
        <f t="shared" si="39"/>
        <v>0</v>
      </c>
      <c r="I650" s="41">
        <f t="shared" si="40"/>
        <v>0</v>
      </c>
    </row>
    <row r="651" spans="1:9" x14ac:dyDescent="0.3">
      <c r="A651" s="39">
        <f t="shared" si="41"/>
        <v>19</v>
      </c>
      <c r="B651" s="40">
        <f>E630</f>
        <v>42472</v>
      </c>
      <c r="C651" s="46"/>
      <c r="D651" s="42"/>
      <c r="E651" s="42"/>
      <c r="F651" s="43"/>
      <c r="G651" s="43"/>
      <c r="H651" s="104">
        <f t="shared" si="39"/>
        <v>0</v>
      </c>
      <c r="I651" s="41">
        <f t="shared" si="40"/>
        <v>0</v>
      </c>
    </row>
    <row r="652" spans="1:9" x14ac:dyDescent="0.3">
      <c r="A652" s="39">
        <f t="shared" si="41"/>
        <v>20</v>
      </c>
      <c r="B652" s="40">
        <f>E630</f>
        <v>42472</v>
      </c>
      <c r="C652" s="46"/>
      <c r="D652" s="42"/>
      <c r="E652" s="42"/>
      <c r="F652" s="43"/>
      <c r="G652" s="43"/>
      <c r="H652" s="104">
        <f t="shared" si="39"/>
        <v>0</v>
      </c>
      <c r="I652" s="41">
        <f t="shared" si="40"/>
        <v>0</v>
      </c>
    </row>
    <row r="653" spans="1:9" x14ac:dyDescent="0.3">
      <c r="A653" s="39">
        <f t="shared" si="41"/>
        <v>21</v>
      </c>
      <c r="B653" s="40">
        <f>E630</f>
        <v>42472</v>
      </c>
      <c r="C653" s="46"/>
      <c r="D653" s="42"/>
      <c r="E653" s="42"/>
      <c r="F653" s="43"/>
      <c r="G653" s="43"/>
      <c r="H653" s="104">
        <f t="shared" si="39"/>
        <v>0</v>
      </c>
      <c r="I653" s="41">
        <f t="shared" si="40"/>
        <v>0</v>
      </c>
    </row>
    <row r="654" spans="1:9" x14ac:dyDescent="0.3">
      <c r="A654" s="39">
        <f t="shared" si="41"/>
        <v>22</v>
      </c>
      <c r="B654" s="40">
        <f>E630</f>
        <v>42472</v>
      </c>
      <c r="C654" s="46"/>
      <c r="D654" s="42"/>
      <c r="E654" s="42"/>
      <c r="F654" s="43"/>
      <c r="G654" s="43"/>
      <c r="H654" s="104">
        <f t="shared" si="39"/>
        <v>0</v>
      </c>
      <c r="I654" s="41">
        <f t="shared" si="40"/>
        <v>0</v>
      </c>
    </row>
    <row r="655" spans="1:9" x14ac:dyDescent="0.3">
      <c r="A655" s="39">
        <f t="shared" si="41"/>
        <v>23</v>
      </c>
      <c r="B655" s="40">
        <f>E630</f>
        <v>42472</v>
      </c>
      <c r="C655" s="46"/>
      <c r="D655" s="42"/>
      <c r="E655" s="42"/>
      <c r="F655" s="43"/>
      <c r="G655" s="43"/>
      <c r="H655" s="104">
        <f t="shared" si="39"/>
        <v>0</v>
      </c>
      <c r="I655" s="41">
        <f t="shared" si="40"/>
        <v>0</v>
      </c>
    </row>
    <row r="656" spans="1:9" x14ac:dyDescent="0.3">
      <c r="A656" s="39">
        <f t="shared" si="41"/>
        <v>24</v>
      </c>
      <c r="B656" s="40">
        <f>E630</f>
        <v>42472</v>
      </c>
      <c r="C656" s="46"/>
      <c r="D656" s="42"/>
      <c r="E656" s="42"/>
      <c r="F656" s="43"/>
      <c r="G656" s="43"/>
      <c r="H656" s="104">
        <f t="shared" si="39"/>
        <v>0</v>
      </c>
      <c r="I656" s="41">
        <f t="shared" si="40"/>
        <v>0</v>
      </c>
    </row>
    <row r="657" spans="1:9" x14ac:dyDescent="0.3">
      <c r="A657" s="39">
        <f t="shared" si="41"/>
        <v>25</v>
      </c>
      <c r="B657" s="40">
        <f>E630</f>
        <v>42472</v>
      </c>
      <c r="C657" s="46"/>
      <c r="D657" s="42"/>
      <c r="E657" s="42"/>
      <c r="F657" s="43"/>
      <c r="G657" s="43"/>
      <c r="H657" s="104">
        <f t="shared" si="39"/>
        <v>0</v>
      </c>
      <c r="I657" s="41">
        <f t="shared" si="40"/>
        <v>0</v>
      </c>
    </row>
    <row r="658" spans="1:9" x14ac:dyDescent="0.3">
      <c r="A658" s="39">
        <f t="shared" si="41"/>
        <v>26</v>
      </c>
      <c r="B658" s="40">
        <f>E630</f>
        <v>42472</v>
      </c>
      <c r="C658" s="46"/>
      <c r="D658" s="42"/>
      <c r="E658" s="42"/>
      <c r="F658" s="43"/>
      <c r="G658" s="43"/>
      <c r="H658" s="104">
        <f t="shared" si="39"/>
        <v>0</v>
      </c>
      <c r="I658" s="41">
        <f t="shared" si="40"/>
        <v>0</v>
      </c>
    </row>
    <row r="659" spans="1:9" x14ac:dyDescent="0.3">
      <c r="A659" s="39">
        <f t="shared" si="41"/>
        <v>27</v>
      </c>
      <c r="B659" s="40">
        <f>E630</f>
        <v>42472</v>
      </c>
      <c r="C659" s="46"/>
      <c r="D659" s="42"/>
      <c r="E659" s="42"/>
      <c r="F659" s="43"/>
      <c r="G659" s="43"/>
      <c r="H659" s="104">
        <f t="shared" si="39"/>
        <v>0</v>
      </c>
      <c r="I659" s="41">
        <f t="shared" si="40"/>
        <v>0</v>
      </c>
    </row>
    <row r="660" spans="1:9" x14ac:dyDescent="0.3">
      <c r="A660" s="39">
        <f t="shared" si="41"/>
        <v>28</v>
      </c>
      <c r="B660" s="40">
        <f>E630</f>
        <v>42472</v>
      </c>
      <c r="C660" s="46"/>
      <c r="D660" s="42"/>
      <c r="E660" s="42"/>
      <c r="F660" s="43"/>
      <c r="G660" s="43"/>
      <c r="H660" s="104">
        <f t="shared" si="39"/>
        <v>0</v>
      </c>
      <c r="I660" s="41">
        <f t="shared" si="40"/>
        <v>0</v>
      </c>
    </row>
    <row r="661" spans="1:9" x14ac:dyDescent="0.3">
      <c r="A661" s="39">
        <f t="shared" si="41"/>
        <v>29</v>
      </c>
      <c r="B661" s="40">
        <f>E630</f>
        <v>42472</v>
      </c>
      <c r="C661" s="46"/>
      <c r="D661" s="42"/>
      <c r="E661" s="42"/>
      <c r="F661" s="43"/>
      <c r="G661" s="43"/>
      <c r="H661" s="104">
        <f t="shared" si="39"/>
        <v>0</v>
      </c>
      <c r="I661" s="41">
        <f t="shared" si="40"/>
        <v>0</v>
      </c>
    </row>
    <row r="662" spans="1:9" x14ac:dyDescent="0.3">
      <c r="A662" s="39">
        <f t="shared" si="41"/>
        <v>30</v>
      </c>
      <c r="B662" s="40">
        <f>E630</f>
        <v>42472</v>
      </c>
      <c r="C662" s="46"/>
      <c r="D662" s="42"/>
      <c r="E662" s="42"/>
      <c r="F662" s="43"/>
      <c r="G662" s="43"/>
      <c r="H662" s="104">
        <f t="shared" si="39"/>
        <v>0</v>
      </c>
      <c r="I662" s="41">
        <f t="shared" si="40"/>
        <v>0</v>
      </c>
    </row>
    <row r="663" spans="1:9" x14ac:dyDescent="0.3">
      <c r="A663" s="39">
        <f t="shared" si="41"/>
        <v>31</v>
      </c>
      <c r="B663" s="40">
        <f>E630</f>
        <v>42472</v>
      </c>
      <c r="C663" s="46"/>
      <c r="D663" s="42"/>
      <c r="E663" s="42"/>
      <c r="F663" s="43"/>
      <c r="G663" s="43"/>
      <c r="H663" s="104">
        <f t="shared" si="39"/>
        <v>0</v>
      </c>
      <c r="I663" s="41">
        <f t="shared" si="40"/>
        <v>0</v>
      </c>
    </row>
    <row r="664" spans="1:9" x14ac:dyDescent="0.3">
      <c r="A664" s="39">
        <f t="shared" si="41"/>
        <v>32</v>
      </c>
      <c r="B664" s="40">
        <f>E630</f>
        <v>42472</v>
      </c>
      <c r="C664" s="46"/>
      <c r="D664" s="42"/>
      <c r="E664" s="42"/>
      <c r="F664" s="43"/>
      <c r="G664" s="43"/>
      <c r="H664" s="104">
        <f t="shared" si="39"/>
        <v>0</v>
      </c>
      <c r="I664" s="41">
        <f t="shared" si="40"/>
        <v>0</v>
      </c>
    </row>
    <row r="665" spans="1:9" x14ac:dyDescent="0.3">
      <c r="A665" s="39">
        <f t="shared" si="41"/>
        <v>33</v>
      </c>
      <c r="B665" s="40">
        <f>E630</f>
        <v>42472</v>
      </c>
      <c r="C665" s="46"/>
      <c r="D665" s="42"/>
      <c r="E665" s="42"/>
      <c r="F665" s="43"/>
      <c r="G665" s="43"/>
      <c r="H665" s="104">
        <f t="shared" si="39"/>
        <v>0</v>
      </c>
      <c r="I665" s="41">
        <f t="shared" si="40"/>
        <v>0</v>
      </c>
    </row>
    <row r="666" spans="1:9" x14ac:dyDescent="0.3">
      <c r="A666" s="39">
        <f t="shared" si="41"/>
        <v>34</v>
      </c>
      <c r="B666" s="40">
        <f>E630</f>
        <v>42472</v>
      </c>
      <c r="C666" s="46"/>
      <c r="D666" s="42"/>
      <c r="E666" s="42"/>
      <c r="F666" s="43"/>
      <c r="G666" s="43"/>
      <c r="H666" s="104">
        <f t="shared" si="39"/>
        <v>0</v>
      </c>
      <c r="I666" s="41">
        <f t="shared" si="40"/>
        <v>0</v>
      </c>
    </row>
    <row r="667" spans="1:9" x14ac:dyDescent="0.3">
      <c r="A667" s="39">
        <f t="shared" si="41"/>
        <v>35</v>
      </c>
      <c r="B667" s="40">
        <f>E630</f>
        <v>42472</v>
      </c>
      <c r="C667" s="46"/>
      <c r="D667" s="42"/>
      <c r="E667" s="42"/>
      <c r="F667" s="43"/>
      <c r="G667" s="43"/>
      <c r="H667" s="104">
        <f t="shared" si="39"/>
        <v>0</v>
      </c>
      <c r="I667" s="41">
        <f t="shared" si="40"/>
        <v>0</v>
      </c>
    </row>
    <row r="668" spans="1:9" x14ac:dyDescent="0.3">
      <c r="A668" s="39">
        <f t="shared" si="41"/>
        <v>36</v>
      </c>
      <c r="B668" s="40">
        <f>E630</f>
        <v>42472</v>
      </c>
      <c r="C668" s="46"/>
      <c r="D668" s="42"/>
      <c r="E668" s="42"/>
      <c r="F668" s="43"/>
      <c r="G668" s="43"/>
      <c r="H668" s="104">
        <f t="shared" si="39"/>
        <v>0</v>
      </c>
      <c r="I668" s="41">
        <f t="shared" si="40"/>
        <v>0</v>
      </c>
    </row>
    <row r="669" spans="1:9" x14ac:dyDescent="0.3">
      <c r="A669" s="37"/>
      <c r="B669" s="35"/>
      <c r="C669" s="38" t="s">
        <v>12</v>
      </c>
      <c r="D669" s="35"/>
      <c r="E669" s="36"/>
      <c r="F669" s="41">
        <f>SUM(F633:F668)</f>
        <v>94</v>
      </c>
      <c r="G669" s="41">
        <f>SUM(G633:G668)</f>
        <v>0</v>
      </c>
      <c r="H669" s="104">
        <f>SUM(H633:H668)</f>
        <v>1</v>
      </c>
      <c r="I669" s="41">
        <f>SUM(I633:I668)</f>
        <v>93</v>
      </c>
    </row>
    <row r="670" spans="1:9" x14ac:dyDescent="0.3">
      <c r="H670" s="100"/>
    </row>
    <row r="671" spans="1:9" x14ac:dyDescent="0.3">
      <c r="G671" s="29" t="s">
        <v>31</v>
      </c>
      <c r="H671" s="100"/>
    </row>
    <row r="672" spans="1:9" x14ac:dyDescent="0.3">
      <c r="H672" s="100"/>
    </row>
    <row r="673" spans="1:9" x14ac:dyDescent="0.3">
      <c r="B673" s="29" t="s">
        <v>18</v>
      </c>
      <c r="C673" s="30" t="s">
        <v>91</v>
      </c>
      <c r="H673" s="100"/>
    </row>
    <row r="674" spans="1:9" x14ac:dyDescent="0.3">
      <c r="B674" s="29" t="s">
        <v>19</v>
      </c>
      <c r="C674" s="31">
        <v>4002</v>
      </c>
      <c r="H674" s="100"/>
    </row>
    <row r="675" spans="1:9" x14ac:dyDescent="0.3">
      <c r="H675" s="100"/>
    </row>
    <row r="676" spans="1:9" ht="18" x14ac:dyDescent="0.35">
      <c r="C676" s="29"/>
      <c r="D676" s="32"/>
      <c r="E676" s="33" t="s">
        <v>20</v>
      </c>
      <c r="F676" s="32"/>
      <c r="G676" s="29"/>
      <c r="H676" s="100"/>
    </row>
    <row r="677" spans="1:9" ht="18" x14ac:dyDescent="0.35">
      <c r="C677" s="29"/>
      <c r="D677" s="32"/>
      <c r="E677" s="33" t="s">
        <v>21</v>
      </c>
      <c r="F677" s="32"/>
      <c r="G677" s="29"/>
      <c r="H677" s="100"/>
    </row>
    <row r="678" spans="1:9" ht="18" x14ac:dyDescent="0.35">
      <c r="C678" s="29"/>
      <c r="D678" s="34" t="s">
        <v>22</v>
      </c>
      <c r="E678" s="44">
        <f>E630+1</f>
        <v>42473</v>
      </c>
      <c r="F678" s="32"/>
      <c r="G678" s="29"/>
      <c r="H678" s="100"/>
    </row>
    <row r="679" spans="1:9" x14ac:dyDescent="0.3">
      <c r="H679" s="100"/>
    </row>
    <row r="680" spans="1:9" ht="36" x14ac:dyDescent="0.3">
      <c r="A680" s="27" t="s">
        <v>23</v>
      </c>
      <c r="B680" s="28" t="s">
        <v>15</v>
      </c>
      <c r="C680" s="28" t="s">
        <v>24</v>
      </c>
      <c r="D680" s="28" t="s">
        <v>25</v>
      </c>
      <c r="E680" s="28" t="s">
        <v>26</v>
      </c>
      <c r="F680" s="26" t="s">
        <v>27</v>
      </c>
      <c r="G680" s="28" t="s">
        <v>28</v>
      </c>
      <c r="H680" s="209" t="s">
        <v>29</v>
      </c>
      <c r="I680" s="26" t="s">
        <v>30</v>
      </c>
    </row>
    <row r="681" spans="1:9" x14ac:dyDescent="0.3">
      <c r="A681" s="39">
        <v>1</v>
      </c>
      <c r="B681" s="40">
        <f>E678</f>
        <v>42473</v>
      </c>
      <c r="C681" s="46">
        <v>636632</v>
      </c>
      <c r="D681" s="42">
        <v>716</v>
      </c>
      <c r="E681" s="42">
        <v>11297</v>
      </c>
      <c r="F681" s="43">
        <v>100</v>
      </c>
      <c r="G681" s="43"/>
      <c r="H681" s="104">
        <f t="shared" ref="H681:H716" si="42">IF(F681-G681&lt;50,0,IF(F681-G681&lt;150,1,IF(F681-G681&lt;250,2,IF(F681-G681&lt;350,3,IF(F681-G681&lt;450,4,IF(F681-G681&lt;550,5,IF(F681-G681&lt;650,6,IF(F681-G681&lt;750,7,IF(F681-G681&lt;850,8,IF(F681-G681&lt;950,9,IF(F681-G681&lt;1050,10,IF(F681-G681&lt;1150,11,IF(F681-G681&lt;1250,12,IF(F681-G681&lt;1350,13,IF(F681-G681&lt;1450,14,IF(F681-G681&lt;1550,15,IF(F681-G681&lt;1650,16,IF(F681-G681&lt;1750,17,IF(F681-G681&lt;1850,18,IF(F681-G681&lt;1950,19,IF(F681-G681&lt;2050,20,IF(F681-G681&lt;2150,21,IF(F681-G681&lt;2250,22,IF(F681-G681&lt;2350,23,IF(F681-G681&lt;2450,24,IF(F681-G681&lt;2550,25,IF(F681-G681&lt;2650,26,IF(F681-G681&lt;2750,27,IF(F681-G681&lt;2850,28,IF(F681-G681&lt;2950,29,IF(F681-G681&lt;3050,30,)))))))))))))))))))))))))))))))</f>
        <v>1</v>
      </c>
      <c r="I681" s="41">
        <f>F681-H681</f>
        <v>99</v>
      </c>
    </row>
    <row r="682" spans="1:9" x14ac:dyDescent="0.3">
      <c r="A682" s="39">
        <f>A681+1</f>
        <v>2</v>
      </c>
      <c r="B682" s="40">
        <f>E678</f>
        <v>42473</v>
      </c>
      <c r="C682" s="46">
        <v>616027</v>
      </c>
      <c r="D682" s="42">
        <v>586</v>
      </c>
      <c r="E682" s="42">
        <v>15302</v>
      </c>
      <c r="F682" s="43">
        <v>80</v>
      </c>
      <c r="G682" s="43"/>
      <c r="H682" s="104">
        <f t="shared" si="42"/>
        <v>1</v>
      </c>
      <c r="I682" s="41">
        <f t="shared" ref="I682:I716" si="43">F682-H682</f>
        <v>79</v>
      </c>
    </row>
    <row r="683" spans="1:9" x14ac:dyDescent="0.3">
      <c r="A683" s="39">
        <f t="shared" ref="A683:A716" si="44">A682+1</f>
        <v>3</v>
      </c>
      <c r="B683" s="40">
        <f>E678</f>
        <v>42473</v>
      </c>
      <c r="C683" s="46"/>
      <c r="D683" s="42"/>
      <c r="E683" s="42"/>
      <c r="F683" s="43"/>
      <c r="G683" s="43"/>
      <c r="H683" s="104">
        <f t="shared" si="42"/>
        <v>0</v>
      </c>
      <c r="I683" s="41">
        <f t="shared" si="43"/>
        <v>0</v>
      </c>
    </row>
    <row r="684" spans="1:9" x14ac:dyDescent="0.3">
      <c r="A684" s="39">
        <f t="shared" si="44"/>
        <v>4</v>
      </c>
      <c r="B684" s="40">
        <f>E678</f>
        <v>42473</v>
      </c>
      <c r="C684" s="46"/>
      <c r="D684" s="42"/>
      <c r="E684" s="42"/>
      <c r="F684" s="43"/>
      <c r="G684" s="43"/>
      <c r="H684" s="104">
        <f t="shared" si="42"/>
        <v>0</v>
      </c>
      <c r="I684" s="41">
        <f t="shared" si="43"/>
        <v>0</v>
      </c>
    </row>
    <row r="685" spans="1:9" x14ac:dyDescent="0.3">
      <c r="A685" s="39">
        <f t="shared" si="44"/>
        <v>5</v>
      </c>
      <c r="B685" s="40">
        <f>E678</f>
        <v>42473</v>
      </c>
      <c r="C685" s="46"/>
      <c r="D685" s="42"/>
      <c r="E685" s="42"/>
      <c r="F685" s="43"/>
      <c r="G685" s="43"/>
      <c r="H685" s="104">
        <f t="shared" si="42"/>
        <v>0</v>
      </c>
      <c r="I685" s="41">
        <f t="shared" si="43"/>
        <v>0</v>
      </c>
    </row>
    <row r="686" spans="1:9" x14ac:dyDescent="0.3">
      <c r="A686" s="39">
        <f t="shared" si="44"/>
        <v>6</v>
      </c>
      <c r="B686" s="40">
        <f>E678</f>
        <v>42473</v>
      </c>
      <c r="C686" s="46"/>
      <c r="D686" s="42"/>
      <c r="E686" s="42"/>
      <c r="F686" s="43"/>
      <c r="G686" s="43"/>
      <c r="H686" s="104">
        <f t="shared" si="42"/>
        <v>0</v>
      </c>
      <c r="I686" s="41">
        <f t="shared" si="43"/>
        <v>0</v>
      </c>
    </row>
    <row r="687" spans="1:9" x14ac:dyDescent="0.3">
      <c r="A687" s="39">
        <f t="shared" si="44"/>
        <v>7</v>
      </c>
      <c r="B687" s="40">
        <f>E678</f>
        <v>42473</v>
      </c>
      <c r="C687" s="46"/>
      <c r="D687" s="42"/>
      <c r="E687" s="42"/>
      <c r="F687" s="43"/>
      <c r="G687" s="43"/>
      <c r="H687" s="104">
        <f t="shared" si="42"/>
        <v>0</v>
      </c>
      <c r="I687" s="41">
        <f t="shared" si="43"/>
        <v>0</v>
      </c>
    </row>
    <row r="688" spans="1:9" x14ac:dyDescent="0.3">
      <c r="A688" s="39">
        <f t="shared" si="44"/>
        <v>8</v>
      </c>
      <c r="B688" s="40">
        <f>E678</f>
        <v>42473</v>
      </c>
      <c r="C688" s="46"/>
      <c r="D688" s="42"/>
      <c r="E688" s="42"/>
      <c r="F688" s="43"/>
      <c r="G688" s="43"/>
      <c r="H688" s="104">
        <f t="shared" si="42"/>
        <v>0</v>
      </c>
      <c r="I688" s="41">
        <f t="shared" si="43"/>
        <v>0</v>
      </c>
    </row>
    <row r="689" spans="1:9" x14ac:dyDescent="0.3">
      <c r="A689" s="39">
        <f t="shared" si="44"/>
        <v>9</v>
      </c>
      <c r="B689" s="40">
        <f>E678</f>
        <v>42473</v>
      </c>
      <c r="C689" s="46"/>
      <c r="D689" s="42"/>
      <c r="E689" s="42"/>
      <c r="F689" s="43"/>
      <c r="G689" s="43"/>
      <c r="H689" s="104">
        <f t="shared" si="42"/>
        <v>0</v>
      </c>
      <c r="I689" s="41">
        <f t="shared" si="43"/>
        <v>0</v>
      </c>
    </row>
    <row r="690" spans="1:9" x14ac:dyDescent="0.3">
      <c r="A690" s="39">
        <f t="shared" si="44"/>
        <v>10</v>
      </c>
      <c r="B690" s="40">
        <f>E678</f>
        <v>42473</v>
      </c>
      <c r="C690" s="46"/>
      <c r="D690" s="42"/>
      <c r="E690" s="42"/>
      <c r="F690" s="43"/>
      <c r="G690" s="43"/>
      <c r="H690" s="104">
        <f t="shared" si="42"/>
        <v>0</v>
      </c>
      <c r="I690" s="41">
        <f t="shared" si="43"/>
        <v>0</v>
      </c>
    </row>
    <row r="691" spans="1:9" x14ac:dyDescent="0.3">
      <c r="A691" s="39">
        <f t="shared" si="44"/>
        <v>11</v>
      </c>
      <c r="B691" s="40">
        <f>E678</f>
        <v>42473</v>
      </c>
      <c r="C691" s="46"/>
      <c r="D691" s="42"/>
      <c r="E691" s="42"/>
      <c r="F691" s="43"/>
      <c r="G691" s="43"/>
      <c r="H691" s="104">
        <f t="shared" si="42"/>
        <v>0</v>
      </c>
      <c r="I691" s="41">
        <f t="shared" si="43"/>
        <v>0</v>
      </c>
    </row>
    <row r="692" spans="1:9" x14ac:dyDescent="0.3">
      <c r="A692" s="39">
        <f t="shared" si="44"/>
        <v>12</v>
      </c>
      <c r="B692" s="40">
        <f>E678</f>
        <v>42473</v>
      </c>
      <c r="C692" s="46"/>
      <c r="D692" s="42"/>
      <c r="E692" s="42"/>
      <c r="F692" s="43"/>
      <c r="G692" s="43"/>
      <c r="H692" s="104">
        <f t="shared" si="42"/>
        <v>0</v>
      </c>
      <c r="I692" s="41">
        <f t="shared" si="43"/>
        <v>0</v>
      </c>
    </row>
    <row r="693" spans="1:9" x14ac:dyDescent="0.3">
      <c r="A693" s="39">
        <f t="shared" si="44"/>
        <v>13</v>
      </c>
      <c r="B693" s="40">
        <f>E678</f>
        <v>42473</v>
      </c>
      <c r="C693" s="46"/>
      <c r="D693" s="42"/>
      <c r="E693" s="42"/>
      <c r="F693" s="43"/>
      <c r="G693" s="43"/>
      <c r="H693" s="104">
        <f t="shared" si="42"/>
        <v>0</v>
      </c>
      <c r="I693" s="41">
        <f t="shared" si="43"/>
        <v>0</v>
      </c>
    </row>
    <row r="694" spans="1:9" x14ac:dyDescent="0.3">
      <c r="A694" s="39">
        <f t="shared" si="44"/>
        <v>14</v>
      </c>
      <c r="B694" s="40">
        <f>E678</f>
        <v>42473</v>
      </c>
      <c r="C694" s="46"/>
      <c r="D694" s="42"/>
      <c r="E694" s="42"/>
      <c r="F694" s="43"/>
      <c r="G694" s="43"/>
      <c r="H694" s="104">
        <f t="shared" si="42"/>
        <v>0</v>
      </c>
      <c r="I694" s="41">
        <f t="shared" si="43"/>
        <v>0</v>
      </c>
    </row>
    <row r="695" spans="1:9" x14ac:dyDescent="0.3">
      <c r="A695" s="39">
        <f t="shared" si="44"/>
        <v>15</v>
      </c>
      <c r="B695" s="40">
        <f>E678</f>
        <v>42473</v>
      </c>
      <c r="C695" s="46"/>
      <c r="D695" s="42"/>
      <c r="E695" s="42"/>
      <c r="F695" s="43"/>
      <c r="G695" s="43"/>
      <c r="H695" s="104">
        <f t="shared" si="42"/>
        <v>0</v>
      </c>
      <c r="I695" s="41">
        <f t="shared" si="43"/>
        <v>0</v>
      </c>
    </row>
    <row r="696" spans="1:9" x14ac:dyDescent="0.3">
      <c r="A696" s="39">
        <f t="shared" si="44"/>
        <v>16</v>
      </c>
      <c r="B696" s="40">
        <f>E678</f>
        <v>42473</v>
      </c>
      <c r="C696" s="46"/>
      <c r="D696" s="42"/>
      <c r="E696" s="42"/>
      <c r="F696" s="43"/>
      <c r="G696" s="43"/>
      <c r="H696" s="104">
        <f t="shared" si="42"/>
        <v>0</v>
      </c>
      <c r="I696" s="41">
        <f t="shared" si="43"/>
        <v>0</v>
      </c>
    </row>
    <row r="697" spans="1:9" x14ac:dyDescent="0.3">
      <c r="A697" s="39">
        <f t="shared" si="44"/>
        <v>17</v>
      </c>
      <c r="B697" s="40">
        <f>E678</f>
        <v>42473</v>
      </c>
      <c r="C697" s="46"/>
      <c r="D697" s="42"/>
      <c r="E697" s="42"/>
      <c r="F697" s="43"/>
      <c r="G697" s="43"/>
      <c r="H697" s="104">
        <f t="shared" si="42"/>
        <v>0</v>
      </c>
      <c r="I697" s="41">
        <f t="shared" si="43"/>
        <v>0</v>
      </c>
    </row>
    <row r="698" spans="1:9" x14ac:dyDescent="0.3">
      <c r="A698" s="39">
        <f t="shared" si="44"/>
        <v>18</v>
      </c>
      <c r="B698" s="40">
        <f>E678</f>
        <v>42473</v>
      </c>
      <c r="C698" s="46"/>
      <c r="D698" s="42"/>
      <c r="E698" s="42"/>
      <c r="F698" s="43"/>
      <c r="G698" s="43"/>
      <c r="H698" s="104">
        <f t="shared" si="42"/>
        <v>0</v>
      </c>
      <c r="I698" s="41">
        <f t="shared" si="43"/>
        <v>0</v>
      </c>
    </row>
    <row r="699" spans="1:9" x14ac:dyDescent="0.3">
      <c r="A699" s="39">
        <f t="shared" si="44"/>
        <v>19</v>
      </c>
      <c r="B699" s="40">
        <f>E678</f>
        <v>42473</v>
      </c>
      <c r="C699" s="46"/>
      <c r="D699" s="42"/>
      <c r="E699" s="42"/>
      <c r="F699" s="43"/>
      <c r="G699" s="43"/>
      <c r="H699" s="104">
        <f t="shared" si="42"/>
        <v>0</v>
      </c>
      <c r="I699" s="41">
        <f t="shared" si="43"/>
        <v>0</v>
      </c>
    </row>
    <row r="700" spans="1:9" x14ac:dyDescent="0.3">
      <c r="A700" s="39">
        <f t="shared" si="44"/>
        <v>20</v>
      </c>
      <c r="B700" s="40">
        <f>E678</f>
        <v>42473</v>
      </c>
      <c r="C700" s="46"/>
      <c r="D700" s="42"/>
      <c r="E700" s="42"/>
      <c r="F700" s="43"/>
      <c r="G700" s="43"/>
      <c r="H700" s="104">
        <f t="shared" si="42"/>
        <v>0</v>
      </c>
      <c r="I700" s="41">
        <f t="shared" si="43"/>
        <v>0</v>
      </c>
    </row>
    <row r="701" spans="1:9" x14ac:dyDescent="0.3">
      <c r="A701" s="39">
        <f t="shared" si="44"/>
        <v>21</v>
      </c>
      <c r="B701" s="40">
        <f>E678</f>
        <v>42473</v>
      </c>
      <c r="C701" s="46"/>
      <c r="D701" s="42"/>
      <c r="E701" s="42"/>
      <c r="F701" s="43"/>
      <c r="G701" s="43"/>
      <c r="H701" s="104">
        <f t="shared" si="42"/>
        <v>0</v>
      </c>
      <c r="I701" s="41">
        <f t="shared" si="43"/>
        <v>0</v>
      </c>
    </row>
    <row r="702" spans="1:9" x14ac:dyDescent="0.3">
      <c r="A702" s="39">
        <f t="shared" si="44"/>
        <v>22</v>
      </c>
      <c r="B702" s="40">
        <f>E678</f>
        <v>42473</v>
      </c>
      <c r="C702" s="46"/>
      <c r="D702" s="42"/>
      <c r="E702" s="42"/>
      <c r="F702" s="43"/>
      <c r="G702" s="43"/>
      <c r="H702" s="104">
        <f t="shared" si="42"/>
        <v>0</v>
      </c>
      <c r="I702" s="41">
        <f t="shared" si="43"/>
        <v>0</v>
      </c>
    </row>
    <row r="703" spans="1:9" x14ac:dyDescent="0.3">
      <c r="A703" s="39">
        <f t="shared" si="44"/>
        <v>23</v>
      </c>
      <c r="B703" s="40">
        <f>E678</f>
        <v>42473</v>
      </c>
      <c r="C703" s="46"/>
      <c r="D703" s="42"/>
      <c r="E703" s="42"/>
      <c r="F703" s="43"/>
      <c r="G703" s="43"/>
      <c r="H703" s="104">
        <f t="shared" si="42"/>
        <v>0</v>
      </c>
      <c r="I703" s="41">
        <f t="shared" si="43"/>
        <v>0</v>
      </c>
    </row>
    <row r="704" spans="1:9" x14ac:dyDescent="0.3">
      <c r="A704" s="39">
        <f t="shared" si="44"/>
        <v>24</v>
      </c>
      <c r="B704" s="40">
        <f>E678</f>
        <v>42473</v>
      </c>
      <c r="C704" s="46"/>
      <c r="D704" s="42"/>
      <c r="E704" s="42"/>
      <c r="F704" s="43"/>
      <c r="G704" s="43"/>
      <c r="H704" s="104">
        <f t="shared" si="42"/>
        <v>0</v>
      </c>
      <c r="I704" s="41">
        <f t="shared" si="43"/>
        <v>0</v>
      </c>
    </row>
    <row r="705" spans="1:9" x14ac:dyDescent="0.3">
      <c r="A705" s="39">
        <f t="shared" si="44"/>
        <v>25</v>
      </c>
      <c r="B705" s="40">
        <f>E678</f>
        <v>42473</v>
      </c>
      <c r="C705" s="46"/>
      <c r="D705" s="42"/>
      <c r="E705" s="42"/>
      <c r="F705" s="43"/>
      <c r="G705" s="43"/>
      <c r="H705" s="104">
        <f t="shared" si="42"/>
        <v>0</v>
      </c>
      <c r="I705" s="41">
        <f t="shared" si="43"/>
        <v>0</v>
      </c>
    </row>
    <row r="706" spans="1:9" x14ac:dyDescent="0.3">
      <c r="A706" s="39">
        <f t="shared" si="44"/>
        <v>26</v>
      </c>
      <c r="B706" s="40">
        <f>E678</f>
        <v>42473</v>
      </c>
      <c r="C706" s="46"/>
      <c r="D706" s="42"/>
      <c r="E706" s="42"/>
      <c r="F706" s="43"/>
      <c r="G706" s="43"/>
      <c r="H706" s="104">
        <f t="shared" si="42"/>
        <v>0</v>
      </c>
      <c r="I706" s="41">
        <f t="shared" si="43"/>
        <v>0</v>
      </c>
    </row>
    <row r="707" spans="1:9" x14ac:dyDescent="0.3">
      <c r="A707" s="39">
        <f t="shared" si="44"/>
        <v>27</v>
      </c>
      <c r="B707" s="40">
        <f>E678</f>
        <v>42473</v>
      </c>
      <c r="C707" s="46"/>
      <c r="D707" s="42"/>
      <c r="E707" s="42"/>
      <c r="F707" s="43"/>
      <c r="G707" s="43"/>
      <c r="H707" s="104">
        <f t="shared" si="42"/>
        <v>0</v>
      </c>
      <c r="I707" s="41">
        <f t="shared" si="43"/>
        <v>0</v>
      </c>
    </row>
    <row r="708" spans="1:9" x14ac:dyDescent="0.3">
      <c r="A708" s="39">
        <f t="shared" si="44"/>
        <v>28</v>
      </c>
      <c r="B708" s="40">
        <f>E678</f>
        <v>42473</v>
      </c>
      <c r="C708" s="46"/>
      <c r="D708" s="42"/>
      <c r="E708" s="42"/>
      <c r="F708" s="43"/>
      <c r="G708" s="43"/>
      <c r="H708" s="104">
        <f t="shared" si="42"/>
        <v>0</v>
      </c>
      <c r="I708" s="41">
        <f t="shared" si="43"/>
        <v>0</v>
      </c>
    </row>
    <row r="709" spans="1:9" x14ac:dyDescent="0.3">
      <c r="A709" s="39">
        <f t="shared" si="44"/>
        <v>29</v>
      </c>
      <c r="B709" s="40">
        <f>E678</f>
        <v>42473</v>
      </c>
      <c r="C709" s="46"/>
      <c r="D709" s="42"/>
      <c r="E709" s="42"/>
      <c r="F709" s="43"/>
      <c r="G709" s="43"/>
      <c r="H709" s="104">
        <f t="shared" si="42"/>
        <v>0</v>
      </c>
      <c r="I709" s="41">
        <f t="shared" si="43"/>
        <v>0</v>
      </c>
    </row>
    <row r="710" spans="1:9" x14ac:dyDescent="0.3">
      <c r="A710" s="39">
        <f t="shared" si="44"/>
        <v>30</v>
      </c>
      <c r="B710" s="40">
        <f>E678</f>
        <v>42473</v>
      </c>
      <c r="C710" s="46"/>
      <c r="D710" s="42"/>
      <c r="E710" s="42"/>
      <c r="F710" s="43"/>
      <c r="G710" s="43"/>
      <c r="H710" s="104">
        <f t="shared" si="42"/>
        <v>0</v>
      </c>
      <c r="I710" s="41">
        <f t="shared" si="43"/>
        <v>0</v>
      </c>
    </row>
    <row r="711" spans="1:9" x14ac:dyDescent="0.3">
      <c r="A711" s="39">
        <f t="shared" si="44"/>
        <v>31</v>
      </c>
      <c r="B711" s="40">
        <f>E678</f>
        <v>42473</v>
      </c>
      <c r="C711" s="46"/>
      <c r="D711" s="42"/>
      <c r="E711" s="42"/>
      <c r="F711" s="43"/>
      <c r="G711" s="43"/>
      <c r="H711" s="104">
        <f t="shared" si="42"/>
        <v>0</v>
      </c>
      <c r="I711" s="41">
        <f t="shared" si="43"/>
        <v>0</v>
      </c>
    </row>
    <row r="712" spans="1:9" x14ac:dyDescent="0.3">
      <c r="A712" s="39">
        <f t="shared" si="44"/>
        <v>32</v>
      </c>
      <c r="B712" s="40">
        <f>E678</f>
        <v>42473</v>
      </c>
      <c r="C712" s="46"/>
      <c r="D712" s="42"/>
      <c r="E712" s="42"/>
      <c r="F712" s="43"/>
      <c r="G712" s="43"/>
      <c r="H712" s="104">
        <f t="shared" si="42"/>
        <v>0</v>
      </c>
      <c r="I712" s="41">
        <f t="shared" si="43"/>
        <v>0</v>
      </c>
    </row>
    <row r="713" spans="1:9" x14ac:dyDescent="0.3">
      <c r="A713" s="39">
        <f t="shared" si="44"/>
        <v>33</v>
      </c>
      <c r="B713" s="40">
        <f>E678</f>
        <v>42473</v>
      </c>
      <c r="C713" s="46"/>
      <c r="D713" s="42"/>
      <c r="E713" s="42"/>
      <c r="F713" s="43"/>
      <c r="G713" s="43"/>
      <c r="H713" s="104">
        <f t="shared" si="42"/>
        <v>0</v>
      </c>
      <c r="I713" s="41">
        <f t="shared" si="43"/>
        <v>0</v>
      </c>
    </row>
    <row r="714" spans="1:9" x14ac:dyDescent="0.3">
      <c r="A714" s="39">
        <f t="shared" si="44"/>
        <v>34</v>
      </c>
      <c r="B714" s="40">
        <f>E678</f>
        <v>42473</v>
      </c>
      <c r="C714" s="46"/>
      <c r="D714" s="42"/>
      <c r="E714" s="42"/>
      <c r="F714" s="43"/>
      <c r="G714" s="43"/>
      <c r="H714" s="104">
        <f t="shared" si="42"/>
        <v>0</v>
      </c>
      <c r="I714" s="41">
        <f t="shared" si="43"/>
        <v>0</v>
      </c>
    </row>
    <row r="715" spans="1:9" x14ac:dyDescent="0.3">
      <c r="A715" s="39">
        <f t="shared" si="44"/>
        <v>35</v>
      </c>
      <c r="B715" s="40">
        <f>E678</f>
        <v>42473</v>
      </c>
      <c r="C715" s="46"/>
      <c r="D715" s="42"/>
      <c r="E715" s="42"/>
      <c r="F715" s="43"/>
      <c r="G715" s="43"/>
      <c r="H715" s="104">
        <f t="shared" si="42"/>
        <v>0</v>
      </c>
      <c r="I715" s="41">
        <f t="shared" si="43"/>
        <v>0</v>
      </c>
    </row>
    <row r="716" spans="1:9" x14ac:dyDescent="0.3">
      <c r="A716" s="39">
        <f t="shared" si="44"/>
        <v>36</v>
      </c>
      <c r="B716" s="40">
        <f>E678</f>
        <v>42473</v>
      </c>
      <c r="C716" s="46"/>
      <c r="D716" s="42"/>
      <c r="E716" s="42"/>
      <c r="F716" s="43"/>
      <c r="G716" s="43"/>
      <c r="H716" s="104">
        <f t="shared" si="42"/>
        <v>0</v>
      </c>
      <c r="I716" s="41">
        <f t="shared" si="43"/>
        <v>0</v>
      </c>
    </row>
    <row r="717" spans="1:9" x14ac:dyDescent="0.3">
      <c r="A717" s="37"/>
      <c r="B717" s="35"/>
      <c r="C717" s="38" t="s">
        <v>12</v>
      </c>
      <c r="D717" s="35"/>
      <c r="E717" s="36"/>
      <c r="F717" s="41">
        <f>SUM(F681:F716)</f>
        <v>180</v>
      </c>
      <c r="G717" s="41">
        <f>SUM(G681:G716)</f>
        <v>0</v>
      </c>
      <c r="H717" s="104">
        <f>SUM(H681:H716)</f>
        <v>2</v>
      </c>
      <c r="I717" s="41">
        <f>SUM(I681:I716)</f>
        <v>178</v>
      </c>
    </row>
    <row r="718" spans="1:9" x14ac:dyDescent="0.3">
      <c r="H718" s="100"/>
    </row>
    <row r="719" spans="1:9" x14ac:dyDescent="0.3">
      <c r="G719" s="29" t="s">
        <v>31</v>
      </c>
      <c r="H719" s="100"/>
    </row>
    <row r="720" spans="1:9" x14ac:dyDescent="0.3">
      <c r="H720" s="100"/>
    </row>
    <row r="721" spans="1:9" x14ac:dyDescent="0.3">
      <c r="B721" s="29" t="s">
        <v>18</v>
      </c>
      <c r="C721" s="30" t="s">
        <v>91</v>
      </c>
      <c r="H721" s="100"/>
    </row>
    <row r="722" spans="1:9" x14ac:dyDescent="0.3">
      <c r="B722" s="29" t="s">
        <v>19</v>
      </c>
      <c r="C722" s="31">
        <v>4002</v>
      </c>
      <c r="H722" s="100"/>
    </row>
    <row r="723" spans="1:9" x14ac:dyDescent="0.3">
      <c r="H723" s="100"/>
    </row>
    <row r="724" spans="1:9" ht="18" x14ac:dyDescent="0.35">
      <c r="C724" s="29"/>
      <c r="D724" s="32"/>
      <c r="E724" s="33" t="s">
        <v>20</v>
      </c>
      <c r="F724" s="32"/>
      <c r="G724" s="29"/>
      <c r="H724" s="100"/>
    </row>
    <row r="725" spans="1:9" ht="18" x14ac:dyDescent="0.35">
      <c r="C725" s="29"/>
      <c r="D725" s="32"/>
      <c r="E725" s="33" t="s">
        <v>21</v>
      </c>
      <c r="F725" s="32"/>
      <c r="G725" s="29"/>
      <c r="H725" s="100"/>
    </row>
    <row r="726" spans="1:9" ht="18" x14ac:dyDescent="0.35">
      <c r="C726" s="29"/>
      <c r="D726" s="34" t="s">
        <v>22</v>
      </c>
      <c r="E726" s="44">
        <f>E678+1</f>
        <v>42474</v>
      </c>
      <c r="F726" s="32"/>
      <c r="G726" s="29"/>
      <c r="H726" s="100"/>
    </row>
    <row r="727" spans="1:9" x14ac:dyDescent="0.3">
      <c r="H727" s="100"/>
    </row>
    <row r="728" spans="1:9" ht="36" x14ac:dyDescent="0.3">
      <c r="A728" s="27" t="s">
        <v>23</v>
      </c>
      <c r="B728" s="28" t="s">
        <v>15</v>
      </c>
      <c r="C728" s="28" t="s">
        <v>24</v>
      </c>
      <c r="D728" s="28" t="s">
        <v>25</v>
      </c>
      <c r="E728" s="28" t="s">
        <v>26</v>
      </c>
      <c r="F728" s="26" t="s">
        <v>27</v>
      </c>
      <c r="G728" s="28" t="s">
        <v>28</v>
      </c>
      <c r="H728" s="209" t="s">
        <v>29</v>
      </c>
      <c r="I728" s="26" t="s">
        <v>30</v>
      </c>
    </row>
    <row r="729" spans="1:9" x14ac:dyDescent="0.3">
      <c r="A729" s="39">
        <v>1</v>
      </c>
      <c r="B729" s="40">
        <f>E726</f>
        <v>42474</v>
      </c>
      <c r="C729" s="46"/>
      <c r="D729" s="42"/>
      <c r="E729" s="42"/>
      <c r="F729" s="43"/>
      <c r="G729" s="43"/>
      <c r="H729" s="104">
        <f t="shared" ref="H729:H764" si="45">IF(F729-G729&lt;50,0,IF(F729-G729&lt;150,1,IF(F729-G729&lt;250,2,IF(F729-G729&lt;350,3,IF(F729-G729&lt;450,4,IF(F729-G729&lt;550,5,IF(F729-G729&lt;650,6,IF(F729-G729&lt;750,7,IF(F729-G729&lt;850,8,IF(F729-G729&lt;950,9,IF(F729-G729&lt;1050,10,IF(F729-G729&lt;1150,11,IF(F729-G729&lt;1250,12,IF(F729-G729&lt;1350,13,IF(F729-G729&lt;1450,14,IF(F729-G729&lt;1550,15,IF(F729-G729&lt;1650,16,IF(F729-G729&lt;1750,17,IF(F729-G729&lt;1850,18,IF(F729-G729&lt;1950,19,IF(F729-G729&lt;2050,20,IF(F729-G729&lt;2150,21,IF(F729-G729&lt;2250,22,IF(F729-G729&lt;2350,23,IF(F729-G729&lt;2450,24,IF(F729-G729&lt;2550,25,IF(F729-G729&lt;2650,26,IF(F729-G729&lt;2750,27,IF(F729-G729&lt;2850,28,IF(F729-G729&lt;2950,29,IF(F729-G729&lt;3050,30,)))))))))))))))))))))))))))))))</f>
        <v>0</v>
      </c>
      <c r="I729" s="41">
        <f>F729-H729</f>
        <v>0</v>
      </c>
    </row>
    <row r="730" spans="1:9" x14ac:dyDescent="0.3">
      <c r="A730" s="39">
        <f>A729+1</f>
        <v>2</v>
      </c>
      <c r="B730" s="40">
        <f>E726</f>
        <v>42474</v>
      </c>
      <c r="C730" s="46"/>
      <c r="D730" s="42"/>
      <c r="E730" s="42"/>
      <c r="F730" s="43"/>
      <c r="G730" s="43"/>
      <c r="H730" s="104">
        <f t="shared" si="45"/>
        <v>0</v>
      </c>
      <c r="I730" s="41">
        <f t="shared" ref="I730:I764" si="46">F730-H730</f>
        <v>0</v>
      </c>
    </row>
    <row r="731" spans="1:9" x14ac:dyDescent="0.3">
      <c r="A731" s="39">
        <f t="shared" ref="A731:A764" si="47">A730+1</f>
        <v>3</v>
      </c>
      <c r="B731" s="40">
        <f>E726</f>
        <v>42474</v>
      </c>
      <c r="C731" s="46"/>
      <c r="D731" s="42"/>
      <c r="E731" s="42"/>
      <c r="F731" s="43"/>
      <c r="G731" s="43"/>
      <c r="H731" s="104">
        <f t="shared" si="45"/>
        <v>0</v>
      </c>
      <c r="I731" s="41">
        <f t="shared" si="46"/>
        <v>0</v>
      </c>
    </row>
    <row r="732" spans="1:9" x14ac:dyDescent="0.3">
      <c r="A732" s="39">
        <f t="shared" si="47"/>
        <v>4</v>
      </c>
      <c r="B732" s="40">
        <f>E726</f>
        <v>42474</v>
      </c>
      <c r="C732" s="46"/>
      <c r="D732" s="42"/>
      <c r="E732" s="42"/>
      <c r="F732" s="43"/>
      <c r="G732" s="43"/>
      <c r="H732" s="104">
        <f t="shared" si="45"/>
        <v>0</v>
      </c>
      <c r="I732" s="41">
        <f t="shared" si="46"/>
        <v>0</v>
      </c>
    </row>
    <row r="733" spans="1:9" x14ac:dyDescent="0.3">
      <c r="A733" s="39">
        <f t="shared" si="47"/>
        <v>5</v>
      </c>
      <c r="B733" s="40">
        <f>E726</f>
        <v>42474</v>
      </c>
      <c r="C733" s="46"/>
      <c r="D733" s="42"/>
      <c r="E733" s="42"/>
      <c r="F733" s="43"/>
      <c r="G733" s="43"/>
      <c r="H733" s="104">
        <f t="shared" si="45"/>
        <v>0</v>
      </c>
      <c r="I733" s="41">
        <f t="shared" si="46"/>
        <v>0</v>
      </c>
    </row>
    <row r="734" spans="1:9" x14ac:dyDescent="0.3">
      <c r="A734" s="39">
        <f t="shared" si="47"/>
        <v>6</v>
      </c>
      <c r="B734" s="40">
        <f>E726</f>
        <v>42474</v>
      </c>
      <c r="C734" s="46"/>
      <c r="D734" s="42"/>
      <c r="E734" s="42"/>
      <c r="F734" s="43"/>
      <c r="G734" s="43"/>
      <c r="H734" s="104">
        <f t="shared" si="45"/>
        <v>0</v>
      </c>
      <c r="I734" s="41">
        <f t="shared" si="46"/>
        <v>0</v>
      </c>
    </row>
    <row r="735" spans="1:9" x14ac:dyDescent="0.3">
      <c r="A735" s="39">
        <f t="shared" si="47"/>
        <v>7</v>
      </c>
      <c r="B735" s="40">
        <f>E726</f>
        <v>42474</v>
      </c>
      <c r="C735" s="46"/>
      <c r="D735" s="42"/>
      <c r="E735" s="42"/>
      <c r="F735" s="43"/>
      <c r="G735" s="43"/>
      <c r="H735" s="104">
        <f t="shared" si="45"/>
        <v>0</v>
      </c>
      <c r="I735" s="41">
        <f t="shared" si="46"/>
        <v>0</v>
      </c>
    </row>
    <row r="736" spans="1:9" x14ac:dyDescent="0.3">
      <c r="A736" s="39">
        <f t="shared" si="47"/>
        <v>8</v>
      </c>
      <c r="B736" s="40">
        <f>E726</f>
        <v>42474</v>
      </c>
      <c r="C736" s="46"/>
      <c r="D736" s="42"/>
      <c r="E736" s="42"/>
      <c r="F736" s="43"/>
      <c r="G736" s="43"/>
      <c r="H736" s="104">
        <f t="shared" si="45"/>
        <v>0</v>
      </c>
      <c r="I736" s="41">
        <f t="shared" si="46"/>
        <v>0</v>
      </c>
    </row>
    <row r="737" spans="1:9" x14ac:dyDescent="0.3">
      <c r="A737" s="39">
        <f t="shared" si="47"/>
        <v>9</v>
      </c>
      <c r="B737" s="40">
        <f>E726</f>
        <v>42474</v>
      </c>
      <c r="C737" s="46"/>
      <c r="D737" s="42"/>
      <c r="E737" s="42"/>
      <c r="F737" s="43"/>
      <c r="G737" s="43"/>
      <c r="H737" s="104">
        <f t="shared" si="45"/>
        <v>0</v>
      </c>
      <c r="I737" s="41">
        <f t="shared" si="46"/>
        <v>0</v>
      </c>
    </row>
    <row r="738" spans="1:9" x14ac:dyDescent="0.3">
      <c r="A738" s="39">
        <f t="shared" si="47"/>
        <v>10</v>
      </c>
      <c r="B738" s="40">
        <f>E726</f>
        <v>42474</v>
      </c>
      <c r="C738" s="46"/>
      <c r="D738" s="42"/>
      <c r="E738" s="42"/>
      <c r="F738" s="43"/>
      <c r="G738" s="43"/>
      <c r="H738" s="104">
        <f t="shared" si="45"/>
        <v>0</v>
      </c>
      <c r="I738" s="41">
        <f t="shared" si="46"/>
        <v>0</v>
      </c>
    </row>
    <row r="739" spans="1:9" x14ac:dyDescent="0.3">
      <c r="A739" s="39">
        <f t="shared" si="47"/>
        <v>11</v>
      </c>
      <c r="B739" s="40">
        <f>E726</f>
        <v>42474</v>
      </c>
      <c r="C739" s="46"/>
      <c r="D739" s="42"/>
      <c r="E739" s="42"/>
      <c r="F739" s="43"/>
      <c r="G739" s="43"/>
      <c r="H739" s="104">
        <f t="shared" si="45"/>
        <v>0</v>
      </c>
      <c r="I739" s="41">
        <f t="shared" si="46"/>
        <v>0</v>
      </c>
    </row>
    <row r="740" spans="1:9" x14ac:dyDescent="0.3">
      <c r="A740" s="39">
        <f t="shared" si="47"/>
        <v>12</v>
      </c>
      <c r="B740" s="40">
        <f>E726</f>
        <v>42474</v>
      </c>
      <c r="C740" s="46"/>
      <c r="D740" s="42"/>
      <c r="E740" s="42"/>
      <c r="F740" s="43"/>
      <c r="G740" s="43"/>
      <c r="H740" s="104">
        <f t="shared" si="45"/>
        <v>0</v>
      </c>
      <c r="I740" s="41">
        <f t="shared" si="46"/>
        <v>0</v>
      </c>
    </row>
    <row r="741" spans="1:9" x14ac:dyDescent="0.3">
      <c r="A741" s="39">
        <f t="shared" si="47"/>
        <v>13</v>
      </c>
      <c r="B741" s="40">
        <f>E726</f>
        <v>42474</v>
      </c>
      <c r="C741" s="46"/>
      <c r="D741" s="42"/>
      <c r="E741" s="42"/>
      <c r="F741" s="43"/>
      <c r="G741" s="43"/>
      <c r="H741" s="104">
        <f t="shared" si="45"/>
        <v>0</v>
      </c>
      <c r="I741" s="41">
        <f t="shared" si="46"/>
        <v>0</v>
      </c>
    </row>
    <row r="742" spans="1:9" x14ac:dyDescent="0.3">
      <c r="A742" s="39">
        <f t="shared" si="47"/>
        <v>14</v>
      </c>
      <c r="B742" s="40">
        <f>E726</f>
        <v>42474</v>
      </c>
      <c r="C742" s="46"/>
      <c r="D742" s="42"/>
      <c r="E742" s="42"/>
      <c r="F742" s="43"/>
      <c r="G742" s="43"/>
      <c r="H742" s="104">
        <f t="shared" si="45"/>
        <v>0</v>
      </c>
      <c r="I742" s="41">
        <f t="shared" si="46"/>
        <v>0</v>
      </c>
    </row>
    <row r="743" spans="1:9" x14ac:dyDescent="0.3">
      <c r="A743" s="39">
        <f t="shared" si="47"/>
        <v>15</v>
      </c>
      <c r="B743" s="40">
        <f>E726</f>
        <v>42474</v>
      </c>
      <c r="C743" s="46"/>
      <c r="D743" s="42"/>
      <c r="E743" s="42"/>
      <c r="F743" s="43"/>
      <c r="G743" s="43"/>
      <c r="H743" s="104">
        <f t="shared" si="45"/>
        <v>0</v>
      </c>
      <c r="I743" s="41">
        <f t="shared" si="46"/>
        <v>0</v>
      </c>
    </row>
    <row r="744" spans="1:9" x14ac:dyDescent="0.3">
      <c r="A744" s="39">
        <f t="shared" si="47"/>
        <v>16</v>
      </c>
      <c r="B744" s="40">
        <f>E726</f>
        <v>42474</v>
      </c>
      <c r="C744" s="46"/>
      <c r="D744" s="42"/>
      <c r="E744" s="42"/>
      <c r="F744" s="43"/>
      <c r="G744" s="43"/>
      <c r="H744" s="104">
        <f t="shared" si="45"/>
        <v>0</v>
      </c>
      <c r="I744" s="41">
        <f t="shared" si="46"/>
        <v>0</v>
      </c>
    </row>
    <row r="745" spans="1:9" x14ac:dyDescent="0.3">
      <c r="A745" s="39">
        <f t="shared" si="47"/>
        <v>17</v>
      </c>
      <c r="B745" s="40">
        <f>E726</f>
        <v>42474</v>
      </c>
      <c r="C745" s="46"/>
      <c r="D745" s="42"/>
      <c r="E745" s="42"/>
      <c r="F745" s="43"/>
      <c r="G745" s="43"/>
      <c r="H745" s="104">
        <f t="shared" si="45"/>
        <v>0</v>
      </c>
      <c r="I745" s="41">
        <f t="shared" si="46"/>
        <v>0</v>
      </c>
    </row>
    <row r="746" spans="1:9" x14ac:dyDescent="0.3">
      <c r="A746" s="39">
        <f t="shared" si="47"/>
        <v>18</v>
      </c>
      <c r="B746" s="40">
        <f>E726</f>
        <v>42474</v>
      </c>
      <c r="C746" s="46"/>
      <c r="D746" s="42"/>
      <c r="E746" s="42"/>
      <c r="F746" s="43"/>
      <c r="G746" s="43"/>
      <c r="H746" s="104">
        <f t="shared" si="45"/>
        <v>0</v>
      </c>
      <c r="I746" s="41">
        <f t="shared" si="46"/>
        <v>0</v>
      </c>
    </row>
    <row r="747" spans="1:9" x14ac:dyDescent="0.3">
      <c r="A747" s="39">
        <f t="shared" si="47"/>
        <v>19</v>
      </c>
      <c r="B747" s="40">
        <f>E726</f>
        <v>42474</v>
      </c>
      <c r="C747" s="46"/>
      <c r="D747" s="42"/>
      <c r="E747" s="42"/>
      <c r="F747" s="43"/>
      <c r="G747" s="43"/>
      <c r="H747" s="104">
        <f t="shared" si="45"/>
        <v>0</v>
      </c>
      <c r="I747" s="41">
        <f t="shared" si="46"/>
        <v>0</v>
      </c>
    </row>
    <row r="748" spans="1:9" x14ac:dyDescent="0.3">
      <c r="A748" s="39">
        <f t="shared" si="47"/>
        <v>20</v>
      </c>
      <c r="B748" s="40">
        <f>E726</f>
        <v>42474</v>
      </c>
      <c r="C748" s="46"/>
      <c r="D748" s="42"/>
      <c r="E748" s="42"/>
      <c r="F748" s="43"/>
      <c r="G748" s="43"/>
      <c r="H748" s="104">
        <f t="shared" si="45"/>
        <v>0</v>
      </c>
      <c r="I748" s="41">
        <f t="shared" si="46"/>
        <v>0</v>
      </c>
    </row>
    <row r="749" spans="1:9" x14ac:dyDescent="0.3">
      <c r="A749" s="39">
        <f t="shared" si="47"/>
        <v>21</v>
      </c>
      <c r="B749" s="40">
        <f>E726</f>
        <v>42474</v>
      </c>
      <c r="C749" s="46"/>
      <c r="D749" s="42"/>
      <c r="E749" s="42"/>
      <c r="F749" s="43"/>
      <c r="G749" s="43"/>
      <c r="H749" s="104">
        <f t="shared" si="45"/>
        <v>0</v>
      </c>
      <c r="I749" s="41">
        <f t="shared" si="46"/>
        <v>0</v>
      </c>
    </row>
    <row r="750" spans="1:9" x14ac:dyDescent="0.3">
      <c r="A750" s="39">
        <f t="shared" si="47"/>
        <v>22</v>
      </c>
      <c r="B750" s="40">
        <f>E726</f>
        <v>42474</v>
      </c>
      <c r="C750" s="46"/>
      <c r="D750" s="42"/>
      <c r="E750" s="42"/>
      <c r="F750" s="43"/>
      <c r="G750" s="43"/>
      <c r="H750" s="104">
        <f t="shared" si="45"/>
        <v>0</v>
      </c>
      <c r="I750" s="41">
        <f t="shared" si="46"/>
        <v>0</v>
      </c>
    </row>
    <row r="751" spans="1:9" x14ac:dyDescent="0.3">
      <c r="A751" s="39">
        <f t="shared" si="47"/>
        <v>23</v>
      </c>
      <c r="B751" s="40">
        <f>E726</f>
        <v>42474</v>
      </c>
      <c r="C751" s="46"/>
      <c r="D751" s="42"/>
      <c r="E751" s="42"/>
      <c r="F751" s="43"/>
      <c r="G751" s="43"/>
      <c r="H751" s="104">
        <f t="shared" si="45"/>
        <v>0</v>
      </c>
      <c r="I751" s="41">
        <f t="shared" si="46"/>
        <v>0</v>
      </c>
    </row>
    <row r="752" spans="1:9" x14ac:dyDescent="0.3">
      <c r="A752" s="39">
        <f t="shared" si="47"/>
        <v>24</v>
      </c>
      <c r="B752" s="40">
        <f>E726</f>
        <v>42474</v>
      </c>
      <c r="C752" s="46"/>
      <c r="D752" s="42"/>
      <c r="E752" s="42"/>
      <c r="F752" s="43"/>
      <c r="G752" s="43"/>
      <c r="H752" s="104">
        <f t="shared" si="45"/>
        <v>0</v>
      </c>
      <c r="I752" s="41">
        <f t="shared" si="46"/>
        <v>0</v>
      </c>
    </row>
    <row r="753" spans="1:9" x14ac:dyDescent="0.3">
      <c r="A753" s="39">
        <f t="shared" si="47"/>
        <v>25</v>
      </c>
      <c r="B753" s="40">
        <f>E726</f>
        <v>42474</v>
      </c>
      <c r="C753" s="46"/>
      <c r="D753" s="42"/>
      <c r="E753" s="42"/>
      <c r="F753" s="43"/>
      <c r="G753" s="43"/>
      <c r="H753" s="104">
        <f t="shared" si="45"/>
        <v>0</v>
      </c>
      <c r="I753" s="41">
        <f t="shared" si="46"/>
        <v>0</v>
      </c>
    </row>
    <row r="754" spans="1:9" x14ac:dyDescent="0.3">
      <c r="A754" s="39">
        <f t="shared" si="47"/>
        <v>26</v>
      </c>
      <c r="B754" s="40">
        <f>E726</f>
        <v>42474</v>
      </c>
      <c r="C754" s="46"/>
      <c r="D754" s="42"/>
      <c r="E754" s="42"/>
      <c r="F754" s="43"/>
      <c r="G754" s="43"/>
      <c r="H754" s="104">
        <f t="shared" si="45"/>
        <v>0</v>
      </c>
      <c r="I754" s="41">
        <f t="shared" si="46"/>
        <v>0</v>
      </c>
    </row>
    <row r="755" spans="1:9" x14ac:dyDescent="0.3">
      <c r="A755" s="39">
        <f t="shared" si="47"/>
        <v>27</v>
      </c>
      <c r="B755" s="40">
        <f>E726</f>
        <v>42474</v>
      </c>
      <c r="C755" s="46"/>
      <c r="D755" s="42"/>
      <c r="E755" s="42"/>
      <c r="F755" s="43"/>
      <c r="G755" s="43"/>
      <c r="H755" s="104">
        <f t="shared" si="45"/>
        <v>0</v>
      </c>
      <c r="I755" s="41">
        <f t="shared" si="46"/>
        <v>0</v>
      </c>
    </row>
    <row r="756" spans="1:9" x14ac:dyDescent="0.3">
      <c r="A756" s="39">
        <f t="shared" si="47"/>
        <v>28</v>
      </c>
      <c r="B756" s="40">
        <f>E726</f>
        <v>42474</v>
      </c>
      <c r="C756" s="46"/>
      <c r="D756" s="42"/>
      <c r="E756" s="42"/>
      <c r="F756" s="43"/>
      <c r="G756" s="43"/>
      <c r="H756" s="104">
        <f t="shared" si="45"/>
        <v>0</v>
      </c>
      <c r="I756" s="41">
        <f t="shared" si="46"/>
        <v>0</v>
      </c>
    </row>
    <row r="757" spans="1:9" x14ac:dyDescent="0.3">
      <c r="A757" s="39">
        <f t="shared" si="47"/>
        <v>29</v>
      </c>
      <c r="B757" s="40">
        <f>E726</f>
        <v>42474</v>
      </c>
      <c r="C757" s="46"/>
      <c r="D757" s="42"/>
      <c r="E757" s="42"/>
      <c r="F757" s="43"/>
      <c r="G757" s="43"/>
      <c r="H757" s="104">
        <f t="shared" si="45"/>
        <v>0</v>
      </c>
      <c r="I757" s="41">
        <f t="shared" si="46"/>
        <v>0</v>
      </c>
    </row>
    <row r="758" spans="1:9" x14ac:dyDescent="0.3">
      <c r="A758" s="39">
        <f t="shared" si="47"/>
        <v>30</v>
      </c>
      <c r="B758" s="40">
        <f>E726</f>
        <v>42474</v>
      </c>
      <c r="C758" s="46"/>
      <c r="D758" s="42"/>
      <c r="E758" s="42"/>
      <c r="F758" s="43"/>
      <c r="G758" s="43"/>
      <c r="H758" s="104">
        <f t="shared" si="45"/>
        <v>0</v>
      </c>
      <c r="I758" s="41">
        <f t="shared" si="46"/>
        <v>0</v>
      </c>
    </row>
    <row r="759" spans="1:9" x14ac:dyDescent="0.3">
      <c r="A759" s="39">
        <f t="shared" si="47"/>
        <v>31</v>
      </c>
      <c r="B759" s="40">
        <f>E726</f>
        <v>42474</v>
      </c>
      <c r="C759" s="46"/>
      <c r="D759" s="42"/>
      <c r="E759" s="42"/>
      <c r="F759" s="43"/>
      <c r="G759" s="43"/>
      <c r="H759" s="104">
        <f t="shared" si="45"/>
        <v>0</v>
      </c>
      <c r="I759" s="41">
        <f t="shared" si="46"/>
        <v>0</v>
      </c>
    </row>
    <row r="760" spans="1:9" x14ac:dyDescent="0.3">
      <c r="A760" s="39">
        <f t="shared" si="47"/>
        <v>32</v>
      </c>
      <c r="B760" s="40">
        <f>E726</f>
        <v>42474</v>
      </c>
      <c r="C760" s="46"/>
      <c r="D760" s="42"/>
      <c r="E760" s="42"/>
      <c r="F760" s="43"/>
      <c r="G760" s="43"/>
      <c r="H760" s="104">
        <f t="shared" si="45"/>
        <v>0</v>
      </c>
      <c r="I760" s="41">
        <f t="shared" si="46"/>
        <v>0</v>
      </c>
    </row>
    <row r="761" spans="1:9" x14ac:dyDescent="0.3">
      <c r="A761" s="39">
        <f t="shared" si="47"/>
        <v>33</v>
      </c>
      <c r="B761" s="40">
        <f>E726</f>
        <v>42474</v>
      </c>
      <c r="C761" s="46"/>
      <c r="D761" s="42"/>
      <c r="E761" s="42"/>
      <c r="F761" s="43"/>
      <c r="G761" s="43"/>
      <c r="H761" s="104">
        <f t="shared" si="45"/>
        <v>0</v>
      </c>
      <c r="I761" s="41">
        <f t="shared" si="46"/>
        <v>0</v>
      </c>
    </row>
    <row r="762" spans="1:9" x14ac:dyDescent="0.3">
      <c r="A762" s="39">
        <f t="shared" si="47"/>
        <v>34</v>
      </c>
      <c r="B762" s="40">
        <f>E726</f>
        <v>42474</v>
      </c>
      <c r="C762" s="46"/>
      <c r="D762" s="42"/>
      <c r="E762" s="42"/>
      <c r="F762" s="43"/>
      <c r="G762" s="43"/>
      <c r="H762" s="104">
        <f t="shared" si="45"/>
        <v>0</v>
      </c>
      <c r="I762" s="41">
        <f t="shared" si="46"/>
        <v>0</v>
      </c>
    </row>
    <row r="763" spans="1:9" x14ac:dyDescent="0.3">
      <c r="A763" s="39">
        <f t="shared" si="47"/>
        <v>35</v>
      </c>
      <c r="B763" s="40">
        <f>E726</f>
        <v>42474</v>
      </c>
      <c r="C763" s="46"/>
      <c r="D763" s="42"/>
      <c r="E763" s="42"/>
      <c r="F763" s="43"/>
      <c r="G763" s="43"/>
      <c r="H763" s="104">
        <f t="shared" si="45"/>
        <v>0</v>
      </c>
      <c r="I763" s="41">
        <f t="shared" si="46"/>
        <v>0</v>
      </c>
    </row>
    <row r="764" spans="1:9" x14ac:dyDescent="0.3">
      <c r="A764" s="39">
        <f t="shared" si="47"/>
        <v>36</v>
      </c>
      <c r="B764" s="40">
        <f>E726</f>
        <v>42474</v>
      </c>
      <c r="C764" s="46"/>
      <c r="D764" s="42"/>
      <c r="E764" s="42"/>
      <c r="F764" s="43"/>
      <c r="G764" s="43"/>
      <c r="H764" s="104">
        <f t="shared" si="45"/>
        <v>0</v>
      </c>
      <c r="I764" s="41">
        <f t="shared" si="46"/>
        <v>0</v>
      </c>
    </row>
    <row r="765" spans="1:9" x14ac:dyDescent="0.3">
      <c r="A765" s="37"/>
      <c r="B765" s="35"/>
      <c r="C765" s="38" t="s">
        <v>12</v>
      </c>
      <c r="D765" s="35"/>
      <c r="E765" s="36"/>
      <c r="F765" s="41">
        <f>SUM(F729:F764)</f>
        <v>0</v>
      </c>
      <c r="G765" s="41">
        <f>SUM(G729:G764)</f>
        <v>0</v>
      </c>
      <c r="H765" s="104">
        <f>SUM(H729:H764)</f>
        <v>0</v>
      </c>
      <c r="I765" s="41">
        <f>SUM(I729:I764)</f>
        <v>0</v>
      </c>
    </row>
    <row r="766" spans="1:9" x14ac:dyDescent="0.3">
      <c r="H766" s="100"/>
    </row>
    <row r="767" spans="1:9" x14ac:dyDescent="0.3">
      <c r="G767" s="29" t="s">
        <v>31</v>
      </c>
      <c r="H767" s="100"/>
    </row>
    <row r="768" spans="1:9" x14ac:dyDescent="0.3">
      <c r="H768" s="100"/>
    </row>
    <row r="769" spans="1:9" x14ac:dyDescent="0.3">
      <c r="B769" s="29" t="s">
        <v>18</v>
      </c>
      <c r="C769" s="30" t="s">
        <v>91</v>
      </c>
      <c r="H769" s="100"/>
    </row>
    <row r="770" spans="1:9" x14ac:dyDescent="0.3">
      <c r="B770" s="29" t="s">
        <v>19</v>
      </c>
      <c r="C770" s="31">
        <v>4002</v>
      </c>
      <c r="H770" s="100"/>
    </row>
    <row r="771" spans="1:9" x14ac:dyDescent="0.3">
      <c r="H771" s="100"/>
    </row>
    <row r="772" spans="1:9" ht="18" x14ac:dyDescent="0.35">
      <c r="C772" s="29"/>
      <c r="D772" s="32"/>
      <c r="E772" s="33" t="s">
        <v>20</v>
      </c>
      <c r="F772" s="32"/>
      <c r="G772" s="29"/>
      <c r="H772" s="100"/>
    </row>
    <row r="773" spans="1:9" ht="18" x14ac:dyDescent="0.35">
      <c r="C773" s="29"/>
      <c r="D773" s="32"/>
      <c r="E773" s="33" t="s">
        <v>21</v>
      </c>
      <c r="F773" s="32"/>
      <c r="G773" s="29"/>
      <c r="H773" s="100"/>
    </row>
    <row r="774" spans="1:9" ht="18" x14ac:dyDescent="0.35">
      <c r="C774" s="29"/>
      <c r="D774" s="34" t="s">
        <v>22</v>
      </c>
      <c r="E774" s="44">
        <f>E726+1</f>
        <v>42475</v>
      </c>
      <c r="F774" s="32"/>
      <c r="G774" s="29"/>
      <c r="H774" s="100"/>
    </row>
    <row r="775" spans="1:9" x14ac:dyDescent="0.3">
      <c r="H775" s="100"/>
    </row>
    <row r="776" spans="1:9" ht="36" x14ac:dyDescent="0.3">
      <c r="A776" s="27" t="s">
        <v>23</v>
      </c>
      <c r="B776" s="28" t="s">
        <v>15</v>
      </c>
      <c r="C776" s="28" t="s">
        <v>24</v>
      </c>
      <c r="D776" s="28" t="s">
        <v>25</v>
      </c>
      <c r="E776" s="28" t="s">
        <v>26</v>
      </c>
      <c r="F776" s="26" t="s">
        <v>27</v>
      </c>
      <c r="G776" s="28" t="s">
        <v>28</v>
      </c>
      <c r="H776" s="209" t="s">
        <v>29</v>
      </c>
      <c r="I776" s="26" t="s">
        <v>30</v>
      </c>
    </row>
    <row r="777" spans="1:9" x14ac:dyDescent="0.3">
      <c r="A777" s="39">
        <v>1</v>
      </c>
      <c r="B777" s="40">
        <f>E774</f>
        <v>42475</v>
      </c>
      <c r="C777" s="46">
        <v>636632</v>
      </c>
      <c r="D777" s="42">
        <v>717</v>
      </c>
      <c r="E777" s="42">
        <v>52890</v>
      </c>
      <c r="F777" s="43">
        <v>60.02</v>
      </c>
      <c r="G777" s="43"/>
      <c r="H777" s="104">
        <f t="shared" ref="H777:H812" si="48">IF(F777-G777&lt;50,0,IF(F777-G777&lt;150,1,IF(F777-G777&lt;250,2,IF(F777-G777&lt;350,3,IF(F777-G777&lt;450,4,IF(F777-G777&lt;550,5,IF(F777-G777&lt;650,6,IF(F777-G777&lt;750,7,IF(F777-G777&lt;850,8,IF(F777-G777&lt;950,9,IF(F777-G777&lt;1050,10,IF(F777-G777&lt;1150,11,IF(F777-G777&lt;1250,12,IF(F777-G777&lt;1350,13,IF(F777-G777&lt;1450,14,IF(F777-G777&lt;1550,15,IF(F777-G777&lt;1650,16,IF(F777-G777&lt;1750,17,IF(F777-G777&lt;1850,18,IF(F777-G777&lt;1950,19,IF(F777-G777&lt;2050,20,IF(F777-G777&lt;2150,21,IF(F777-G777&lt;2250,22,IF(F777-G777&lt;2350,23,IF(F777-G777&lt;2450,24,IF(F777-G777&lt;2550,25,IF(F777-G777&lt;2650,26,IF(F777-G777&lt;2750,27,IF(F777-G777&lt;2850,28,IF(F777-G777&lt;2950,29,IF(F777-G777&lt;3050,30,)))))))))))))))))))))))))))))))</f>
        <v>1</v>
      </c>
      <c r="I777" s="41">
        <f>F777-H777</f>
        <v>59.02</v>
      </c>
    </row>
    <row r="778" spans="1:9" x14ac:dyDescent="0.3">
      <c r="A778" s="39">
        <f>A777+1</f>
        <v>2</v>
      </c>
      <c r="B778" s="40">
        <f>E774</f>
        <v>42475</v>
      </c>
      <c r="C778" s="46">
        <v>615063</v>
      </c>
      <c r="D778" s="42">
        <v>708</v>
      </c>
      <c r="E778" s="42">
        <v>26387</v>
      </c>
      <c r="F778" s="43">
        <v>10</v>
      </c>
      <c r="G778" s="43">
        <v>10</v>
      </c>
      <c r="H778" s="104">
        <f t="shared" si="48"/>
        <v>0</v>
      </c>
      <c r="I778" s="41">
        <f t="shared" ref="I778:I812" si="49">F778-H778</f>
        <v>10</v>
      </c>
    </row>
    <row r="779" spans="1:9" x14ac:dyDescent="0.3">
      <c r="A779" s="39">
        <f t="shared" ref="A779:A812" si="50">A778+1</f>
        <v>3</v>
      </c>
      <c r="B779" s="40">
        <f>E774</f>
        <v>42475</v>
      </c>
      <c r="C779" s="46">
        <v>615063</v>
      </c>
      <c r="D779" s="42">
        <v>709</v>
      </c>
      <c r="E779" s="42">
        <v>5548</v>
      </c>
      <c r="F779" s="43">
        <v>10</v>
      </c>
      <c r="G779" s="43">
        <v>10</v>
      </c>
      <c r="H779" s="104">
        <f t="shared" si="48"/>
        <v>0</v>
      </c>
      <c r="I779" s="41">
        <f t="shared" si="49"/>
        <v>10</v>
      </c>
    </row>
    <row r="780" spans="1:9" x14ac:dyDescent="0.3">
      <c r="A780" s="39">
        <f t="shared" si="50"/>
        <v>4</v>
      </c>
      <c r="B780" s="40">
        <f>E774</f>
        <v>42475</v>
      </c>
      <c r="C780" s="46">
        <v>636632</v>
      </c>
      <c r="D780" s="42">
        <v>718</v>
      </c>
      <c r="E780" s="42">
        <v>25955</v>
      </c>
      <c r="F780" s="43">
        <v>100</v>
      </c>
      <c r="G780" s="43">
        <v>100</v>
      </c>
      <c r="H780" s="104">
        <f t="shared" si="48"/>
        <v>0</v>
      </c>
      <c r="I780" s="41">
        <f t="shared" si="49"/>
        <v>100</v>
      </c>
    </row>
    <row r="781" spans="1:9" x14ac:dyDescent="0.3">
      <c r="A781" s="39">
        <f t="shared" si="50"/>
        <v>5</v>
      </c>
      <c r="B781" s="40">
        <f>E774</f>
        <v>42475</v>
      </c>
      <c r="C781" s="46">
        <v>616027</v>
      </c>
      <c r="D781" s="42">
        <v>587</v>
      </c>
      <c r="E781" s="42">
        <v>11727</v>
      </c>
      <c r="F781" s="43">
        <v>50</v>
      </c>
      <c r="G781" s="43"/>
      <c r="H781" s="104">
        <f t="shared" si="48"/>
        <v>1</v>
      </c>
      <c r="I781" s="41">
        <f t="shared" si="49"/>
        <v>49</v>
      </c>
    </row>
    <row r="782" spans="1:9" x14ac:dyDescent="0.3">
      <c r="A782" s="39">
        <f t="shared" si="50"/>
        <v>6</v>
      </c>
      <c r="B782" s="40">
        <f>E774</f>
        <v>42475</v>
      </c>
      <c r="C782" s="46">
        <v>616027</v>
      </c>
      <c r="D782" s="42">
        <v>588</v>
      </c>
      <c r="E782" s="42">
        <v>16118</v>
      </c>
      <c r="F782" s="43">
        <v>200</v>
      </c>
      <c r="G782" s="43"/>
      <c r="H782" s="104">
        <f t="shared" si="48"/>
        <v>2</v>
      </c>
      <c r="I782" s="41">
        <f t="shared" si="49"/>
        <v>198</v>
      </c>
    </row>
    <row r="783" spans="1:9" x14ac:dyDescent="0.3">
      <c r="A783" s="39">
        <f t="shared" si="50"/>
        <v>7</v>
      </c>
      <c r="B783" s="40">
        <f>E774</f>
        <v>42475</v>
      </c>
      <c r="C783" s="46">
        <v>636632</v>
      </c>
      <c r="D783" s="42">
        <v>719</v>
      </c>
      <c r="E783" s="42">
        <v>61210</v>
      </c>
      <c r="F783" s="43">
        <v>150</v>
      </c>
      <c r="G783" s="43"/>
      <c r="H783" s="104">
        <f t="shared" si="48"/>
        <v>2</v>
      </c>
      <c r="I783" s="41">
        <f t="shared" si="49"/>
        <v>148</v>
      </c>
    </row>
    <row r="784" spans="1:9" x14ac:dyDescent="0.3">
      <c r="A784" s="39">
        <f t="shared" si="50"/>
        <v>8</v>
      </c>
      <c r="B784" s="40">
        <f>E774</f>
        <v>42475</v>
      </c>
      <c r="C784" s="46"/>
      <c r="D784" s="42"/>
      <c r="E784" s="42"/>
      <c r="F784" s="43"/>
      <c r="G784" s="43"/>
      <c r="H784" s="104">
        <f t="shared" si="48"/>
        <v>0</v>
      </c>
      <c r="I784" s="41">
        <f t="shared" si="49"/>
        <v>0</v>
      </c>
    </row>
    <row r="785" spans="1:9" x14ac:dyDescent="0.3">
      <c r="A785" s="39">
        <f t="shared" si="50"/>
        <v>9</v>
      </c>
      <c r="B785" s="40">
        <f>E774</f>
        <v>42475</v>
      </c>
      <c r="C785" s="46"/>
      <c r="D785" s="42"/>
      <c r="E785" s="42"/>
      <c r="F785" s="43"/>
      <c r="G785" s="43"/>
      <c r="H785" s="104">
        <f t="shared" si="48"/>
        <v>0</v>
      </c>
      <c r="I785" s="41">
        <f t="shared" si="49"/>
        <v>0</v>
      </c>
    </row>
    <row r="786" spans="1:9" x14ac:dyDescent="0.3">
      <c r="A786" s="39">
        <f t="shared" si="50"/>
        <v>10</v>
      </c>
      <c r="B786" s="40">
        <f>E774</f>
        <v>42475</v>
      </c>
      <c r="C786" s="46"/>
      <c r="D786" s="42"/>
      <c r="E786" s="42"/>
      <c r="F786" s="43"/>
      <c r="G786" s="43"/>
      <c r="H786" s="104">
        <f t="shared" si="48"/>
        <v>0</v>
      </c>
      <c r="I786" s="41">
        <f t="shared" si="49"/>
        <v>0</v>
      </c>
    </row>
    <row r="787" spans="1:9" x14ac:dyDescent="0.3">
      <c r="A787" s="39">
        <f t="shared" si="50"/>
        <v>11</v>
      </c>
      <c r="B787" s="40">
        <f>E774</f>
        <v>42475</v>
      </c>
      <c r="C787" s="46"/>
      <c r="D787" s="42"/>
      <c r="E787" s="42"/>
      <c r="F787" s="43"/>
      <c r="G787" s="43"/>
      <c r="H787" s="104">
        <f t="shared" si="48"/>
        <v>0</v>
      </c>
      <c r="I787" s="41">
        <f t="shared" si="49"/>
        <v>0</v>
      </c>
    </row>
    <row r="788" spans="1:9" x14ac:dyDescent="0.3">
      <c r="A788" s="39">
        <f t="shared" si="50"/>
        <v>12</v>
      </c>
      <c r="B788" s="40">
        <f>E774</f>
        <v>42475</v>
      </c>
      <c r="C788" s="46"/>
      <c r="D788" s="42"/>
      <c r="E788" s="42"/>
      <c r="F788" s="43"/>
      <c r="G788" s="43"/>
      <c r="H788" s="104">
        <f t="shared" si="48"/>
        <v>0</v>
      </c>
      <c r="I788" s="41">
        <f t="shared" si="49"/>
        <v>0</v>
      </c>
    </row>
    <row r="789" spans="1:9" x14ac:dyDescent="0.3">
      <c r="A789" s="39">
        <f t="shared" si="50"/>
        <v>13</v>
      </c>
      <c r="B789" s="40">
        <f>E774</f>
        <v>42475</v>
      </c>
      <c r="C789" s="46"/>
      <c r="D789" s="42"/>
      <c r="E789" s="42"/>
      <c r="F789" s="43"/>
      <c r="G789" s="43"/>
      <c r="H789" s="104">
        <f t="shared" si="48"/>
        <v>0</v>
      </c>
      <c r="I789" s="41">
        <f t="shared" si="49"/>
        <v>0</v>
      </c>
    </row>
    <row r="790" spans="1:9" x14ac:dyDescent="0.3">
      <c r="A790" s="39">
        <f t="shared" si="50"/>
        <v>14</v>
      </c>
      <c r="B790" s="40">
        <f>E774</f>
        <v>42475</v>
      </c>
      <c r="C790" s="46"/>
      <c r="D790" s="42"/>
      <c r="E790" s="42"/>
      <c r="F790" s="43"/>
      <c r="G790" s="43"/>
      <c r="H790" s="104">
        <f t="shared" si="48"/>
        <v>0</v>
      </c>
      <c r="I790" s="41">
        <f t="shared" si="49"/>
        <v>0</v>
      </c>
    </row>
    <row r="791" spans="1:9" x14ac:dyDescent="0.3">
      <c r="A791" s="39">
        <f t="shared" si="50"/>
        <v>15</v>
      </c>
      <c r="B791" s="40">
        <f>E774</f>
        <v>42475</v>
      </c>
      <c r="C791" s="46"/>
      <c r="D791" s="42"/>
      <c r="E791" s="42"/>
      <c r="F791" s="43"/>
      <c r="G791" s="43"/>
      <c r="H791" s="104">
        <f t="shared" si="48"/>
        <v>0</v>
      </c>
      <c r="I791" s="41">
        <f t="shared" si="49"/>
        <v>0</v>
      </c>
    </row>
    <row r="792" spans="1:9" x14ac:dyDescent="0.3">
      <c r="A792" s="39">
        <f t="shared" si="50"/>
        <v>16</v>
      </c>
      <c r="B792" s="40">
        <f>E774</f>
        <v>42475</v>
      </c>
      <c r="C792" s="46"/>
      <c r="D792" s="42"/>
      <c r="E792" s="42"/>
      <c r="F792" s="43"/>
      <c r="G792" s="43"/>
      <c r="H792" s="104">
        <f t="shared" si="48"/>
        <v>0</v>
      </c>
      <c r="I792" s="41">
        <f t="shared" si="49"/>
        <v>0</v>
      </c>
    </row>
    <row r="793" spans="1:9" x14ac:dyDescent="0.3">
      <c r="A793" s="39">
        <f t="shared" si="50"/>
        <v>17</v>
      </c>
      <c r="B793" s="40">
        <f>E774</f>
        <v>42475</v>
      </c>
      <c r="C793" s="46"/>
      <c r="D793" s="42"/>
      <c r="E793" s="42"/>
      <c r="F793" s="43"/>
      <c r="G793" s="43"/>
      <c r="H793" s="104">
        <f t="shared" si="48"/>
        <v>0</v>
      </c>
      <c r="I793" s="41">
        <f t="shared" si="49"/>
        <v>0</v>
      </c>
    </row>
    <row r="794" spans="1:9" x14ac:dyDescent="0.3">
      <c r="A794" s="39">
        <f t="shared" si="50"/>
        <v>18</v>
      </c>
      <c r="B794" s="40">
        <f>E774</f>
        <v>42475</v>
      </c>
      <c r="C794" s="46"/>
      <c r="D794" s="42"/>
      <c r="E794" s="42"/>
      <c r="F794" s="43"/>
      <c r="G794" s="43"/>
      <c r="H794" s="104">
        <f t="shared" si="48"/>
        <v>0</v>
      </c>
      <c r="I794" s="41">
        <f t="shared" si="49"/>
        <v>0</v>
      </c>
    </row>
    <row r="795" spans="1:9" x14ac:dyDescent="0.3">
      <c r="A795" s="39">
        <f t="shared" si="50"/>
        <v>19</v>
      </c>
      <c r="B795" s="40">
        <f>E774</f>
        <v>42475</v>
      </c>
      <c r="C795" s="46"/>
      <c r="D795" s="42"/>
      <c r="E795" s="42"/>
      <c r="F795" s="43"/>
      <c r="G795" s="43"/>
      <c r="H795" s="104">
        <f t="shared" si="48"/>
        <v>0</v>
      </c>
      <c r="I795" s="41">
        <f t="shared" si="49"/>
        <v>0</v>
      </c>
    </row>
    <row r="796" spans="1:9" x14ac:dyDescent="0.3">
      <c r="A796" s="39">
        <f t="shared" si="50"/>
        <v>20</v>
      </c>
      <c r="B796" s="40">
        <f>E774</f>
        <v>42475</v>
      </c>
      <c r="C796" s="46"/>
      <c r="D796" s="42"/>
      <c r="E796" s="42"/>
      <c r="F796" s="43"/>
      <c r="G796" s="43"/>
      <c r="H796" s="104">
        <f t="shared" si="48"/>
        <v>0</v>
      </c>
      <c r="I796" s="41">
        <f t="shared" si="49"/>
        <v>0</v>
      </c>
    </row>
    <row r="797" spans="1:9" x14ac:dyDescent="0.3">
      <c r="A797" s="39">
        <f t="shared" si="50"/>
        <v>21</v>
      </c>
      <c r="B797" s="40">
        <f>E774</f>
        <v>42475</v>
      </c>
      <c r="C797" s="46"/>
      <c r="D797" s="42"/>
      <c r="E797" s="42"/>
      <c r="F797" s="43"/>
      <c r="G797" s="43"/>
      <c r="H797" s="104">
        <f t="shared" si="48"/>
        <v>0</v>
      </c>
      <c r="I797" s="41">
        <f t="shared" si="49"/>
        <v>0</v>
      </c>
    </row>
    <row r="798" spans="1:9" x14ac:dyDescent="0.3">
      <c r="A798" s="39">
        <f t="shared" si="50"/>
        <v>22</v>
      </c>
      <c r="B798" s="40">
        <f>E774</f>
        <v>42475</v>
      </c>
      <c r="C798" s="46"/>
      <c r="D798" s="42"/>
      <c r="E798" s="42"/>
      <c r="F798" s="43"/>
      <c r="G798" s="43"/>
      <c r="H798" s="104">
        <f t="shared" si="48"/>
        <v>0</v>
      </c>
      <c r="I798" s="41">
        <f t="shared" si="49"/>
        <v>0</v>
      </c>
    </row>
    <row r="799" spans="1:9" x14ac:dyDescent="0.3">
      <c r="A799" s="39">
        <f t="shared" si="50"/>
        <v>23</v>
      </c>
      <c r="B799" s="40">
        <f>E774</f>
        <v>42475</v>
      </c>
      <c r="C799" s="46"/>
      <c r="D799" s="42"/>
      <c r="E799" s="42"/>
      <c r="F799" s="43"/>
      <c r="G799" s="43"/>
      <c r="H799" s="104">
        <f t="shared" si="48"/>
        <v>0</v>
      </c>
      <c r="I799" s="41">
        <f t="shared" si="49"/>
        <v>0</v>
      </c>
    </row>
    <row r="800" spans="1:9" x14ac:dyDescent="0.3">
      <c r="A800" s="39">
        <f t="shared" si="50"/>
        <v>24</v>
      </c>
      <c r="B800" s="40">
        <f>E774</f>
        <v>42475</v>
      </c>
      <c r="C800" s="46"/>
      <c r="D800" s="42"/>
      <c r="E800" s="42"/>
      <c r="F800" s="43"/>
      <c r="G800" s="43"/>
      <c r="H800" s="104">
        <f t="shared" si="48"/>
        <v>0</v>
      </c>
      <c r="I800" s="41">
        <f t="shared" si="49"/>
        <v>0</v>
      </c>
    </row>
    <row r="801" spans="1:9" x14ac:dyDescent="0.3">
      <c r="A801" s="39">
        <f t="shared" si="50"/>
        <v>25</v>
      </c>
      <c r="B801" s="40">
        <f>E774</f>
        <v>42475</v>
      </c>
      <c r="C801" s="46"/>
      <c r="D801" s="42"/>
      <c r="E801" s="42"/>
      <c r="F801" s="43"/>
      <c r="G801" s="43"/>
      <c r="H801" s="104">
        <f t="shared" si="48"/>
        <v>0</v>
      </c>
      <c r="I801" s="41">
        <f t="shared" si="49"/>
        <v>0</v>
      </c>
    </row>
    <row r="802" spans="1:9" x14ac:dyDescent="0.3">
      <c r="A802" s="39">
        <f t="shared" si="50"/>
        <v>26</v>
      </c>
      <c r="B802" s="40">
        <f>E774</f>
        <v>42475</v>
      </c>
      <c r="C802" s="46"/>
      <c r="D802" s="42"/>
      <c r="E802" s="42"/>
      <c r="F802" s="43"/>
      <c r="G802" s="43"/>
      <c r="H802" s="104">
        <f t="shared" si="48"/>
        <v>0</v>
      </c>
      <c r="I802" s="41">
        <f t="shared" si="49"/>
        <v>0</v>
      </c>
    </row>
    <row r="803" spans="1:9" x14ac:dyDescent="0.3">
      <c r="A803" s="39">
        <f t="shared" si="50"/>
        <v>27</v>
      </c>
      <c r="B803" s="40">
        <f>E774</f>
        <v>42475</v>
      </c>
      <c r="C803" s="46"/>
      <c r="D803" s="42"/>
      <c r="E803" s="42"/>
      <c r="F803" s="43"/>
      <c r="G803" s="43"/>
      <c r="H803" s="104">
        <f t="shared" si="48"/>
        <v>0</v>
      </c>
      <c r="I803" s="41">
        <f t="shared" si="49"/>
        <v>0</v>
      </c>
    </row>
    <row r="804" spans="1:9" x14ac:dyDescent="0.3">
      <c r="A804" s="39">
        <f t="shared" si="50"/>
        <v>28</v>
      </c>
      <c r="B804" s="40">
        <f>E774</f>
        <v>42475</v>
      </c>
      <c r="C804" s="46"/>
      <c r="D804" s="42"/>
      <c r="E804" s="42"/>
      <c r="F804" s="43"/>
      <c r="G804" s="43"/>
      <c r="H804" s="104">
        <f t="shared" si="48"/>
        <v>0</v>
      </c>
      <c r="I804" s="41">
        <f t="shared" si="49"/>
        <v>0</v>
      </c>
    </row>
    <row r="805" spans="1:9" x14ac:dyDescent="0.3">
      <c r="A805" s="39">
        <f t="shared" si="50"/>
        <v>29</v>
      </c>
      <c r="B805" s="40">
        <f>E774</f>
        <v>42475</v>
      </c>
      <c r="C805" s="46"/>
      <c r="D805" s="42"/>
      <c r="E805" s="42"/>
      <c r="F805" s="43"/>
      <c r="G805" s="43"/>
      <c r="H805" s="104">
        <f t="shared" si="48"/>
        <v>0</v>
      </c>
      <c r="I805" s="41">
        <f t="shared" si="49"/>
        <v>0</v>
      </c>
    </row>
    <row r="806" spans="1:9" x14ac:dyDescent="0.3">
      <c r="A806" s="39">
        <f t="shared" si="50"/>
        <v>30</v>
      </c>
      <c r="B806" s="40">
        <f>E774</f>
        <v>42475</v>
      </c>
      <c r="C806" s="46"/>
      <c r="D806" s="42"/>
      <c r="E806" s="42"/>
      <c r="F806" s="43"/>
      <c r="G806" s="43"/>
      <c r="H806" s="104">
        <f t="shared" si="48"/>
        <v>0</v>
      </c>
      <c r="I806" s="41">
        <f t="shared" si="49"/>
        <v>0</v>
      </c>
    </row>
    <row r="807" spans="1:9" x14ac:dyDescent="0.3">
      <c r="A807" s="39">
        <f t="shared" si="50"/>
        <v>31</v>
      </c>
      <c r="B807" s="40">
        <f>E774</f>
        <v>42475</v>
      </c>
      <c r="C807" s="46"/>
      <c r="D807" s="42"/>
      <c r="E807" s="42"/>
      <c r="F807" s="43"/>
      <c r="G807" s="43"/>
      <c r="H807" s="104">
        <f t="shared" si="48"/>
        <v>0</v>
      </c>
      <c r="I807" s="41">
        <f t="shared" si="49"/>
        <v>0</v>
      </c>
    </row>
    <row r="808" spans="1:9" x14ac:dyDescent="0.3">
      <c r="A808" s="39">
        <f t="shared" si="50"/>
        <v>32</v>
      </c>
      <c r="B808" s="40">
        <f>E774</f>
        <v>42475</v>
      </c>
      <c r="C808" s="46"/>
      <c r="D808" s="42"/>
      <c r="E808" s="42"/>
      <c r="F808" s="43"/>
      <c r="G808" s="43"/>
      <c r="H808" s="104">
        <f t="shared" si="48"/>
        <v>0</v>
      </c>
      <c r="I808" s="41">
        <f t="shared" si="49"/>
        <v>0</v>
      </c>
    </row>
    <row r="809" spans="1:9" x14ac:dyDescent="0.3">
      <c r="A809" s="39">
        <f t="shared" si="50"/>
        <v>33</v>
      </c>
      <c r="B809" s="40">
        <f>E774</f>
        <v>42475</v>
      </c>
      <c r="C809" s="46"/>
      <c r="D809" s="42"/>
      <c r="E809" s="42"/>
      <c r="F809" s="43"/>
      <c r="G809" s="43"/>
      <c r="H809" s="104">
        <f t="shared" si="48"/>
        <v>0</v>
      </c>
      <c r="I809" s="41">
        <f t="shared" si="49"/>
        <v>0</v>
      </c>
    </row>
    <row r="810" spans="1:9" x14ac:dyDescent="0.3">
      <c r="A810" s="39">
        <f t="shared" si="50"/>
        <v>34</v>
      </c>
      <c r="B810" s="40">
        <f>E774</f>
        <v>42475</v>
      </c>
      <c r="C810" s="46"/>
      <c r="D810" s="42"/>
      <c r="E810" s="42"/>
      <c r="F810" s="43"/>
      <c r="G810" s="43"/>
      <c r="H810" s="104">
        <f t="shared" si="48"/>
        <v>0</v>
      </c>
      <c r="I810" s="41">
        <f t="shared" si="49"/>
        <v>0</v>
      </c>
    </row>
    <row r="811" spans="1:9" x14ac:dyDescent="0.3">
      <c r="A811" s="39">
        <f t="shared" si="50"/>
        <v>35</v>
      </c>
      <c r="B811" s="40">
        <f>E774</f>
        <v>42475</v>
      </c>
      <c r="C811" s="46"/>
      <c r="D811" s="42"/>
      <c r="E811" s="42"/>
      <c r="F811" s="43"/>
      <c r="G811" s="43"/>
      <c r="H811" s="104">
        <f t="shared" si="48"/>
        <v>0</v>
      </c>
      <c r="I811" s="41">
        <f t="shared" si="49"/>
        <v>0</v>
      </c>
    </row>
    <row r="812" spans="1:9" x14ac:dyDescent="0.3">
      <c r="A812" s="39">
        <f t="shared" si="50"/>
        <v>36</v>
      </c>
      <c r="B812" s="40">
        <f>E774</f>
        <v>42475</v>
      </c>
      <c r="C812" s="46"/>
      <c r="D812" s="42"/>
      <c r="E812" s="42"/>
      <c r="F812" s="43"/>
      <c r="G812" s="43"/>
      <c r="H812" s="104">
        <f t="shared" si="48"/>
        <v>0</v>
      </c>
      <c r="I812" s="41">
        <f t="shared" si="49"/>
        <v>0</v>
      </c>
    </row>
    <row r="813" spans="1:9" x14ac:dyDescent="0.3">
      <c r="A813" s="37"/>
      <c r="B813" s="35"/>
      <c r="C813" s="38" t="s">
        <v>12</v>
      </c>
      <c r="D813" s="35"/>
      <c r="E813" s="36"/>
      <c r="F813" s="41">
        <f>SUM(F777:F812)</f>
        <v>580.02</v>
      </c>
      <c r="G813" s="41">
        <f>SUM(G777:G812)</f>
        <v>120</v>
      </c>
      <c r="H813" s="104">
        <f>SUM(H777:H812)</f>
        <v>6</v>
      </c>
      <c r="I813" s="41">
        <f>SUM(I777:I812)</f>
        <v>574.02</v>
      </c>
    </row>
    <row r="814" spans="1:9" x14ac:dyDescent="0.3">
      <c r="H814" s="100"/>
    </row>
    <row r="815" spans="1:9" x14ac:dyDescent="0.3">
      <c r="G815" s="29" t="s">
        <v>31</v>
      </c>
      <c r="H815" s="100"/>
    </row>
    <row r="816" spans="1:9" x14ac:dyDescent="0.3">
      <c r="H816" s="100"/>
    </row>
    <row r="817" spans="1:9" x14ac:dyDescent="0.3">
      <c r="B817" s="29" t="s">
        <v>18</v>
      </c>
      <c r="C817" s="30" t="s">
        <v>91</v>
      </c>
      <c r="H817" s="100"/>
    </row>
    <row r="818" spans="1:9" x14ac:dyDescent="0.3">
      <c r="B818" s="29" t="s">
        <v>19</v>
      </c>
      <c r="C818" s="31">
        <v>4002</v>
      </c>
      <c r="H818" s="100"/>
    </row>
    <row r="819" spans="1:9" x14ac:dyDescent="0.3">
      <c r="H819" s="100"/>
    </row>
    <row r="820" spans="1:9" ht="18" x14ac:dyDescent="0.35">
      <c r="C820" s="29"/>
      <c r="D820" s="32"/>
      <c r="E820" s="33" t="s">
        <v>20</v>
      </c>
      <c r="F820" s="32"/>
      <c r="G820" s="29"/>
      <c r="H820" s="100"/>
    </row>
    <row r="821" spans="1:9" ht="18" x14ac:dyDescent="0.35">
      <c r="C821" s="29"/>
      <c r="D821" s="32"/>
      <c r="E821" s="33" t="s">
        <v>21</v>
      </c>
      <c r="F821" s="32"/>
      <c r="G821" s="29"/>
      <c r="H821" s="100"/>
    </row>
    <row r="822" spans="1:9" ht="18" x14ac:dyDescent="0.35">
      <c r="C822" s="29"/>
      <c r="D822" s="34" t="s">
        <v>22</v>
      </c>
      <c r="E822" s="44">
        <f>E774+1</f>
        <v>42476</v>
      </c>
      <c r="F822" s="32"/>
      <c r="G822" s="29"/>
      <c r="H822" s="100"/>
    </row>
    <row r="823" spans="1:9" x14ac:dyDescent="0.3">
      <c r="H823" s="100"/>
    </row>
    <row r="824" spans="1:9" ht="36" x14ac:dyDescent="0.3">
      <c r="A824" s="27" t="s">
        <v>23</v>
      </c>
      <c r="B824" s="28" t="s">
        <v>15</v>
      </c>
      <c r="C824" s="28" t="s">
        <v>24</v>
      </c>
      <c r="D824" s="28" t="s">
        <v>25</v>
      </c>
      <c r="E824" s="28" t="s">
        <v>26</v>
      </c>
      <c r="F824" s="26" t="s">
        <v>27</v>
      </c>
      <c r="G824" s="28" t="s">
        <v>28</v>
      </c>
      <c r="H824" s="209" t="s">
        <v>29</v>
      </c>
      <c r="I824" s="26" t="s">
        <v>30</v>
      </c>
    </row>
    <row r="825" spans="1:9" x14ac:dyDescent="0.3">
      <c r="A825" s="39">
        <v>1</v>
      </c>
      <c r="B825" s="40">
        <f>E822</f>
        <v>42476</v>
      </c>
      <c r="C825" s="46">
        <v>636632</v>
      </c>
      <c r="D825" s="42">
        <v>720</v>
      </c>
      <c r="E825" s="42">
        <v>56466</v>
      </c>
      <c r="F825" s="43">
        <v>50</v>
      </c>
      <c r="G825" s="43"/>
      <c r="H825" s="104">
        <f t="shared" ref="H825:H860" si="51">IF(F825-G825&lt;50,0,IF(F825-G825&lt;150,1,IF(F825-G825&lt;250,2,IF(F825-G825&lt;350,3,IF(F825-G825&lt;450,4,IF(F825-G825&lt;550,5,IF(F825-G825&lt;650,6,IF(F825-G825&lt;750,7,IF(F825-G825&lt;850,8,IF(F825-G825&lt;950,9,IF(F825-G825&lt;1050,10,IF(F825-G825&lt;1150,11,IF(F825-G825&lt;1250,12,IF(F825-G825&lt;1350,13,IF(F825-G825&lt;1450,14,IF(F825-G825&lt;1550,15,IF(F825-G825&lt;1650,16,IF(F825-G825&lt;1750,17,IF(F825-G825&lt;1850,18,IF(F825-G825&lt;1950,19,IF(F825-G825&lt;2050,20,IF(F825-G825&lt;2150,21,IF(F825-G825&lt;2250,22,IF(F825-G825&lt;2350,23,IF(F825-G825&lt;2450,24,IF(F825-G825&lt;2550,25,IF(F825-G825&lt;2650,26,IF(F825-G825&lt;2750,27,IF(F825-G825&lt;2850,28,IF(F825-G825&lt;2950,29,IF(F825-G825&lt;3050,30,)))))))))))))))))))))))))))))))</f>
        <v>1</v>
      </c>
      <c r="I825" s="41">
        <f>F825-H825</f>
        <v>49</v>
      </c>
    </row>
    <row r="826" spans="1:9" x14ac:dyDescent="0.3">
      <c r="A826" s="39">
        <f>A825+1</f>
        <v>2</v>
      </c>
      <c r="B826" s="40">
        <f>E822</f>
        <v>42476</v>
      </c>
      <c r="C826" s="46">
        <v>616027</v>
      </c>
      <c r="D826" s="42">
        <v>589</v>
      </c>
      <c r="E826" s="42">
        <v>4043</v>
      </c>
      <c r="F826" s="43">
        <v>50</v>
      </c>
      <c r="G826" s="43"/>
      <c r="H826" s="104">
        <f t="shared" si="51"/>
        <v>1</v>
      </c>
      <c r="I826" s="41">
        <f t="shared" ref="I826:I860" si="52">F826-H826</f>
        <v>49</v>
      </c>
    </row>
    <row r="827" spans="1:9" x14ac:dyDescent="0.3">
      <c r="A827" s="39">
        <f t="shared" ref="A827:A860" si="53">A826+1</f>
        <v>3</v>
      </c>
      <c r="B827" s="40">
        <f>E822</f>
        <v>42476</v>
      </c>
      <c r="C827" s="46">
        <v>616027</v>
      </c>
      <c r="D827" s="42">
        <v>590</v>
      </c>
      <c r="E827" s="42">
        <v>329</v>
      </c>
      <c r="F827" s="43">
        <v>80</v>
      </c>
      <c r="G827" s="43">
        <v>0.15</v>
      </c>
      <c r="H827" s="104">
        <f t="shared" si="51"/>
        <v>1</v>
      </c>
      <c r="I827" s="41">
        <f t="shared" si="52"/>
        <v>79</v>
      </c>
    </row>
    <row r="828" spans="1:9" x14ac:dyDescent="0.3">
      <c r="A828" s="39">
        <f t="shared" si="53"/>
        <v>4</v>
      </c>
      <c r="B828" s="40">
        <f>E822</f>
        <v>42476</v>
      </c>
      <c r="C828" s="46">
        <v>636632</v>
      </c>
      <c r="D828" s="42">
        <v>721</v>
      </c>
      <c r="E828" s="42">
        <v>54427</v>
      </c>
      <c r="F828" s="43">
        <v>35</v>
      </c>
      <c r="G828" s="43"/>
      <c r="H828" s="104">
        <f t="shared" si="51"/>
        <v>0</v>
      </c>
      <c r="I828" s="41">
        <f t="shared" si="52"/>
        <v>35</v>
      </c>
    </row>
    <row r="829" spans="1:9" x14ac:dyDescent="0.3">
      <c r="A829" s="39">
        <f t="shared" si="53"/>
        <v>5</v>
      </c>
      <c r="B829" s="40">
        <f>E822</f>
        <v>42476</v>
      </c>
      <c r="C829" s="46">
        <v>636632</v>
      </c>
      <c r="D829" s="42">
        <v>722</v>
      </c>
      <c r="E829" s="42">
        <v>37383</v>
      </c>
      <c r="F829" s="43">
        <v>50</v>
      </c>
      <c r="G829" s="43"/>
      <c r="H829" s="104">
        <f t="shared" si="51"/>
        <v>1</v>
      </c>
      <c r="I829" s="41">
        <f t="shared" si="52"/>
        <v>49</v>
      </c>
    </row>
    <row r="830" spans="1:9" x14ac:dyDescent="0.3">
      <c r="A830" s="39">
        <f t="shared" si="53"/>
        <v>6</v>
      </c>
      <c r="B830" s="40">
        <f>E822</f>
        <v>42476</v>
      </c>
      <c r="C830" s="46">
        <v>636632</v>
      </c>
      <c r="D830" s="42">
        <v>723</v>
      </c>
      <c r="E830" s="42">
        <v>3218</v>
      </c>
      <c r="F830" s="43">
        <v>50</v>
      </c>
      <c r="G830" s="43"/>
      <c r="H830" s="104">
        <f t="shared" si="51"/>
        <v>1</v>
      </c>
      <c r="I830" s="41">
        <f t="shared" si="52"/>
        <v>49</v>
      </c>
    </row>
    <row r="831" spans="1:9" x14ac:dyDescent="0.3">
      <c r="A831" s="39">
        <f t="shared" si="53"/>
        <v>7</v>
      </c>
      <c r="B831" s="40">
        <f>E822</f>
        <v>42476</v>
      </c>
      <c r="C831" s="46">
        <v>615063</v>
      </c>
      <c r="D831" s="42">
        <v>710</v>
      </c>
      <c r="E831" s="42">
        <v>9236</v>
      </c>
      <c r="F831" s="43">
        <v>5</v>
      </c>
      <c r="G831" s="43">
        <v>5</v>
      </c>
      <c r="H831" s="104">
        <f t="shared" si="51"/>
        <v>0</v>
      </c>
      <c r="I831" s="41">
        <f t="shared" si="52"/>
        <v>5</v>
      </c>
    </row>
    <row r="832" spans="1:9" x14ac:dyDescent="0.3">
      <c r="A832" s="39">
        <f t="shared" si="53"/>
        <v>8</v>
      </c>
      <c r="B832" s="40">
        <f>E822</f>
        <v>42476</v>
      </c>
      <c r="C832" s="46">
        <v>615063</v>
      </c>
      <c r="D832" s="42">
        <v>711</v>
      </c>
      <c r="E832" s="42">
        <v>15148</v>
      </c>
      <c r="F832" s="43">
        <v>50.1</v>
      </c>
      <c r="G832" s="43"/>
      <c r="H832" s="104">
        <f t="shared" si="51"/>
        <v>1</v>
      </c>
      <c r="I832" s="41">
        <f t="shared" si="52"/>
        <v>49.1</v>
      </c>
    </row>
    <row r="833" spans="1:9" x14ac:dyDescent="0.3">
      <c r="A833" s="39">
        <f t="shared" si="53"/>
        <v>9</v>
      </c>
      <c r="B833" s="40">
        <f>E822</f>
        <v>42476</v>
      </c>
      <c r="C833" s="46">
        <v>615063</v>
      </c>
      <c r="D833" s="42">
        <v>712</v>
      </c>
      <c r="E833" s="42">
        <v>46323</v>
      </c>
      <c r="F833" s="43">
        <v>174.01</v>
      </c>
      <c r="G833" s="43">
        <v>24</v>
      </c>
      <c r="H833" s="104">
        <f t="shared" si="51"/>
        <v>2</v>
      </c>
      <c r="I833" s="41">
        <f t="shared" si="52"/>
        <v>172.01</v>
      </c>
    </row>
    <row r="834" spans="1:9" x14ac:dyDescent="0.3">
      <c r="A834" s="39">
        <f t="shared" si="53"/>
        <v>10</v>
      </c>
      <c r="B834" s="40">
        <f>E822</f>
        <v>42476</v>
      </c>
      <c r="C834" s="46">
        <v>636632</v>
      </c>
      <c r="D834" s="42">
        <v>724</v>
      </c>
      <c r="E834" s="42">
        <v>31025</v>
      </c>
      <c r="F834" s="43">
        <v>50</v>
      </c>
      <c r="G834" s="43"/>
      <c r="H834" s="104">
        <f t="shared" si="51"/>
        <v>1</v>
      </c>
      <c r="I834" s="41">
        <f t="shared" si="52"/>
        <v>49</v>
      </c>
    </row>
    <row r="835" spans="1:9" x14ac:dyDescent="0.3">
      <c r="A835" s="39">
        <f t="shared" si="53"/>
        <v>11</v>
      </c>
      <c r="B835" s="40">
        <f>E822</f>
        <v>42476</v>
      </c>
      <c r="C835" s="46">
        <v>616027</v>
      </c>
      <c r="D835" s="42">
        <v>591</v>
      </c>
      <c r="E835" s="42">
        <v>58927</v>
      </c>
      <c r="F835" s="43">
        <v>100.2</v>
      </c>
      <c r="G835" s="43"/>
      <c r="H835" s="104">
        <f t="shared" si="51"/>
        <v>1</v>
      </c>
      <c r="I835" s="41">
        <f t="shared" si="52"/>
        <v>99.2</v>
      </c>
    </row>
    <row r="836" spans="1:9" x14ac:dyDescent="0.3">
      <c r="A836" s="39">
        <f t="shared" si="53"/>
        <v>12</v>
      </c>
      <c r="B836" s="40">
        <f>E822</f>
        <v>42476</v>
      </c>
      <c r="C836" s="46">
        <v>636632</v>
      </c>
      <c r="D836" s="42">
        <v>725</v>
      </c>
      <c r="E836" s="42">
        <v>20325</v>
      </c>
      <c r="F836" s="43">
        <v>50.01</v>
      </c>
      <c r="G836" s="43"/>
      <c r="H836" s="104">
        <f t="shared" si="51"/>
        <v>1</v>
      </c>
      <c r="I836" s="41">
        <f t="shared" si="52"/>
        <v>49.01</v>
      </c>
    </row>
    <row r="837" spans="1:9" x14ac:dyDescent="0.3">
      <c r="A837" s="39">
        <f t="shared" si="53"/>
        <v>13</v>
      </c>
      <c r="B837" s="40">
        <f>E822</f>
        <v>42476</v>
      </c>
      <c r="C837" s="46">
        <v>636632</v>
      </c>
      <c r="D837" s="42">
        <v>726</v>
      </c>
      <c r="E837" s="42">
        <v>8952</v>
      </c>
      <c r="F837" s="43">
        <v>50</v>
      </c>
      <c r="G837" s="43"/>
      <c r="H837" s="104">
        <f t="shared" si="51"/>
        <v>1</v>
      </c>
      <c r="I837" s="41">
        <f t="shared" si="52"/>
        <v>49</v>
      </c>
    </row>
    <row r="838" spans="1:9" x14ac:dyDescent="0.3">
      <c r="A838" s="39">
        <f t="shared" si="53"/>
        <v>14</v>
      </c>
      <c r="B838" s="40">
        <f>E822</f>
        <v>42476</v>
      </c>
      <c r="C838" s="46"/>
      <c r="D838" s="42"/>
      <c r="E838" s="42"/>
      <c r="F838" s="43"/>
      <c r="G838" s="43"/>
      <c r="H838" s="104">
        <f t="shared" si="51"/>
        <v>0</v>
      </c>
      <c r="I838" s="41">
        <f t="shared" si="52"/>
        <v>0</v>
      </c>
    </row>
    <row r="839" spans="1:9" x14ac:dyDescent="0.3">
      <c r="A839" s="39">
        <f t="shared" si="53"/>
        <v>15</v>
      </c>
      <c r="B839" s="40">
        <f>E822</f>
        <v>42476</v>
      </c>
      <c r="C839" s="46"/>
      <c r="D839" s="42"/>
      <c r="E839" s="42"/>
      <c r="F839" s="43"/>
      <c r="G839" s="43"/>
      <c r="H839" s="104">
        <f t="shared" si="51"/>
        <v>0</v>
      </c>
      <c r="I839" s="41">
        <f t="shared" si="52"/>
        <v>0</v>
      </c>
    </row>
    <row r="840" spans="1:9" x14ac:dyDescent="0.3">
      <c r="A840" s="39">
        <f t="shared" si="53"/>
        <v>16</v>
      </c>
      <c r="B840" s="40">
        <f>E822</f>
        <v>42476</v>
      </c>
      <c r="C840" s="46"/>
      <c r="D840" s="42"/>
      <c r="E840" s="42"/>
      <c r="F840" s="43"/>
      <c r="G840" s="43"/>
      <c r="H840" s="104">
        <f t="shared" si="51"/>
        <v>0</v>
      </c>
      <c r="I840" s="41">
        <f t="shared" si="52"/>
        <v>0</v>
      </c>
    </row>
    <row r="841" spans="1:9" x14ac:dyDescent="0.3">
      <c r="A841" s="39">
        <f t="shared" si="53"/>
        <v>17</v>
      </c>
      <c r="B841" s="40">
        <f>E822</f>
        <v>42476</v>
      </c>
      <c r="C841" s="46"/>
      <c r="D841" s="42"/>
      <c r="E841" s="42"/>
      <c r="F841" s="43"/>
      <c r="G841" s="43"/>
      <c r="H841" s="104">
        <f t="shared" si="51"/>
        <v>0</v>
      </c>
      <c r="I841" s="41">
        <f t="shared" si="52"/>
        <v>0</v>
      </c>
    </row>
    <row r="842" spans="1:9" x14ac:dyDescent="0.3">
      <c r="A842" s="39">
        <f t="shared" si="53"/>
        <v>18</v>
      </c>
      <c r="B842" s="40">
        <f>E822</f>
        <v>42476</v>
      </c>
      <c r="C842" s="46"/>
      <c r="D842" s="42"/>
      <c r="E842" s="42"/>
      <c r="F842" s="43"/>
      <c r="G842" s="43"/>
      <c r="H842" s="104">
        <f t="shared" si="51"/>
        <v>0</v>
      </c>
      <c r="I842" s="41">
        <f t="shared" si="52"/>
        <v>0</v>
      </c>
    </row>
    <row r="843" spans="1:9" x14ac:dyDescent="0.3">
      <c r="A843" s="39">
        <f t="shared" si="53"/>
        <v>19</v>
      </c>
      <c r="B843" s="40">
        <f>E822</f>
        <v>42476</v>
      </c>
      <c r="C843" s="46"/>
      <c r="D843" s="42"/>
      <c r="E843" s="42"/>
      <c r="F843" s="43"/>
      <c r="G843" s="43"/>
      <c r="H843" s="104">
        <f t="shared" si="51"/>
        <v>0</v>
      </c>
      <c r="I843" s="41">
        <f t="shared" si="52"/>
        <v>0</v>
      </c>
    </row>
    <row r="844" spans="1:9" x14ac:dyDescent="0.3">
      <c r="A844" s="39">
        <f t="shared" si="53"/>
        <v>20</v>
      </c>
      <c r="B844" s="40">
        <f>E822</f>
        <v>42476</v>
      </c>
      <c r="C844" s="46"/>
      <c r="D844" s="42"/>
      <c r="E844" s="42"/>
      <c r="F844" s="43"/>
      <c r="G844" s="43"/>
      <c r="H844" s="104">
        <f t="shared" si="51"/>
        <v>0</v>
      </c>
      <c r="I844" s="41">
        <f t="shared" si="52"/>
        <v>0</v>
      </c>
    </row>
    <row r="845" spans="1:9" x14ac:dyDescent="0.3">
      <c r="A845" s="39">
        <f t="shared" si="53"/>
        <v>21</v>
      </c>
      <c r="B845" s="40">
        <f>E822</f>
        <v>42476</v>
      </c>
      <c r="C845" s="46"/>
      <c r="D845" s="42"/>
      <c r="E845" s="42"/>
      <c r="F845" s="43"/>
      <c r="G845" s="43"/>
      <c r="H845" s="104">
        <f t="shared" si="51"/>
        <v>0</v>
      </c>
      <c r="I845" s="41">
        <f t="shared" si="52"/>
        <v>0</v>
      </c>
    </row>
    <row r="846" spans="1:9" x14ac:dyDescent="0.3">
      <c r="A846" s="39">
        <f t="shared" si="53"/>
        <v>22</v>
      </c>
      <c r="B846" s="40">
        <f>E822</f>
        <v>42476</v>
      </c>
      <c r="C846" s="46"/>
      <c r="D846" s="42"/>
      <c r="E846" s="42"/>
      <c r="F846" s="43"/>
      <c r="G846" s="43"/>
      <c r="H846" s="104">
        <f t="shared" si="51"/>
        <v>0</v>
      </c>
      <c r="I846" s="41">
        <f t="shared" si="52"/>
        <v>0</v>
      </c>
    </row>
    <row r="847" spans="1:9" x14ac:dyDescent="0.3">
      <c r="A847" s="39">
        <f t="shared" si="53"/>
        <v>23</v>
      </c>
      <c r="B847" s="40">
        <f>E822</f>
        <v>42476</v>
      </c>
      <c r="C847" s="46"/>
      <c r="D847" s="42"/>
      <c r="E847" s="42"/>
      <c r="F847" s="43"/>
      <c r="G847" s="43"/>
      <c r="H847" s="104">
        <f t="shared" si="51"/>
        <v>0</v>
      </c>
      <c r="I847" s="41">
        <f t="shared" si="52"/>
        <v>0</v>
      </c>
    </row>
    <row r="848" spans="1:9" x14ac:dyDescent="0.3">
      <c r="A848" s="39">
        <f t="shared" si="53"/>
        <v>24</v>
      </c>
      <c r="B848" s="40">
        <f>E822</f>
        <v>42476</v>
      </c>
      <c r="C848" s="46"/>
      <c r="D848" s="42"/>
      <c r="E848" s="42"/>
      <c r="F848" s="43"/>
      <c r="G848" s="43"/>
      <c r="H848" s="104">
        <f t="shared" si="51"/>
        <v>0</v>
      </c>
      <c r="I848" s="41">
        <f t="shared" si="52"/>
        <v>0</v>
      </c>
    </row>
    <row r="849" spans="1:9" x14ac:dyDescent="0.3">
      <c r="A849" s="39">
        <f t="shared" si="53"/>
        <v>25</v>
      </c>
      <c r="B849" s="40">
        <f>E822</f>
        <v>42476</v>
      </c>
      <c r="C849" s="46"/>
      <c r="D849" s="42"/>
      <c r="E849" s="42"/>
      <c r="F849" s="43"/>
      <c r="G849" s="43"/>
      <c r="H849" s="104">
        <f t="shared" si="51"/>
        <v>0</v>
      </c>
      <c r="I849" s="41">
        <f t="shared" si="52"/>
        <v>0</v>
      </c>
    </row>
    <row r="850" spans="1:9" x14ac:dyDescent="0.3">
      <c r="A850" s="39">
        <f t="shared" si="53"/>
        <v>26</v>
      </c>
      <c r="B850" s="40">
        <f>E822</f>
        <v>42476</v>
      </c>
      <c r="C850" s="46"/>
      <c r="D850" s="42"/>
      <c r="E850" s="42"/>
      <c r="F850" s="43"/>
      <c r="G850" s="43"/>
      <c r="H850" s="104">
        <f t="shared" si="51"/>
        <v>0</v>
      </c>
      <c r="I850" s="41">
        <f t="shared" si="52"/>
        <v>0</v>
      </c>
    </row>
    <row r="851" spans="1:9" x14ac:dyDescent="0.3">
      <c r="A851" s="39">
        <f t="shared" si="53"/>
        <v>27</v>
      </c>
      <c r="B851" s="40">
        <f>E822</f>
        <v>42476</v>
      </c>
      <c r="C851" s="46"/>
      <c r="D851" s="42"/>
      <c r="E851" s="42"/>
      <c r="F851" s="43"/>
      <c r="G851" s="43"/>
      <c r="H851" s="104">
        <f t="shared" si="51"/>
        <v>0</v>
      </c>
      <c r="I851" s="41">
        <f t="shared" si="52"/>
        <v>0</v>
      </c>
    </row>
    <row r="852" spans="1:9" x14ac:dyDescent="0.3">
      <c r="A852" s="39">
        <f t="shared" si="53"/>
        <v>28</v>
      </c>
      <c r="B852" s="40">
        <f>E822</f>
        <v>42476</v>
      </c>
      <c r="C852" s="46"/>
      <c r="D852" s="42"/>
      <c r="E852" s="42"/>
      <c r="F852" s="43"/>
      <c r="G852" s="43"/>
      <c r="H852" s="104">
        <f t="shared" si="51"/>
        <v>0</v>
      </c>
      <c r="I852" s="41">
        <f t="shared" si="52"/>
        <v>0</v>
      </c>
    </row>
    <row r="853" spans="1:9" x14ac:dyDescent="0.3">
      <c r="A853" s="39">
        <f t="shared" si="53"/>
        <v>29</v>
      </c>
      <c r="B853" s="40">
        <f>E822</f>
        <v>42476</v>
      </c>
      <c r="C853" s="46"/>
      <c r="D853" s="42"/>
      <c r="E853" s="42"/>
      <c r="F853" s="43"/>
      <c r="G853" s="43"/>
      <c r="H853" s="104">
        <f t="shared" si="51"/>
        <v>0</v>
      </c>
      <c r="I853" s="41">
        <f t="shared" si="52"/>
        <v>0</v>
      </c>
    </row>
    <row r="854" spans="1:9" x14ac:dyDescent="0.3">
      <c r="A854" s="39">
        <f t="shared" si="53"/>
        <v>30</v>
      </c>
      <c r="B854" s="40">
        <f>E822</f>
        <v>42476</v>
      </c>
      <c r="C854" s="46"/>
      <c r="D854" s="42"/>
      <c r="E854" s="42"/>
      <c r="F854" s="43"/>
      <c r="G854" s="43"/>
      <c r="H854" s="104">
        <f t="shared" si="51"/>
        <v>0</v>
      </c>
      <c r="I854" s="41">
        <f t="shared" si="52"/>
        <v>0</v>
      </c>
    </row>
    <row r="855" spans="1:9" x14ac:dyDescent="0.3">
      <c r="A855" s="39">
        <f t="shared" si="53"/>
        <v>31</v>
      </c>
      <c r="B855" s="40">
        <f>E822</f>
        <v>42476</v>
      </c>
      <c r="C855" s="46"/>
      <c r="D855" s="42"/>
      <c r="E855" s="42"/>
      <c r="F855" s="43"/>
      <c r="G855" s="43"/>
      <c r="H855" s="104">
        <f t="shared" si="51"/>
        <v>0</v>
      </c>
      <c r="I855" s="41">
        <f t="shared" si="52"/>
        <v>0</v>
      </c>
    </row>
    <row r="856" spans="1:9" x14ac:dyDescent="0.3">
      <c r="A856" s="39">
        <f t="shared" si="53"/>
        <v>32</v>
      </c>
      <c r="B856" s="40">
        <f>E822</f>
        <v>42476</v>
      </c>
      <c r="C856" s="46"/>
      <c r="D856" s="42"/>
      <c r="E856" s="42"/>
      <c r="F856" s="43"/>
      <c r="G856" s="43"/>
      <c r="H856" s="104">
        <f t="shared" si="51"/>
        <v>0</v>
      </c>
      <c r="I856" s="41">
        <f t="shared" si="52"/>
        <v>0</v>
      </c>
    </row>
    <row r="857" spans="1:9" x14ac:dyDescent="0.3">
      <c r="A857" s="39">
        <f t="shared" si="53"/>
        <v>33</v>
      </c>
      <c r="B857" s="40">
        <f>E822</f>
        <v>42476</v>
      </c>
      <c r="C857" s="46"/>
      <c r="D857" s="42"/>
      <c r="E857" s="42"/>
      <c r="F857" s="43"/>
      <c r="G857" s="43"/>
      <c r="H857" s="104">
        <f t="shared" si="51"/>
        <v>0</v>
      </c>
      <c r="I857" s="41">
        <f t="shared" si="52"/>
        <v>0</v>
      </c>
    </row>
    <row r="858" spans="1:9" x14ac:dyDescent="0.3">
      <c r="A858" s="39">
        <f t="shared" si="53"/>
        <v>34</v>
      </c>
      <c r="B858" s="40">
        <f>E822</f>
        <v>42476</v>
      </c>
      <c r="C858" s="46"/>
      <c r="D858" s="42"/>
      <c r="E858" s="42"/>
      <c r="F858" s="43"/>
      <c r="G858" s="43"/>
      <c r="H858" s="104">
        <f t="shared" si="51"/>
        <v>0</v>
      </c>
      <c r="I858" s="41">
        <f t="shared" si="52"/>
        <v>0</v>
      </c>
    </row>
    <row r="859" spans="1:9" x14ac:dyDescent="0.3">
      <c r="A859" s="39">
        <f t="shared" si="53"/>
        <v>35</v>
      </c>
      <c r="B859" s="40">
        <f>E822</f>
        <v>42476</v>
      </c>
      <c r="C859" s="46"/>
      <c r="D859" s="42"/>
      <c r="E859" s="42"/>
      <c r="F859" s="43"/>
      <c r="G859" s="43"/>
      <c r="H859" s="104">
        <f t="shared" si="51"/>
        <v>0</v>
      </c>
      <c r="I859" s="41">
        <f t="shared" si="52"/>
        <v>0</v>
      </c>
    </row>
    <row r="860" spans="1:9" x14ac:dyDescent="0.3">
      <c r="A860" s="39">
        <f t="shared" si="53"/>
        <v>36</v>
      </c>
      <c r="B860" s="40">
        <f>E822</f>
        <v>42476</v>
      </c>
      <c r="C860" s="46"/>
      <c r="D860" s="42"/>
      <c r="E860" s="42"/>
      <c r="F860" s="43"/>
      <c r="G860" s="43"/>
      <c r="H860" s="104">
        <f t="shared" si="51"/>
        <v>0</v>
      </c>
      <c r="I860" s="41">
        <f t="shared" si="52"/>
        <v>0</v>
      </c>
    </row>
    <row r="861" spans="1:9" x14ac:dyDescent="0.3">
      <c r="A861" s="37"/>
      <c r="B861" s="35"/>
      <c r="C861" s="38" t="s">
        <v>12</v>
      </c>
      <c r="D861" s="35"/>
      <c r="E861" s="36"/>
      <c r="F861" s="41">
        <f>SUM(F825:F860)</f>
        <v>794.32</v>
      </c>
      <c r="G861" s="41">
        <f>SUM(G825:G860)</f>
        <v>29.15</v>
      </c>
      <c r="H861" s="104">
        <f>SUM(H825:H860)</f>
        <v>12</v>
      </c>
      <c r="I861" s="41">
        <f>SUM(I825:I860)</f>
        <v>782.32</v>
      </c>
    </row>
    <row r="862" spans="1:9" x14ac:dyDescent="0.3">
      <c r="H862" s="100"/>
    </row>
    <row r="863" spans="1:9" x14ac:dyDescent="0.3">
      <c r="G863" s="29" t="s">
        <v>31</v>
      </c>
      <c r="H863" s="100"/>
    </row>
    <row r="864" spans="1:9" x14ac:dyDescent="0.3">
      <c r="H864" s="100"/>
    </row>
    <row r="865" spans="1:9" x14ac:dyDescent="0.3">
      <c r="B865" s="29" t="s">
        <v>18</v>
      </c>
      <c r="C865" s="30" t="s">
        <v>91</v>
      </c>
      <c r="H865" s="100"/>
    </row>
    <row r="866" spans="1:9" x14ac:dyDescent="0.3">
      <c r="B866" s="29" t="s">
        <v>19</v>
      </c>
      <c r="C866" s="31">
        <v>4002</v>
      </c>
      <c r="H866" s="100"/>
    </row>
    <row r="867" spans="1:9" x14ac:dyDescent="0.3">
      <c r="H867" s="100"/>
    </row>
    <row r="868" spans="1:9" ht="18" x14ac:dyDescent="0.35">
      <c r="C868" s="29"/>
      <c r="D868" s="32"/>
      <c r="E868" s="33" t="s">
        <v>20</v>
      </c>
      <c r="F868" s="32"/>
      <c r="G868" s="29"/>
      <c r="H868" s="100"/>
    </row>
    <row r="869" spans="1:9" ht="18" x14ac:dyDescent="0.35">
      <c r="C869" s="29"/>
      <c r="D869" s="32"/>
      <c r="E869" s="33" t="s">
        <v>21</v>
      </c>
      <c r="F869" s="32"/>
      <c r="G869" s="29"/>
      <c r="H869" s="100"/>
    </row>
    <row r="870" spans="1:9" ht="18" x14ac:dyDescent="0.35">
      <c r="C870" s="29"/>
      <c r="D870" s="34" t="s">
        <v>22</v>
      </c>
      <c r="E870" s="44">
        <f>E822+1</f>
        <v>42477</v>
      </c>
      <c r="F870" s="32"/>
      <c r="G870" s="29"/>
      <c r="H870" s="100"/>
    </row>
    <row r="871" spans="1:9" x14ac:dyDescent="0.3">
      <c r="H871" s="100"/>
    </row>
    <row r="872" spans="1:9" ht="36" x14ac:dyDescent="0.3">
      <c r="A872" s="27" t="s">
        <v>23</v>
      </c>
      <c r="B872" s="28" t="s">
        <v>15</v>
      </c>
      <c r="C872" s="28" t="s">
        <v>24</v>
      </c>
      <c r="D872" s="28" t="s">
        <v>25</v>
      </c>
      <c r="E872" s="28" t="s">
        <v>26</v>
      </c>
      <c r="F872" s="26" t="s">
        <v>27</v>
      </c>
      <c r="G872" s="28" t="s">
        <v>28</v>
      </c>
      <c r="H872" s="209" t="s">
        <v>29</v>
      </c>
      <c r="I872" s="26" t="s">
        <v>30</v>
      </c>
    </row>
    <row r="873" spans="1:9" x14ac:dyDescent="0.3">
      <c r="A873" s="39">
        <v>1</v>
      </c>
      <c r="B873" s="40">
        <f>E870</f>
        <v>42477</v>
      </c>
      <c r="C873" s="46">
        <v>616027</v>
      </c>
      <c r="D873" s="42">
        <v>592</v>
      </c>
      <c r="E873" s="42">
        <v>49774</v>
      </c>
      <c r="F873" s="43">
        <v>49.45</v>
      </c>
      <c r="G873" s="43"/>
      <c r="H873" s="104">
        <f t="shared" ref="H873:H908" si="54">IF(F873-G873&lt;50,0,IF(F873-G873&lt;150,1,IF(F873-G873&lt;250,2,IF(F873-G873&lt;350,3,IF(F873-G873&lt;450,4,IF(F873-G873&lt;550,5,IF(F873-G873&lt;650,6,IF(F873-G873&lt;750,7,IF(F873-G873&lt;850,8,IF(F873-G873&lt;950,9,IF(F873-G873&lt;1050,10,IF(F873-G873&lt;1150,11,IF(F873-G873&lt;1250,12,IF(F873-G873&lt;1350,13,IF(F873-G873&lt;1450,14,IF(F873-G873&lt;1550,15,IF(F873-G873&lt;1650,16,IF(F873-G873&lt;1750,17,IF(F873-G873&lt;1850,18,IF(F873-G873&lt;1950,19,IF(F873-G873&lt;2050,20,IF(F873-G873&lt;2150,21,IF(F873-G873&lt;2250,22,IF(F873-G873&lt;2350,23,IF(F873-G873&lt;2450,24,IF(F873-G873&lt;2550,25,IF(F873-G873&lt;2650,26,IF(F873-G873&lt;2750,27,IF(F873-G873&lt;2850,28,IF(F873-G873&lt;2950,29,IF(F873-G873&lt;3050,30,)))))))))))))))))))))))))))))))</f>
        <v>0</v>
      </c>
      <c r="I873" s="41">
        <f>F873-H873</f>
        <v>49.45</v>
      </c>
    </row>
    <row r="874" spans="1:9" x14ac:dyDescent="0.3">
      <c r="A874" s="39">
        <f>A873+1</f>
        <v>2</v>
      </c>
      <c r="B874" s="40">
        <f>E870</f>
        <v>42477</v>
      </c>
      <c r="C874" s="46">
        <v>616027</v>
      </c>
      <c r="D874" s="42">
        <v>593</v>
      </c>
      <c r="E874" s="42">
        <v>46560</v>
      </c>
      <c r="F874" s="43">
        <v>70</v>
      </c>
      <c r="G874" s="43"/>
      <c r="H874" s="104">
        <f t="shared" si="54"/>
        <v>1</v>
      </c>
      <c r="I874" s="41">
        <f t="shared" ref="I874:I908" si="55">F874-H874</f>
        <v>69</v>
      </c>
    </row>
    <row r="875" spans="1:9" x14ac:dyDescent="0.3">
      <c r="A875" s="39">
        <f t="shared" ref="A875:A908" si="56">A874+1</f>
        <v>3</v>
      </c>
      <c r="B875" s="40">
        <f>E870</f>
        <v>42477</v>
      </c>
      <c r="C875" s="46">
        <v>616027</v>
      </c>
      <c r="D875" s="42">
        <v>594</v>
      </c>
      <c r="E875" s="42">
        <v>25322</v>
      </c>
      <c r="F875" s="43">
        <v>100.1</v>
      </c>
      <c r="G875" s="43"/>
      <c r="H875" s="104">
        <f t="shared" si="54"/>
        <v>1</v>
      </c>
      <c r="I875" s="41">
        <f t="shared" si="55"/>
        <v>99.1</v>
      </c>
    </row>
    <row r="876" spans="1:9" x14ac:dyDescent="0.3">
      <c r="A876" s="39">
        <f t="shared" si="56"/>
        <v>4</v>
      </c>
      <c r="B876" s="40">
        <f>E870</f>
        <v>42477</v>
      </c>
      <c r="C876" s="46">
        <v>615063</v>
      </c>
      <c r="D876" s="42">
        <v>713</v>
      </c>
      <c r="E876" s="42">
        <v>17602</v>
      </c>
      <c r="F876" s="43">
        <v>50.1</v>
      </c>
      <c r="G876" s="43"/>
      <c r="H876" s="104">
        <f t="shared" si="54"/>
        <v>1</v>
      </c>
      <c r="I876" s="41">
        <f t="shared" si="55"/>
        <v>49.1</v>
      </c>
    </row>
    <row r="877" spans="1:9" x14ac:dyDescent="0.3">
      <c r="A877" s="39">
        <f t="shared" si="56"/>
        <v>5</v>
      </c>
      <c r="B877" s="40">
        <f>E870</f>
        <v>42477</v>
      </c>
      <c r="C877" s="46">
        <v>615063</v>
      </c>
      <c r="D877" s="42">
        <v>714</v>
      </c>
      <c r="E877" s="42">
        <v>47884</v>
      </c>
      <c r="F877" s="43">
        <v>50</v>
      </c>
      <c r="G877" s="43"/>
      <c r="H877" s="104">
        <f t="shared" si="54"/>
        <v>1</v>
      </c>
      <c r="I877" s="41">
        <f t="shared" si="55"/>
        <v>49</v>
      </c>
    </row>
    <row r="878" spans="1:9" x14ac:dyDescent="0.3">
      <c r="A878" s="39">
        <f t="shared" si="56"/>
        <v>6</v>
      </c>
      <c r="B878" s="40">
        <f>E870</f>
        <v>42477</v>
      </c>
      <c r="C878" s="46">
        <v>615063</v>
      </c>
      <c r="D878" s="42">
        <v>715</v>
      </c>
      <c r="E878" s="42">
        <v>10228</v>
      </c>
      <c r="F878" s="43">
        <v>50</v>
      </c>
      <c r="G878" s="43"/>
      <c r="H878" s="104">
        <f t="shared" si="54"/>
        <v>1</v>
      </c>
      <c r="I878" s="41">
        <f t="shared" si="55"/>
        <v>49</v>
      </c>
    </row>
    <row r="879" spans="1:9" x14ac:dyDescent="0.3">
      <c r="A879" s="39">
        <f t="shared" si="56"/>
        <v>7</v>
      </c>
      <c r="B879" s="40">
        <f>E870</f>
        <v>42477</v>
      </c>
      <c r="C879" s="46"/>
      <c r="D879" s="42"/>
      <c r="E879" s="42"/>
      <c r="F879" s="43"/>
      <c r="G879" s="43"/>
      <c r="H879" s="104">
        <f t="shared" si="54"/>
        <v>0</v>
      </c>
      <c r="I879" s="41">
        <f t="shared" si="55"/>
        <v>0</v>
      </c>
    </row>
    <row r="880" spans="1:9" x14ac:dyDescent="0.3">
      <c r="A880" s="39">
        <f t="shared" si="56"/>
        <v>8</v>
      </c>
      <c r="B880" s="40">
        <f>E870</f>
        <v>42477</v>
      </c>
      <c r="C880" s="46"/>
      <c r="D880" s="42"/>
      <c r="E880" s="42"/>
      <c r="F880" s="43"/>
      <c r="G880" s="43"/>
      <c r="H880" s="104">
        <f t="shared" si="54"/>
        <v>0</v>
      </c>
      <c r="I880" s="41">
        <f t="shared" si="55"/>
        <v>0</v>
      </c>
    </row>
    <row r="881" spans="1:9" x14ac:dyDescent="0.3">
      <c r="A881" s="39">
        <f t="shared" si="56"/>
        <v>9</v>
      </c>
      <c r="B881" s="40">
        <f>E870</f>
        <v>42477</v>
      </c>
      <c r="C881" s="46"/>
      <c r="D881" s="42"/>
      <c r="E881" s="42"/>
      <c r="F881" s="43"/>
      <c r="G881" s="43"/>
      <c r="H881" s="104">
        <f t="shared" si="54"/>
        <v>0</v>
      </c>
      <c r="I881" s="41">
        <f t="shared" si="55"/>
        <v>0</v>
      </c>
    </row>
    <row r="882" spans="1:9" x14ac:dyDescent="0.3">
      <c r="A882" s="39">
        <f t="shared" si="56"/>
        <v>10</v>
      </c>
      <c r="B882" s="40">
        <f>E870</f>
        <v>42477</v>
      </c>
      <c r="C882" s="46"/>
      <c r="D882" s="42"/>
      <c r="E882" s="42"/>
      <c r="F882" s="43"/>
      <c r="G882" s="43"/>
      <c r="H882" s="104">
        <f t="shared" si="54"/>
        <v>0</v>
      </c>
      <c r="I882" s="41">
        <f t="shared" si="55"/>
        <v>0</v>
      </c>
    </row>
    <row r="883" spans="1:9" x14ac:dyDescent="0.3">
      <c r="A883" s="39">
        <f t="shared" si="56"/>
        <v>11</v>
      </c>
      <c r="B883" s="40">
        <f>E870</f>
        <v>42477</v>
      </c>
      <c r="C883" s="46"/>
      <c r="D883" s="42"/>
      <c r="E883" s="42"/>
      <c r="F883" s="43"/>
      <c r="G883" s="43"/>
      <c r="H883" s="104">
        <f t="shared" si="54"/>
        <v>0</v>
      </c>
      <c r="I883" s="41">
        <f t="shared" si="55"/>
        <v>0</v>
      </c>
    </row>
    <row r="884" spans="1:9" x14ac:dyDescent="0.3">
      <c r="A884" s="39">
        <f t="shared" si="56"/>
        <v>12</v>
      </c>
      <c r="B884" s="40">
        <f>E870</f>
        <v>42477</v>
      </c>
      <c r="C884" s="46"/>
      <c r="D884" s="42"/>
      <c r="E884" s="42"/>
      <c r="F884" s="43"/>
      <c r="G884" s="43"/>
      <c r="H884" s="104">
        <f t="shared" si="54"/>
        <v>0</v>
      </c>
      <c r="I884" s="41">
        <f t="shared" si="55"/>
        <v>0</v>
      </c>
    </row>
    <row r="885" spans="1:9" x14ac:dyDescent="0.3">
      <c r="A885" s="39">
        <f t="shared" si="56"/>
        <v>13</v>
      </c>
      <c r="B885" s="40">
        <f>E870</f>
        <v>42477</v>
      </c>
      <c r="C885" s="46"/>
      <c r="D885" s="42"/>
      <c r="E885" s="42"/>
      <c r="F885" s="43"/>
      <c r="G885" s="43"/>
      <c r="H885" s="104">
        <f t="shared" si="54"/>
        <v>0</v>
      </c>
      <c r="I885" s="41">
        <f t="shared" si="55"/>
        <v>0</v>
      </c>
    </row>
    <row r="886" spans="1:9" x14ac:dyDescent="0.3">
      <c r="A886" s="39">
        <f t="shared" si="56"/>
        <v>14</v>
      </c>
      <c r="B886" s="40">
        <f>E870</f>
        <v>42477</v>
      </c>
      <c r="C886" s="46"/>
      <c r="D886" s="42"/>
      <c r="E886" s="42"/>
      <c r="F886" s="43"/>
      <c r="G886" s="43"/>
      <c r="H886" s="104">
        <f t="shared" si="54"/>
        <v>0</v>
      </c>
      <c r="I886" s="41">
        <f t="shared" si="55"/>
        <v>0</v>
      </c>
    </row>
    <row r="887" spans="1:9" x14ac:dyDescent="0.3">
      <c r="A887" s="39">
        <f t="shared" si="56"/>
        <v>15</v>
      </c>
      <c r="B887" s="40">
        <f>E870</f>
        <v>42477</v>
      </c>
      <c r="C887" s="46"/>
      <c r="D887" s="42"/>
      <c r="E887" s="42"/>
      <c r="F887" s="43"/>
      <c r="G887" s="43"/>
      <c r="H887" s="104">
        <f t="shared" si="54"/>
        <v>0</v>
      </c>
      <c r="I887" s="41">
        <f t="shared" si="55"/>
        <v>0</v>
      </c>
    </row>
    <row r="888" spans="1:9" x14ac:dyDescent="0.3">
      <c r="A888" s="39">
        <f t="shared" si="56"/>
        <v>16</v>
      </c>
      <c r="B888" s="40">
        <f>E870</f>
        <v>42477</v>
      </c>
      <c r="C888" s="46"/>
      <c r="D888" s="42"/>
      <c r="E888" s="42"/>
      <c r="F888" s="43"/>
      <c r="G888" s="43"/>
      <c r="H888" s="104">
        <f t="shared" si="54"/>
        <v>0</v>
      </c>
      <c r="I888" s="41">
        <f t="shared" si="55"/>
        <v>0</v>
      </c>
    </row>
    <row r="889" spans="1:9" x14ac:dyDescent="0.3">
      <c r="A889" s="39">
        <f t="shared" si="56"/>
        <v>17</v>
      </c>
      <c r="B889" s="40">
        <f>E870</f>
        <v>42477</v>
      </c>
      <c r="C889" s="46"/>
      <c r="D889" s="42"/>
      <c r="E889" s="42"/>
      <c r="F889" s="43"/>
      <c r="G889" s="43"/>
      <c r="H889" s="104">
        <f t="shared" si="54"/>
        <v>0</v>
      </c>
      <c r="I889" s="41">
        <f t="shared" si="55"/>
        <v>0</v>
      </c>
    </row>
    <row r="890" spans="1:9" x14ac:dyDescent="0.3">
      <c r="A890" s="39">
        <f t="shared" si="56"/>
        <v>18</v>
      </c>
      <c r="B890" s="40">
        <f>E870</f>
        <v>42477</v>
      </c>
      <c r="C890" s="46"/>
      <c r="D890" s="42"/>
      <c r="E890" s="42"/>
      <c r="F890" s="43"/>
      <c r="G890" s="43"/>
      <c r="H890" s="104">
        <f t="shared" si="54"/>
        <v>0</v>
      </c>
      <c r="I890" s="41">
        <f t="shared" si="55"/>
        <v>0</v>
      </c>
    </row>
    <row r="891" spans="1:9" x14ac:dyDescent="0.3">
      <c r="A891" s="39">
        <f t="shared" si="56"/>
        <v>19</v>
      </c>
      <c r="B891" s="40">
        <f>E870</f>
        <v>42477</v>
      </c>
      <c r="C891" s="46"/>
      <c r="D891" s="42"/>
      <c r="E891" s="42"/>
      <c r="F891" s="43"/>
      <c r="G891" s="43"/>
      <c r="H891" s="104">
        <f t="shared" si="54"/>
        <v>0</v>
      </c>
      <c r="I891" s="41">
        <f t="shared" si="55"/>
        <v>0</v>
      </c>
    </row>
    <row r="892" spans="1:9" x14ac:dyDescent="0.3">
      <c r="A892" s="39">
        <f t="shared" si="56"/>
        <v>20</v>
      </c>
      <c r="B892" s="40">
        <f>E870</f>
        <v>42477</v>
      </c>
      <c r="C892" s="46"/>
      <c r="D892" s="42"/>
      <c r="E892" s="42"/>
      <c r="F892" s="43"/>
      <c r="G892" s="43"/>
      <c r="H892" s="104">
        <f t="shared" si="54"/>
        <v>0</v>
      </c>
      <c r="I892" s="41">
        <f t="shared" si="55"/>
        <v>0</v>
      </c>
    </row>
    <row r="893" spans="1:9" x14ac:dyDescent="0.3">
      <c r="A893" s="39">
        <f t="shared" si="56"/>
        <v>21</v>
      </c>
      <c r="B893" s="40">
        <f>E870</f>
        <v>42477</v>
      </c>
      <c r="C893" s="46"/>
      <c r="D893" s="42"/>
      <c r="E893" s="42"/>
      <c r="F893" s="43"/>
      <c r="G893" s="43"/>
      <c r="H893" s="104">
        <f t="shared" si="54"/>
        <v>0</v>
      </c>
      <c r="I893" s="41">
        <f t="shared" si="55"/>
        <v>0</v>
      </c>
    </row>
    <row r="894" spans="1:9" x14ac:dyDescent="0.3">
      <c r="A894" s="39">
        <f t="shared" si="56"/>
        <v>22</v>
      </c>
      <c r="B894" s="40">
        <f>E870</f>
        <v>42477</v>
      </c>
      <c r="C894" s="46"/>
      <c r="D894" s="42"/>
      <c r="E894" s="42"/>
      <c r="F894" s="43"/>
      <c r="G894" s="43"/>
      <c r="H894" s="104">
        <f t="shared" si="54"/>
        <v>0</v>
      </c>
      <c r="I894" s="41">
        <f t="shared" si="55"/>
        <v>0</v>
      </c>
    </row>
    <row r="895" spans="1:9" x14ac:dyDescent="0.3">
      <c r="A895" s="39">
        <f t="shared" si="56"/>
        <v>23</v>
      </c>
      <c r="B895" s="40">
        <f>E870</f>
        <v>42477</v>
      </c>
      <c r="C895" s="46"/>
      <c r="D895" s="42"/>
      <c r="E895" s="42"/>
      <c r="F895" s="43"/>
      <c r="G895" s="43"/>
      <c r="H895" s="104">
        <f t="shared" si="54"/>
        <v>0</v>
      </c>
      <c r="I895" s="41">
        <f t="shared" si="55"/>
        <v>0</v>
      </c>
    </row>
    <row r="896" spans="1:9" x14ac:dyDescent="0.3">
      <c r="A896" s="39">
        <f t="shared" si="56"/>
        <v>24</v>
      </c>
      <c r="B896" s="40">
        <f>E870</f>
        <v>42477</v>
      </c>
      <c r="C896" s="46"/>
      <c r="D896" s="42"/>
      <c r="E896" s="42"/>
      <c r="F896" s="43"/>
      <c r="G896" s="43"/>
      <c r="H896" s="104">
        <f t="shared" si="54"/>
        <v>0</v>
      </c>
      <c r="I896" s="41">
        <f t="shared" si="55"/>
        <v>0</v>
      </c>
    </row>
    <row r="897" spans="1:9" x14ac:dyDescent="0.3">
      <c r="A897" s="39">
        <f t="shared" si="56"/>
        <v>25</v>
      </c>
      <c r="B897" s="40">
        <f>E870</f>
        <v>42477</v>
      </c>
      <c r="C897" s="46"/>
      <c r="D897" s="42"/>
      <c r="E897" s="42"/>
      <c r="F897" s="43"/>
      <c r="G897" s="43"/>
      <c r="H897" s="104">
        <f t="shared" si="54"/>
        <v>0</v>
      </c>
      <c r="I897" s="41">
        <f t="shared" si="55"/>
        <v>0</v>
      </c>
    </row>
    <row r="898" spans="1:9" x14ac:dyDescent="0.3">
      <c r="A898" s="39">
        <f t="shared" si="56"/>
        <v>26</v>
      </c>
      <c r="B898" s="40">
        <f>E870</f>
        <v>42477</v>
      </c>
      <c r="C898" s="46"/>
      <c r="D898" s="42"/>
      <c r="E898" s="42"/>
      <c r="F898" s="43"/>
      <c r="G898" s="43"/>
      <c r="H898" s="104">
        <f t="shared" si="54"/>
        <v>0</v>
      </c>
      <c r="I898" s="41">
        <f t="shared" si="55"/>
        <v>0</v>
      </c>
    </row>
    <row r="899" spans="1:9" x14ac:dyDescent="0.3">
      <c r="A899" s="39">
        <f t="shared" si="56"/>
        <v>27</v>
      </c>
      <c r="B899" s="40">
        <f>E870</f>
        <v>42477</v>
      </c>
      <c r="C899" s="46"/>
      <c r="D899" s="42"/>
      <c r="E899" s="42"/>
      <c r="F899" s="43"/>
      <c r="G899" s="43"/>
      <c r="H899" s="104">
        <f t="shared" si="54"/>
        <v>0</v>
      </c>
      <c r="I899" s="41">
        <f t="shared" si="55"/>
        <v>0</v>
      </c>
    </row>
    <row r="900" spans="1:9" x14ac:dyDescent="0.3">
      <c r="A900" s="39">
        <f t="shared" si="56"/>
        <v>28</v>
      </c>
      <c r="B900" s="40">
        <f>E870</f>
        <v>42477</v>
      </c>
      <c r="C900" s="46"/>
      <c r="D900" s="42"/>
      <c r="E900" s="42"/>
      <c r="F900" s="43"/>
      <c r="G900" s="43"/>
      <c r="H900" s="104">
        <f t="shared" si="54"/>
        <v>0</v>
      </c>
      <c r="I900" s="41">
        <f t="shared" si="55"/>
        <v>0</v>
      </c>
    </row>
    <row r="901" spans="1:9" x14ac:dyDescent="0.3">
      <c r="A901" s="39">
        <f t="shared" si="56"/>
        <v>29</v>
      </c>
      <c r="B901" s="40">
        <f>E870</f>
        <v>42477</v>
      </c>
      <c r="C901" s="46"/>
      <c r="D901" s="42"/>
      <c r="E901" s="42"/>
      <c r="F901" s="43"/>
      <c r="G901" s="43"/>
      <c r="H901" s="104">
        <f t="shared" si="54"/>
        <v>0</v>
      </c>
      <c r="I901" s="41">
        <f t="shared" si="55"/>
        <v>0</v>
      </c>
    </row>
    <row r="902" spans="1:9" x14ac:dyDescent="0.3">
      <c r="A902" s="39">
        <f t="shared" si="56"/>
        <v>30</v>
      </c>
      <c r="B902" s="40">
        <f>E870</f>
        <v>42477</v>
      </c>
      <c r="C902" s="46"/>
      <c r="D902" s="42"/>
      <c r="E902" s="42"/>
      <c r="F902" s="43"/>
      <c r="G902" s="43"/>
      <c r="H902" s="104">
        <f t="shared" si="54"/>
        <v>0</v>
      </c>
      <c r="I902" s="41">
        <f t="shared" si="55"/>
        <v>0</v>
      </c>
    </row>
    <row r="903" spans="1:9" x14ac:dyDescent="0.3">
      <c r="A903" s="39">
        <f t="shared" si="56"/>
        <v>31</v>
      </c>
      <c r="B903" s="40">
        <f>E870</f>
        <v>42477</v>
      </c>
      <c r="C903" s="46"/>
      <c r="D903" s="42"/>
      <c r="E903" s="42"/>
      <c r="F903" s="43"/>
      <c r="G903" s="43"/>
      <c r="H903" s="104">
        <f t="shared" si="54"/>
        <v>0</v>
      </c>
      <c r="I903" s="41">
        <f t="shared" si="55"/>
        <v>0</v>
      </c>
    </row>
    <row r="904" spans="1:9" x14ac:dyDescent="0.3">
      <c r="A904" s="39">
        <f t="shared" si="56"/>
        <v>32</v>
      </c>
      <c r="B904" s="40">
        <f>E870</f>
        <v>42477</v>
      </c>
      <c r="C904" s="46"/>
      <c r="D904" s="42"/>
      <c r="E904" s="42"/>
      <c r="F904" s="43"/>
      <c r="G904" s="43"/>
      <c r="H904" s="104">
        <f t="shared" si="54"/>
        <v>0</v>
      </c>
      <c r="I904" s="41">
        <f t="shared" si="55"/>
        <v>0</v>
      </c>
    </row>
    <row r="905" spans="1:9" x14ac:dyDescent="0.3">
      <c r="A905" s="39">
        <f t="shared" si="56"/>
        <v>33</v>
      </c>
      <c r="B905" s="40">
        <f>E870</f>
        <v>42477</v>
      </c>
      <c r="C905" s="46"/>
      <c r="D905" s="42"/>
      <c r="E905" s="42"/>
      <c r="F905" s="43"/>
      <c r="G905" s="43"/>
      <c r="H905" s="104">
        <f t="shared" si="54"/>
        <v>0</v>
      </c>
      <c r="I905" s="41">
        <f t="shared" si="55"/>
        <v>0</v>
      </c>
    </row>
    <row r="906" spans="1:9" x14ac:dyDescent="0.3">
      <c r="A906" s="39">
        <f t="shared" si="56"/>
        <v>34</v>
      </c>
      <c r="B906" s="40">
        <f>E870</f>
        <v>42477</v>
      </c>
      <c r="C906" s="46"/>
      <c r="D906" s="42"/>
      <c r="E906" s="42"/>
      <c r="F906" s="43"/>
      <c r="G906" s="43"/>
      <c r="H906" s="104">
        <f t="shared" si="54"/>
        <v>0</v>
      </c>
      <c r="I906" s="41">
        <f t="shared" si="55"/>
        <v>0</v>
      </c>
    </row>
    <row r="907" spans="1:9" x14ac:dyDescent="0.3">
      <c r="A907" s="39">
        <f t="shared" si="56"/>
        <v>35</v>
      </c>
      <c r="B907" s="40">
        <f>E870</f>
        <v>42477</v>
      </c>
      <c r="C907" s="46"/>
      <c r="D907" s="42"/>
      <c r="E907" s="42"/>
      <c r="F907" s="43"/>
      <c r="G907" s="43"/>
      <c r="H907" s="104">
        <f t="shared" si="54"/>
        <v>0</v>
      </c>
      <c r="I907" s="41">
        <f t="shared" si="55"/>
        <v>0</v>
      </c>
    </row>
    <row r="908" spans="1:9" x14ac:dyDescent="0.3">
      <c r="A908" s="39">
        <f t="shared" si="56"/>
        <v>36</v>
      </c>
      <c r="B908" s="40">
        <f>E870</f>
        <v>42477</v>
      </c>
      <c r="C908" s="46"/>
      <c r="D908" s="42"/>
      <c r="E908" s="42"/>
      <c r="F908" s="43"/>
      <c r="G908" s="43"/>
      <c r="H908" s="104">
        <f t="shared" si="54"/>
        <v>0</v>
      </c>
      <c r="I908" s="41">
        <f t="shared" si="55"/>
        <v>0</v>
      </c>
    </row>
    <row r="909" spans="1:9" x14ac:dyDescent="0.3">
      <c r="A909" s="37"/>
      <c r="B909" s="35"/>
      <c r="C909" s="38" t="s">
        <v>12</v>
      </c>
      <c r="D909" s="35"/>
      <c r="E909" s="36"/>
      <c r="F909" s="41">
        <f>SUM(F873:F908)</f>
        <v>369.65000000000003</v>
      </c>
      <c r="G909" s="41">
        <f>SUM(G873:G908)</f>
        <v>0</v>
      </c>
      <c r="H909" s="104">
        <f>SUM(H873:H908)</f>
        <v>5</v>
      </c>
      <c r="I909" s="41">
        <f>SUM(I873:I908)</f>
        <v>364.65000000000003</v>
      </c>
    </row>
    <row r="910" spans="1:9" x14ac:dyDescent="0.3">
      <c r="H910" s="100"/>
    </row>
    <row r="911" spans="1:9" x14ac:dyDescent="0.3">
      <c r="G911" s="29" t="s">
        <v>31</v>
      </c>
      <c r="H911" s="100"/>
    </row>
    <row r="912" spans="1:9" x14ac:dyDescent="0.3">
      <c r="H912" s="100"/>
    </row>
    <row r="913" spans="1:9" x14ac:dyDescent="0.3">
      <c r="B913" s="29" t="s">
        <v>18</v>
      </c>
      <c r="C913" s="30" t="s">
        <v>91</v>
      </c>
      <c r="H913" s="100"/>
    </row>
    <row r="914" spans="1:9" x14ac:dyDescent="0.3">
      <c r="B914" s="29" t="s">
        <v>19</v>
      </c>
      <c r="C914" s="31">
        <v>4002</v>
      </c>
      <c r="H914" s="100"/>
    </row>
    <row r="915" spans="1:9" x14ac:dyDescent="0.3">
      <c r="H915" s="100"/>
    </row>
    <row r="916" spans="1:9" ht="18" x14ac:dyDescent="0.35">
      <c r="C916" s="29"/>
      <c r="D916" s="32"/>
      <c r="E916" s="33" t="s">
        <v>20</v>
      </c>
      <c r="F916" s="32"/>
      <c r="G916" s="29"/>
      <c r="H916" s="100"/>
    </row>
    <row r="917" spans="1:9" ht="18" x14ac:dyDescent="0.35">
      <c r="C917" s="29"/>
      <c r="D917" s="32"/>
      <c r="E917" s="33" t="s">
        <v>21</v>
      </c>
      <c r="F917" s="32"/>
      <c r="G917" s="29"/>
      <c r="H917" s="100"/>
    </row>
    <row r="918" spans="1:9" ht="18" x14ac:dyDescent="0.35">
      <c r="C918" s="29"/>
      <c r="D918" s="34" t="s">
        <v>22</v>
      </c>
      <c r="E918" s="44">
        <f>E870+1</f>
        <v>42478</v>
      </c>
      <c r="F918" s="32"/>
      <c r="G918" s="29"/>
      <c r="H918" s="100"/>
    </row>
    <row r="919" spans="1:9" x14ac:dyDescent="0.3">
      <c r="H919" s="100"/>
    </row>
    <row r="920" spans="1:9" ht="36" x14ac:dyDescent="0.3">
      <c r="A920" s="27" t="s">
        <v>23</v>
      </c>
      <c r="B920" s="28" t="s">
        <v>15</v>
      </c>
      <c r="C920" s="28" t="s">
        <v>24</v>
      </c>
      <c r="D920" s="28" t="s">
        <v>25</v>
      </c>
      <c r="E920" s="28" t="s">
        <v>26</v>
      </c>
      <c r="F920" s="26" t="s">
        <v>27</v>
      </c>
      <c r="G920" s="28" t="s">
        <v>28</v>
      </c>
      <c r="H920" s="209" t="s">
        <v>29</v>
      </c>
      <c r="I920" s="26" t="s">
        <v>30</v>
      </c>
    </row>
    <row r="921" spans="1:9" x14ac:dyDescent="0.3">
      <c r="A921" s="39">
        <v>1</v>
      </c>
      <c r="B921" s="40">
        <f>E918</f>
        <v>42478</v>
      </c>
      <c r="C921" s="46">
        <v>616027</v>
      </c>
      <c r="D921" s="42">
        <v>595</v>
      </c>
      <c r="E921" s="42">
        <v>23861</v>
      </c>
      <c r="F921" s="43">
        <v>100</v>
      </c>
      <c r="G921" s="43"/>
      <c r="H921" s="104">
        <f t="shared" ref="H921:H956" si="57">IF(F921-G921&lt;50,0,IF(F921-G921&lt;150,1,IF(F921-G921&lt;250,2,IF(F921-G921&lt;350,3,IF(F921-G921&lt;450,4,IF(F921-G921&lt;550,5,IF(F921-G921&lt;650,6,IF(F921-G921&lt;750,7,IF(F921-G921&lt;850,8,IF(F921-G921&lt;950,9,IF(F921-G921&lt;1050,10,IF(F921-G921&lt;1150,11,IF(F921-G921&lt;1250,12,IF(F921-G921&lt;1350,13,IF(F921-G921&lt;1450,14,IF(F921-G921&lt;1550,15,IF(F921-G921&lt;1650,16,IF(F921-G921&lt;1750,17,IF(F921-G921&lt;1850,18,IF(F921-G921&lt;1950,19,IF(F921-G921&lt;2050,20,IF(F921-G921&lt;2150,21,IF(F921-G921&lt;2250,22,IF(F921-G921&lt;2350,23,IF(F921-G921&lt;2450,24,IF(F921-G921&lt;2550,25,IF(F921-G921&lt;2650,26,IF(F921-G921&lt;2750,27,IF(F921-G921&lt;2850,28,IF(F921-G921&lt;2950,29,IF(F921-G921&lt;3050,30,)))))))))))))))))))))))))))))))</f>
        <v>1</v>
      </c>
      <c r="I921" s="41">
        <f>F921-H921</f>
        <v>99</v>
      </c>
    </row>
    <row r="922" spans="1:9" x14ac:dyDescent="0.3">
      <c r="A922" s="39">
        <f>A921+1</f>
        <v>2</v>
      </c>
      <c r="B922" s="40">
        <f>E918</f>
        <v>42478</v>
      </c>
      <c r="C922" s="46">
        <v>636632</v>
      </c>
      <c r="D922" s="42">
        <v>727</v>
      </c>
      <c r="E922" s="42">
        <v>48847</v>
      </c>
      <c r="F922" s="43">
        <v>100</v>
      </c>
      <c r="G922" s="43"/>
      <c r="H922" s="104">
        <f t="shared" si="57"/>
        <v>1</v>
      </c>
      <c r="I922" s="41">
        <f t="shared" ref="I922:I956" si="58">F922-H922</f>
        <v>99</v>
      </c>
    </row>
    <row r="923" spans="1:9" x14ac:dyDescent="0.3">
      <c r="A923" s="39">
        <f t="shared" ref="A923:A956" si="59">A922+1</f>
        <v>3</v>
      </c>
      <c r="B923" s="40">
        <f>E918</f>
        <v>42478</v>
      </c>
      <c r="C923" s="46">
        <v>616027</v>
      </c>
      <c r="D923" s="42">
        <v>596</v>
      </c>
      <c r="E923" s="42">
        <v>62883</v>
      </c>
      <c r="F923" s="43">
        <v>180</v>
      </c>
      <c r="G923" s="43"/>
      <c r="H923" s="104">
        <f t="shared" si="57"/>
        <v>2</v>
      </c>
      <c r="I923" s="41">
        <f t="shared" si="58"/>
        <v>178</v>
      </c>
    </row>
    <row r="924" spans="1:9" x14ac:dyDescent="0.3">
      <c r="A924" s="39">
        <f t="shared" si="59"/>
        <v>4</v>
      </c>
      <c r="B924" s="40">
        <f>E918</f>
        <v>42478</v>
      </c>
      <c r="C924" s="46">
        <v>616027</v>
      </c>
      <c r="D924" s="42">
        <v>597</v>
      </c>
      <c r="E924" s="42">
        <v>18209</v>
      </c>
      <c r="F924" s="43">
        <v>15.01</v>
      </c>
      <c r="G924" s="43"/>
      <c r="H924" s="104">
        <f t="shared" si="57"/>
        <v>0</v>
      </c>
      <c r="I924" s="41">
        <f t="shared" si="58"/>
        <v>15.01</v>
      </c>
    </row>
    <row r="925" spans="1:9" x14ac:dyDescent="0.3">
      <c r="A925" s="39">
        <f t="shared" si="59"/>
        <v>5</v>
      </c>
      <c r="B925" s="40">
        <f>E918</f>
        <v>42478</v>
      </c>
      <c r="C925" s="46"/>
      <c r="D925" s="42"/>
      <c r="E925" s="42"/>
      <c r="F925" s="43"/>
      <c r="G925" s="43"/>
      <c r="H925" s="104">
        <f t="shared" si="57"/>
        <v>0</v>
      </c>
      <c r="I925" s="41">
        <f t="shared" si="58"/>
        <v>0</v>
      </c>
    </row>
    <row r="926" spans="1:9" x14ac:dyDescent="0.3">
      <c r="A926" s="39">
        <f t="shared" si="59"/>
        <v>6</v>
      </c>
      <c r="B926" s="40">
        <f>E918</f>
        <v>42478</v>
      </c>
      <c r="C926" s="46"/>
      <c r="D926" s="42"/>
      <c r="E926" s="42"/>
      <c r="F926" s="43"/>
      <c r="G926" s="43"/>
      <c r="H926" s="104">
        <f t="shared" si="57"/>
        <v>0</v>
      </c>
      <c r="I926" s="41">
        <f t="shared" si="58"/>
        <v>0</v>
      </c>
    </row>
    <row r="927" spans="1:9" x14ac:dyDescent="0.3">
      <c r="A927" s="39">
        <f t="shared" si="59"/>
        <v>7</v>
      </c>
      <c r="B927" s="40">
        <f>E918</f>
        <v>42478</v>
      </c>
      <c r="C927" s="46"/>
      <c r="D927" s="42"/>
      <c r="E927" s="42"/>
      <c r="F927" s="43"/>
      <c r="G927" s="43"/>
      <c r="H927" s="104">
        <f t="shared" si="57"/>
        <v>0</v>
      </c>
      <c r="I927" s="41">
        <f t="shared" si="58"/>
        <v>0</v>
      </c>
    </row>
    <row r="928" spans="1:9" x14ac:dyDescent="0.3">
      <c r="A928" s="39">
        <f t="shared" si="59"/>
        <v>8</v>
      </c>
      <c r="B928" s="40">
        <f>E918</f>
        <v>42478</v>
      </c>
      <c r="C928" s="46"/>
      <c r="D928" s="42"/>
      <c r="E928" s="42"/>
      <c r="F928" s="43"/>
      <c r="G928" s="43"/>
      <c r="H928" s="104">
        <f t="shared" si="57"/>
        <v>0</v>
      </c>
      <c r="I928" s="41">
        <f t="shared" si="58"/>
        <v>0</v>
      </c>
    </row>
    <row r="929" spans="1:9" x14ac:dyDescent="0.3">
      <c r="A929" s="39">
        <f t="shared" si="59"/>
        <v>9</v>
      </c>
      <c r="B929" s="40">
        <f>E918</f>
        <v>42478</v>
      </c>
      <c r="C929" s="46"/>
      <c r="D929" s="42"/>
      <c r="E929" s="42"/>
      <c r="F929" s="43"/>
      <c r="G929" s="43"/>
      <c r="H929" s="104">
        <f t="shared" si="57"/>
        <v>0</v>
      </c>
      <c r="I929" s="41">
        <f t="shared" si="58"/>
        <v>0</v>
      </c>
    </row>
    <row r="930" spans="1:9" x14ac:dyDescent="0.3">
      <c r="A930" s="39">
        <f t="shared" si="59"/>
        <v>10</v>
      </c>
      <c r="B930" s="40">
        <f>E918</f>
        <v>42478</v>
      </c>
      <c r="C930" s="46"/>
      <c r="D930" s="42"/>
      <c r="E930" s="42"/>
      <c r="F930" s="43"/>
      <c r="G930" s="43"/>
      <c r="H930" s="104">
        <f t="shared" si="57"/>
        <v>0</v>
      </c>
      <c r="I930" s="41">
        <f t="shared" si="58"/>
        <v>0</v>
      </c>
    </row>
    <row r="931" spans="1:9" x14ac:dyDescent="0.3">
      <c r="A931" s="39">
        <f t="shared" si="59"/>
        <v>11</v>
      </c>
      <c r="B931" s="40">
        <f>E918</f>
        <v>42478</v>
      </c>
      <c r="C931" s="46"/>
      <c r="D931" s="42"/>
      <c r="E931" s="42"/>
      <c r="F931" s="43"/>
      <c r="G931" s="43"/>
      <c r="H931" s="104">
        <f t="shared" si="57"/>
        <v>0</v>
      </c>
      <c r="I931" s="41">
        <f t="shared" si="58"/>
        <v>0</v>
      </c>
    </row>
    <row r="932" spans="1:9" x14ac:dyDescent="0.3">
      <c r="A932" s="39">
        <f t="shared" si="59"/>
        <v>12</v>
      </c>
      <c r="B932" s="40">
        <f>E918</f>
        <v>42478</v>
      </c>
      <c r="C932" s="46"/>
      <c r="D932" s="42"/>
      <c r="E932" s="42"/>
      <c r="F932" s="43"/>
      <c r="G932" s="43"/>
      <c r="H932" s="104">
        <f t="shared" si="57"/>
        <v>0</v>
      </c>
      <c r="I932" s="41">
        <f t="shared" si="58"/>
        <v>0</v>
      </c>
    </row>
    <row r="933" spans="1:9" x14ac:dyDescent="0.3">
      <c r="A933" s="39">
        <f t="shared" si="59"/>
        <v>13</v>
      </c>
      <c r="B933" s="40">
        <f>E918</f>
        <v>42478</v>
      </c>
      <c r="C933" s="46"/>
      <c r="D933" s="42"/>
      <c r="E933" s="42"/>
      <c r="F933" s="43"/>
      <c r="G933" s="43"/>
      <c r="H933" s="104">
        <f t="shared" si="57"/>
        <v>0</v>
      </c>
      <c r="I933" s="41">
        <f t="shared" si="58"/>
        <v>0</v>
      </c>
    </row>
    <row r="934" spans="1:9" x14ac:dyDescent="0.3">
      <c r="A934" s="39">
        <f t="shared" si="59"/>
        <v>14</v>
      </c>
      <c r="B934" s="40">
        <f>E918</f>
        <v>42478</v>
      </c>
      <c r="C934" s="46"/>
      <c r="D934" s="42"/>
      <c r="E934" s="42"/>
      <c r="F934" s="43"/>
      <c r="G934" s="43"/>
      <c r="H934" s="104">
        <f t="shared" si="57"/>
        <v>0</v>
      </c>
      <c r="I934" s="41">
        <f t="shared" si="58"/>
        <v>0</v>
      </c>
    </row>
    <row r="935" spans="1:9" x14ac:dyDescent="0.3">
      <c r="A935" s="39">
        <f t="shared" si="59"/>
        <v>15</v>
      </c>
      <c r="B935" s="40">
        <f>E918</f>
        <v>42478</v>
      </c>
      <c r="C935" s="46"/>
      <c r="D935" s="42"/>
      <c r="E935" s="42"/>
      <c r="F935" s="43"/>
      <c r="G935" s="43"/>
      <c r="H935" s="104">
        <f t="shared" si="57"/>
        <v>0</v>
      </c>
      <c r="I935" s="41">
        <f t="shared" si="58"/>
        <v>0</v>
      </c>
    </row>
    <row r="936" spans="1:9" x14ac:dyDescent="0.3">
      <c r="A936" s="39">
        <f t="shared" si="59"/>
        <v>16</v>
      </c>
      <c r="B936" s="40">
        <f>E918</f>
        <v>42478</v>
      </c>
      <c r="C936" s="46"/>
      <c r="D936" s="42"/>
      <c r="E936" s="42"/>
      <c r="F936" s="43"/>
      <c r="G936" s="43"/>
      <c r="H936" s="104">
        <f t="shared" si="57"/>
        <v>0</v>
      </c>
      <c r="I936" s="41">
        <f t="shared" si="58"/>
        <v>0</v>
      </c>
    </row>
    <row r="937" spans="1:9" x14ac:dyDescent="0.3">
      <c r="A937" s="39">
        <f t="shared" si="59"/>
        <v>17</v>
      </c>
      <c r="B937" s="40">
        <f>E918</f>
        <v>42478</v>
      </c>
      <c r="C937" s="46"/>
      <c r="D937" s="42"/>
      <c r="E937" s="42"/>
      <c r="F937" s="43"/>
      <c r="G937" s="43"/>
      <c r="H937" s="104">
        <f t="shared" si="57"/>
        <v>0</v>
      </c>
      <c r="I937" s="41">
        <f t="shared" si="58"/>
        <v>0</v>
      </c>
    </row>
    <row r="938" spans="1:9" x14ac:dyDescent="0.3">
      <c r="A938" s="39">
        <f t="shared" si="59"/>
        <v>18</v>
      </c>
      <c r="B938" s="40">
        <f>E918</f>
        <v>42478</v>
      </c>
      <c r="C938" s="46"/>
      <c r="D938" s="42"/>
      <c r="E938" s="42"/>
      <c r="F938" s="43"/>
      <c r="G938" s="43"/>
      <c r="H938" s="104">
        <f t="shared" si="57"/>
        <v>0</v>
      </c>
      <c r="I938" s="41">
        <f t="shared" si="58"/>
        <v>0</v>
      </c>
    </row>
    <row r="939" spans="1:9" x14ac:dyDescent="0.3">
      <c r="A939" s="39">
        <f t="shared" si="59"/>
        <v>19</v>
      </c>
      <c r="B939" s="40">
        <f>E918</f>
        <v>42478</v>
      </c>
      <c r="C939" s="46"/>
      <c r="D939" s="42"/>
      <c r="E939" s="42"/>
      <c r="F939" s="43"/>
      <c r="G939" s="43"/>
      <c r="H939" s="104">
        <f t="shared" si="57"/>
        <v>0</v>
      </c>
      <c r="I939" s="41">
        <f t="shared" si="58"/>
        <v>0</v>
      </c>
    </row>
    <row r="940" spans="1:9" x14ac:dyDescent="0.3">
      <c r="A940" s="39">
        <f t="shared" si="59"/>
        <v>20</v>
      </c>
      <c r="B940" s="40">
        <f>E918</f>
        <v>42478</v>
      </c>
      <c r="C940" s="46"/>
      <c r="D940" s="42"/>
      <c r="E940" s="42"/>
      <c r="F940" s="43"/>
      <c r="G940" s="43"/>
      <c r="H940" s="104">
        <f t="shared" si="57"/>
        <v>0</v>
      </c>
      <c r="I940" s="41">
        <f t="shared" si="58"/>
        <v>0</v>
      </c>
    </row>
    <row r="941" spans="1:9" x14ac:dyDescent="0.3">
      <c r="A941" s="39">
        <f t="shared" si="59"/>
        <v>21</v>
      </c>
      <c r="B941" s="40">
        <f>E918</f>
        <v>42478</v>
      </c>
      <c r="C941" s="46"/>
      <c r="D941" s="42"/>
      <c r="E941" s="42"/>
      <c r="F941" s="43"/>
      <c r="G941" s="43"/>
      <c r="H941" s="104">
        <f t="shared" si="57"/>
        <v>0</v>
      </c>
      <c r="I941" s="41">
        <f t="shared" si="58"/>
        <v>0</v>
      </c>
    </row>
    <row r="942" spans="1:9" x14ac:dyDescent="0.3">
      <c r="A942" s="39">
        <f t="shared" si="59"/>
        <v>22</v>
      </c>
      <c r="B942" s="40">
        <f>E918</f>
        <v>42478</v>
      </c>
      <c r="C942" s="46"/>
      <c r="D942" s="42"/>
      <c r="E942" s="42"/>
      <c r="F942" s="43"/>
      <c r="G942" s="43"/>
      <c r="H942" s="104">
        <f t="shared" si="57"/>
        <v>0</v>
      </c>
      <c r="I942" s="41">
        <f t="shared" si="58"/>
        <v>0</v>
      </c>
    </row>
    <row r="943" spans="1:9" x14ac:dyDescent="0.3">
      <c r="A943" s="39">
        <f t="shared" si="59"/>
        <v>23</v>
      </c>
      <c r="B943" s="40">
        <f>E918</f>
        <v>42478</v>
      </c>
      <c r="C943" s="46"/>
      <c r="D943" s="42"/>
      <c r="E943" s="42"/>
      <c r="F943" s="43"/>
      <c r="G943" s="43"/>
      <c r="H943" s="104">
        <f t="shared" si="57"/>
        <v>0</v>
      </c>
      <c r="I943" s="41">
        <f t="shared" si="58"/>
        <v>0</v>
      </c>
    </row>
    <row r="944" spans="1:9" x14ac:dyDescent="0.3">
      <c r="A944" s="39">
        <f t="shared" si="59"/>
        <v>24</v>
      </c>
      <c r="B944" s="40">
        <f>E918</f>
        <v>42478</v>
      </c>
      <c r="C944" s="46"/>
      <c r="D944" s="42"/>
      <c r="E944" s="42"/>
      <c r="F944" s="43"/>
      <c r="G944" s="43"/>
      <c r="H944" s="104">
        <f t="shared" si="57"/>
        <v>0</v>
      </c>
      <c r="I944" s="41">
        <f t="shared" si="58"/>
        <v>0</v>
      </c>
    </row>
    <row r="945" spans="1:9" x14ac:dyDescent="0.3">
      <c r="A945" s="39">
        <f t="shared" si="59"/>
        <v>25</v>
      </c>
      <c r="B945" s="40">
        <f>E918</f>
        <v>42478</v>
      </c>
      <c r="C945" s="46"/>
      <c r="D945" s="42"/>
      <c r="E945" s="42"/>
      <c r="F945" s="43"/>
      <c r="G945" s="43"/>
      <c r="H945" s="104">
        <f t="shared" si="57"/>
        <v>0</v>
      </c>
      <c r="I945" s="41">
        <f t="shared" si="58"/>
        <v>0</v>
      </c>
    </row>
    <row r="946" spans="1:9" x14ac:dyDescent="0.3">
      <c r="A946" s="39">
        <f t="shared" si="59"/>
        <v>26</v>
      </c>
      <c r="B946" s="40">
        <f>E918</f>
        <v>42478</v>
      </c>
      <c r="C946" s="46"/>
      <c r="D946" s="42"/>
      <c r="E946" s="42"/>
      <c r="F946" s="43"/>
      <c r="G946" s="43"/>
      <c r="H946" s="104">
        <f t="shared" si="57"/>
        <v>0</v>
      </c>
      <c r="I946" s="41">
        <f t="shared" si="58"/>
        <v>0</v>
      </c>
    </row>
    <row r="947" spans="1:9" x14ac:dyDescent="0.3">
      <c r="A947" s="39">
        <f t="shared" si="59"/>
        <v>27</v>
      </c>
      <c r="B947" s="40">
        <f>E918</f>
        <v>42478</v>
      </c>
      <c r="C947" s="46"/>
      <c r="D947" s="42"/>
      <c r="E947" s="42"/>
      <c r="F947" s="43"/>
      <c r="G947" s="43"/>
      <c r="H947" s="104">
        <f t="shared" si="57"/>
        <v>0</v>
      </c>
      <c r="I947" s="41">
        <f t="shared" si="58"/>
        <v>0</v>
      </c>
    </row>
    <row r="948" spans="1:9" x14ac:dyDescent="0.3">
      <c r="A948" s="39">
        <f t="shared" si="59"/>
        <v>28</v>
      </c>
      <c r="B948" s="40">
        <f>E918</f>
        <v>42478</v>
      </c>
      <c r="C948" s="46"/>
      <c r="D948" s="42"/>
      <c r="E948" s="42"/>
      <c r="F948" s="43"/>
      <c r="G948" s="43"/>
      <c r="H948" s="104">
        <f t="shared" si="57"/>
        <v>0</v>
      </c>
      <c r="I948" s="41">
        <f t="shared" si="58"/>
        <v>0</v>
      </c>
    </row>
    <row r="949" spans="1:9" x14ac:dyDescent="0.3">
      <c r="A949" s="39">
        <f t="shared" si="59"/>
        <v>29</v>
      </c>
      <c r="B949" s="40">
        <f>E918</f>
        <v>42478</v>
      </c>
      <c r="C949" s="46"/>
      <c r="D949" s="42"/>
      <c r="E949" s="42"/>
      <c r="F949" s="43"/>
      <c r="G949" s="43"/>
      <c r="H949" s="104">
        <f t="shared" si="57"/>
        <v>0</v>
      </c>
      <c r="I949" s="41">
        <f t="shared" si="58"/>
        <v>0</v>
      </c>
    </row>
    <row r="950" spans="1:9" x14ac:dyDescent="0.3">
      <c r="A950" s="39">
        <f t="shared" si="59"/>
        <v>30</v>
      </c>
      <c r="B950" s="40">
        <f>E918</f>
        <v>42478</v>
      </c>
      <c r="C950" s="46"/>
      <c r="D950" s="42"/>
      <c r="E950" s="42"/>
      <c r="F950" s="43"/>
      <c r="G950" s="43"/>
      <c r="H950" s="104">
        <f t="shared" si="57"/>
        <v>0</v>
      </c>
      <c r="I950" s="41">
        <f t="shared" si="58"/>
        <v>0</v>
      </c>
    </row>
    <row r="951" spans="1:9" x14ac:dyDescent="0.3">
      <c r="A951" s="39">
        <f t="shared" si="59"/>
        <v>31</v>
      </c>
      <c r="B951" s="40">
        <f>E918</f>
        <v>42478</v>
      </c>
      <c r="C951" s="46"/>
      <c r="D951" s="42"/>
      <c r="E951" s="42"/>
      <c r="F951" s="43"/>
      <c r="G951" s="43"/>
      <c r="H951" s="104">
        <f t="shared" si="57"/>
        <v>0</v>
      </c>
      <c r="I951" s="41">
        <f t="shared" si="58"/>
        <v>0</v>
      </c>
    </row>
    <row r="952" spans="1:9" x14ac:dyDescent="0.3">
      <c r="A952" s="39">
        <f t="shared" si="59"/>
        <v>32</v>
      </c>
      <c r="B952" s="40">
        <f>E918</f>
        <v>42478</v>
      </c>
      <c r="C952" s="46"/>
      <c r="D952" s="42"/>
      <c r="E952" s="42"/>
      <c r="F952" s="43"/>
      <c r="G952" s="43"/>
      <c r="H952" s="104">
        <f t="shared" si="57"/>
        <v>0</v>
      </c>
      <c r="I952" s="41">
        <f t="shared" si="58"/>
        <v>0</v>
      </c>
    </row>
    <row r="953" spans="1:9" x14ac:dyDescent="0.3">
      <c r="A953" s="39">
        <f t="shared" si="59"/>
        <v>33</v>
      </c>
      <c r="B953" s="40">
        <f>E918</f>
        <v>42478</v>
      </c>
      <c r="C953" s="46"/>
      <c r="D953" s="42"/>
      <c r="E953" s="42"/>
      <c r="F953" s="43"/>
      <c r="G953" s="43"/>
      <c r="H953" s="104">
        <f t="shared" si="57"/>
        <v>0</v>
      </c>
      <c r="I953" s="41">
        <f t="shared" si="58"/>
        <v>0</v>
      </c>
    </row>
    <row r="954" spans="1:9" x14ac:dyDescent="0.3">
      <c r="A954" s="39">
        <f t="shared" si="59"/>
        <v>34</v>
      </c>
      <c r="B954" s="40">
        <f>E918</f>
        <v>42478</v>
      </c>
      <c r="C954" s="46"/>
      <c r="D954" s="42"/>
      <c r="E954" s="42"/>
      <c r="F954" s="43"/>
      <c r="G954" s="43"/>
      <c r="H954" s="104">
        <f t="shared" si="57"/>
        <v>0</v>
      </c>
      <c r="I954" s="41">
        <f t="shared" si="58"/>
        <v>0</v>
      </c>
    </row>
    <row r="955" spans="1:9" x14ac:dyDescent="0.3">
      <c r="A955" s="39">
        <f t="shared" si="59"/>
        <v>35</v>
      </c>
      <c r="B955" s="40">
        <f>E918</f>
        <v>42478</v>
      </c>
      <c r="C955" s="46"/>
      <c r="D955" s="42"/>
      <c r="E955" s="42"/>
      <c r="F955" s="43"/>
      <c r="G955" s="43"/>
      <c r="H955" s="104">
        <f t="shared" si="57"/>
        <v>0</v>
      </c>
      <c r="I955" s="41">
        <f t="shared" si="58"/>
        <v>0</v>
      </c>
    </row>
    <row r="956" spans="1:9" x14ac:dyDescent="0.3">
      <c r="A956" s="39">
        <f t="shared" si="59"/>
        <v>36</v>
      </c>
      <c r="B956" s="40">
        <f>E918</f>
        <v>42478</v>
      </c>
      <c r="C956" s="46"/>
      <c r="D956" s="42"/>
      <c r="E956" s="42"/>
      <c r="F956" s="43"/>
      <c r="G956" s="43"/>
      <c r="H956" s="104">
        <f t="shared" si="57"/>
        <v>0</v>
      </c>
      <c r="I956" s="41">
        <f t="shared" si="58"/>
        <v>0</v>
      </c>
    </row>
    <row r="957" spans="1:9" x14ac:dyDescent="0.3">
      <c r="A957" s="37"/>
      <c r="B957" s="35"/>
      <c r="C957" s="38" t="s">
        <v>12</v>
      </c>
      <c r="D957" s="35"/>
      <c r="E957" s="36"/>
      <c r="F957" s="41">
        <f>SUM(F921:F956)</f>
        <v>395.01</v>
      </c>
      <c r="G957" s="41">
        <f>SUM(G921:G956)</f>
        <v>0</v>
      </c>
      <c r="H957" s="104">
        <f>SUM(H921:H956)</f>
        <v>4</v>
      </c>
      <c r="I957" s="41">
        <f>SUM(I921:I956)</f>
        <v>391.01</v>
      </c>
    </row>
    <row r="958" spans="1:9" x14ac:dyDescent="0.3">
      <c r="H958" s="100"/>
    </row>
    <row r="959" spans="1:9" x14ac:dyDescent="0.3">
      <c r="G959" s="29" t="s">
        <v>31</v>
      </c>
      <c r="H959" s="100"/>
    </row>
    <row r="960" spans="1:9" x14ac:dyDescent="0.3">
      <c r="H960" s="100"/>
    </row>
    <row r="961" spans="1:9" x14ac:dyDescent="0.3">
      <c r="B961" s="29" t="s">
        <v>18</v>
      </c>
      <c r="C961" s="30" t="s">
        <v>91</v>
      </c>
      <c r="H961" s="100"/>
    </row>
    <row r="962" spans="1:9" x14ac:dyDescent="0.3">
      <c r="B962" s="29" t="s">
        <v>19</v>
      </c>
      <c r="C962" s="31">
        <v>4002</v>
      </c>
      <c r="H962" s="100"/>
    </row>
    <row r="963" spans="1:9" x14ac:dyDescent="0.3">
      <c r="H963" s="100"/>
    </row>
    <row r="964" spans="1:9" ht="18" x14ac:dyDescent="0.35">
      <c r="C964" s="29"/>
      <c r="D964" s="32"/>
      <c r="E964" s="33" t="s">
        <v>20</v>
      </c>
      <c r="F964" s="32"/>
      <c r="G964" s="29"/>
      <c r="H964" s="100"/>
    </row>
    <row r="965" spans="1:9" ht="18" x14ac:dyDescent="0.35">
      <c r="C965" s="29"/>
      <c r="D965" s="32"/>
      <c r="E965" s="33" t="s">
        <v>21</v>
      </c>
      <c r="F965" s="32"/>
      <c r="G965" s="29"/>
      <c r="H965" s="100"/>
    </row>
    <row r="966" spans="1:9" ht="18" x14ac:dyDescent="0.35">
      <c r="C966" s="29"/>
      <c r="D966" s="34" t="s">
        <v>22</v>
      </c>
      <c r="E966" s="44">
        <f>E918+1</f>
        <v>42479</v>
      </c>
      <c r="F966" s="32"/>
      <c r="G966" s="29"/>
      <c r="H966" s="100"/>
    </row>
    <row r="967" spans="1:9" x14ac:dyDescent="0.3">
      <c r="H967" s="100"/>
    </row>
    <row r="968" spans="1:9" ht="36" x14ac:dyDescent="0.3">
      <c r="A968" s="27" t="s">
        <v>23</v>
      </c>
      <c r="B968" s="28" t="s">
        <v>15</v>
      </c>
      <c r="C968" s="28" t="s">
        <v>24</v>
      </c>
      <c r="D968" s="28" t="s">
        <v>25</v>
      </c>
      <c r="E968" s="28" t="s">
        <v>26</v>
      </c>
      <c r="F968" s="26" t="s">
        <v>27</v>
      </c>
      <c r="G968" s="28" t="s">
        <v>28</v>
      </c>
      <c r="H968" s="209" t="s">
        <v>29</v>
      </c>
      <c r="I968" s="26" t="s">
        <v>30</v>
      </c>
    </row>
    <row r="969" spans="1:9" x14ac:dyDescent="0.3">
      <c r="A969" s="39">
        <v>1</v>
      </c>
      <c r="B969" s="40">
        <f>E966</f>
        <v>42479</v>
      </c>
      <c r="C969" s="46">
        <v>636632</v>
      </c>
      <c r="D969" s="42">
        <v>728</v>
      </c>
      <c r="E969" s="42">
        <v>57834</v>
      </c>
      <c r="F969" s="43">
        <v>20</v>
      </c>
      <c r="G969" s="43"/>
      <c r="H969" s="104">
        <f t="shared" ref="H969:H1004" si="60">IF(F969-G969&lt;50,0,IF(F969-G969&lt;150,1,IF(F969-G969&lt;250,2,IF(F969-G969&lt;350,3,IF(F969-G969&lt;450,4,IF(F969-G969&lt;550,5,IF(F969-G969&lt;650,6,IF(F969-G969&lt;750,7,IF(F969-G969&lt;850,8,IF(F969-G969&lt;950,9,IF(F969-G969&lt;1050,10,IF(F969-G969&lt;1150,11,IF(F969-G969&lt;1250,12,IF(F969-G969&lt;1350,13,IF(F969-G969&lt;1450,14,IF(F969-G969&lt;1550,15,IF(F969-G969&lt;1650,16,IF(F969-G969&lt;1750,17,IF(F969-G969&lt;1850,18,IF(F969-G969&lt;1950,19,IF(F969-G969&lt;2050,20,IF(F969-G969&lt;2150,21,IF(F969-G969&lt;2250,22,IF(F969-G969&lt;2350,23,IF(F969-G969&lt;2450,24,IF(F969-G969&lt;2550,25,IF(F969-G969&lt;2650,26,IF(F969-G969&lt;2750,27,IF(F969-G969&lt;2850,28,IF(F969-G969&lt;2950,29,IF(F969-G969&lt;3050,30,)))))))))))))))))))))))))))))))</f>
        <v>0</v>
      </c>
      <c r="I969" s="41">
        <f>F969-H969</f>
        <v>20</v>
      </c>
    </row>
    <row r="970" spans="1:9" x14ac:dyDescent="0.3">
      <c r="A970" s="39">
        <f>A969+1</f>
        <v>2</v>
      </c>
      <c r="B970" s="40">
        <f>E966</f>
        <v>42479</v>
      </c>
      <c r="C970" s="46">
        <v>616027</v>
      </c>
      <c r="D970" s="42">
        <v>598</v>
      </c>
      <c r="E970" s="42">
        <v>37127</v>
      </c>
      <c r="F970" s="43">
        <v>60</v>
      </c>
      <c r="G970" s="43">
        <v>1.8</v>
      </c>
      <c r="H970" s="104">
        <f t="shared" si="60"/>
        <v>1</v>
      </c>
      <c r="I970" s="41">
        <f t="shared" ref="I970:I1004" si="61">F970-H970</f>
        <v>59</v>
      </c>
    </row>
    <row r="971" spans="1:9" x14ac:dyDescent="0.3">
      <c r="A971" s="39">
        <f t="shared" ref="A971:A1004" si="62">A970+1</f>
        <v>3</v>
      </c>
      <c r="B971" s="40">
        <f>E966</f>
        <v>42479</v>
      </c>
      <c r="C971" s="46">
        <v>636632</v>
      </c>
      <c r="D971" s="42">
        <v>730</v>
      </c>
      <c r="E971" s="42">
        <v>57845</v>
      </c>
      <c r="F971" s="43">
        <v>200</v>
      </c>
      <c r="G971" s="43"/>
      <c r="H971" s="104">
        <f t="shared" si="60"/>
        <v>2</v>
      </c>
      <c r="I971" s="41">
        <f t="shared" si="61"/>
        <v>198</v>
      </c>
    </row>
    <row r="972" spans="1:9" x14ac:dyDescent="0.3">
      <c r="A972" s="39">
        <f t="shared" si="62"/>
        <v>4</v>
      </c>
      <c r="B972" s="40">
        <f>E966</f>
        <v>42479</v>
      </c>
      <c r="C972" s="46">
        <v>636632</v>
      </c>
      <c r="D972" s="42">
        <v>731</v>
      </c>
      <c r="E972" s="42">
        <v>39512</v>
      </c>
      <c r="F972" s="43">
        <v>150</v>
      </c>
      <c r="G972" s="43">
        <v>5.8</v>
      </c>
      <c r="H972" s="104">
        <f t="shared" si="60"/>
        <v>1</v>
      </c>
      <c r="I972" s="41">
        <f t="shared" si="61"/>
        <v>149</v>
      </c>
    </row>
    <row r="973" spans="1:9" x14ac:dyDescent="0.3">
      <c r="A973" s="39">
        <f t="shared" si="62"/>
        <v>5</v>
      </c>
      <c r="B973" s="40">
        <f>E966</f>
        <v>42479</v>
      </c>
      <c r="C973" s="46">
        <v>636632</v>
      </c>
      <c r="D973" s="42">
        <v>729</v>
      </c>
      <c r="E973" s="42">
        <v>56088</v>
      </c>
      <c r="F973" s="43">
        <v>50</v>
      </c>
      <c r="G973" s="43"/>
      <c r="H973" s="104">
        <f t="shared" si="60"/>
        <v>1</v>
      </c>
      <c r="I973" s="41">
        <f t="shared" si="61"/>
        <v>49</v>
      </c>
    </row>
    <row r="974" spans="1:9" x14ac:dyDescent="0.3">
      <c r="A974" s="39">
        <f t="shared" si="62"/>
        <v>6</v>
      </c>
      <c r="B974" s="40">
        <f>E966</f>
        <v>42479</v>
      </c>
      <c r="C974" s="46">
        <v>636632</v>
      </c>
      <c r="D974" s="42">
        <v>732</v>
      </c>
      <c r="E974" s="42">
        <v>55798</v>
      </c>
      <c r="F974" s="43">
        <v>150</v>
      </c>
      <c r="G974" s="43"/>
      <c r="H974" s="104">
        <f t="shared" si="60"/>
        <v>2</v>
      </c>
      <c r="I974" s="41">
        <f t="shared" si="61"/>
        <v>148</v>
      </c>
    </row>
    <row r="975" spans="1:9" x14ac:dyDescent="0.3">
      <c r="A975" s="39">
        <f t="shared" si="62"/>
        <v>7</v>
      </c>
      <c r="B975" s="40">
        <f>E966</f>
        <v>42479</v>
      </c>
      <c r="C975" s="46">
        <v>636632</v>
      </c>
      <c r="D975" s="42">
        <v>733</v>
      </c>
      <c r="E975" s="42">
        <v>7058</v>
      </c>
      <c r="F975" s="43">
        <v>200</v>
      </c>
      <c r="G975" s="43"/>
      <c r="H975" s="104">
        <f t="shared" si="60"/>
        <v>2</v>
      </c>
      <c r="I975" s="41">
        <f t="shared" si="61"/>
        <v>198</v>
      </c>
    </row>
    <row r="976" spans="1:9" x14ac:dyDescent="0.3">
      <c r="A976" s="39">
        <f t="shared" si="62"/>
        <v>8</v>
      </c>
      <c r="B976" s="40">
        <f>E966</f>
        <v>42479</v>
      </c>
      <c r="C976" s="46">
        <v>636632</v>
      </c>
      <c r="D976" s="42">
        <v>734</v>
      </c>
      <c r="E976" s="42">
        <v>7254</v>
      </c>
      <c r="F976" s="43">
        <v>150</v>
      </c>
      <c r="G976" s="43">
        <v>22</v>
      </c>
      <c r="H976" s="104">
        <f t="shared" si="60"/>
        <v>1</v>
      </c>
      <c r="I976" s="41">
        <f t="shared" si="61"/>
        <v>149</v>
      </c>
    </row>
    <row r="977" spans="1:9" x14ac:dyDescent="0.3">
      <c r="A977" s="39">
        <f t="shared" si="62"/>
        <v>9</v>
      </c>
      <c r="B977" s="40">
        <f>E966</f>
        <v>42479</v>
      </c>
      <c r="C977" s="46">
        <v>636632</v>
      </c>
      <c r="D977" s="42">
        <v>735</v>
      </c>
      <c r="E977" s="42">
        <v>2028</v>
      </c>
      <c r="F977" s="43">
        <v>100</v>
      </c>
      <c r="G977" s="43"/>
      <c r="H977" s="104">
        <f t="shared" si="60"/>
        <v>1</v>
      </c>
      <c r="I977" s="41">
        <f t="shared" si="61"/>
        <v>99</v>
      </c>
    </row>
    <row r="978" spans="1:9" x14ac:dyDescent="0.3">
      <c r="A978" s="39">
        <f t="shared" si="62"/>
        <v>10</v>
      </c>
      <c r="B978" s="40">
        <f>E966</f>
        <v>42479</v>
      </c>
      <c r="C978" s="46">
        <v>615063</v>
      </c>
      <c r="D978" s="42">
        <v>716</v>
      </c>
      <c r="E978" s="42">
        <v>59665</v>
      </c>
      <c r="F978" s="43">
        <v>100</v>
      </c>
      <c r="G978" s="43">
        <v>4</v>
      </c>
      <c r="H978" s="104">
        <f t="shared" si="60"/>
        <v>1</v>
      </c>
      <c r="I978" s="41">
        <f t="shared" si="61"/>
        <v>99</v>
      </c>
    </row>
    <row r="979" spans="1:9" x14ac:dyDescent="0.3">
      <c r="A979" s="39">
        <f t="shared" si="62"/>
        <v>11</v>
      </c>
      <c r="B979" s="40">
        <f>E966</f>
        <v>42479</v>
      </c>
      <c r="C979" s="46">
        <v>615063</v>
      </c>
      <c r="D979" s="42">
        <v>717</v>
      </c>
      <c r="E979" s="42">
        <v>21430</v>
      </c>
      <c r="F979" s="43">
        <v>80</v>
      </c>
      <c r="G979" s="43"/>
      <c r="H979" s="104">
        <f t="shared" si="60"/>
        <v>1</v>
      </c>
      <c r="I979" s="41">
        <f t="shared" si="61"/>
        <v>79</v>
      </c>
    </row>
    <row r="980" spans="1:9" x14ac:dyDescent="0.3">
      <c r="A980" s="39">
        <f t="shared" si="62"/>
        <v>12</v>
      </c>
      <c r="B980" s="40">
        <f>E966</f>
        <v>42479</v>
      </c>
      <c r="C980" s="46"/>
      <c r="D980" s="42"/>
      <c r="E980" s="42"/>
      <c r="F980" s="43"/>
      <c r="G980" s="43"/>
      <c r="H980" s="104">
        <f t="shared" si="60"/>
        <v>0</v>
      </c>
      <c r="I980" s="41">
        <f t="shared" si="61"/>
        <v>0</v>
      </c>
    </row>
    <row r="981" spans="1:9" x14ac:dyDescent="0.3">
      <c r="A981" s="39">
        <f t="shared" si="62"/>
        <v>13</v>
      </c>
      <c r="B981" s="40">
        <f>E966</f>
        <v>42479</v>
      </c>
      <c r="C981" s="46"/>
      <c r="D981" s="42"/>
      <c r="E981" s="42"/>
      <c r="F981" s="43"/>
      <c r="G981" s="43"/>
      <c r="H981" s="104">
        <f t="shared" si="60"/>
        <v>0</v>
      </c>
      <c r="I981" s="41">
        <f t="shared" si="61"/>
        <v>0</v>
      </c>
    </row>
    <row r="982" spans="1:9" x14ac:dyDescent="0.3">
      <c r="A982" s="39">
        <f t="shared" si="62"/>
        <v>14</v>
      </c>
      <c r="B982" s="40">
        <f>E966</f>
        <v>42479</v>
      </c>
      <c r="C982" s="46"/>
      <c r="D982" s="42"/>
      <c r="E982" s="42"/>
      <c r="F982" s="43"/>
      <c r="G982" s="43"/>
      <c r="H982" s="104">
        <f t="shared" si="60"/>
        <v>0</v>
      </c>
      <c r="I982" s="41">
        <f t="shared" si="61"/>
        <v>0</v>
      </c>
    </row>
    <row r="983" spans="1:9" x14ac:dyDescent="0.3">
      <c r="A983" s="39">
        <f t="shared" si="62"/>
        <v>15</v>
      </c>
      <c r="B983" s="40">
        <f>E966</f>
        <v>42479</v>
      </c>
      <c r="C983" s="46"/>
      <c r="D983" s="42"/>
      <c r="E983" s="42"/>
      <c r="F983" s="43"/>
      <c r="G983" s="43"/>
      <c r="H983" s="104">
        <f t="shared" si="60"/>
        <v>0</v>
      </c>
      <c r="I983" s="41">
        <f t="shared" si="61"/>
        <v>0</v>
      </c>
    </row>
    <row r="984" spans="1:9" x14ac:dyDescent="0.3">
      <c r="A984" s="39">
        <f t="shared" si="62"/>
        <v>16</v>
      </c>
      <c r="B984" s="40">
        <f>E966</f>
        <v>42479</v>
      </c>
      <c r="C984" s="46"/>
      <c r="D984" s="42"/>
      <c r="E984" s="42"/>
      <c r="F984" s="43"/>
      <c r="G984" s="43"/>
      <c r="H984" s="104">
        <f t="shared" si="60"/>
        <v>0</v>
      </c>
      <c r="I984" s="41">
        <f t="shared" si="61"/>
        <v>0</v>
      </c>
    </row>
    <row r="985" spans="1:9" x14ac:dyDescent="0.3">
      <c r="A985" s="39">
        <f t="shared" si="62"/>
        <v>17</v>
      </c>
      <c r="B985" s="40">
        <f>E966</f>
        <v>42479</v>
      </c>
      <c r="C985" s="46"/>
      <c r="D985" s="42"/>
      <c r="E985" s="42"/>
      <c r="F985" s="43"/>
      <c r="G985" s="43"/>
      <c r="H985" s="104">
        <f t="shared" si="60"/>
        <v>0</v>
      </c>
      <c r="I985" s="41">
        <f t="shared" si="61"/>
        <v>0</v>
      </c>
    </row>
    <row r="986" spans="1:9" x14ac:dyDescent="0.3">
      <c r="A986" s="39">
        <f t="shared" si="62"/>
        <v>18</v>
      </c>
      <c r="B986" s="40">
        <f>E966</f>
        <v>42479</v>
      </c>
      <c r="C986" s="46"/>
      <c r="D986" s="42"/>
      <c r="E986" s="42"/>
      <c r="F986" s="43"/>
      <c r="G986" s="43"/>
      <c r="H986" s="104">
        <f t="shared" si="60"/>
        <v>0</v>
      </c>
      <c r="I986" s="41">
        <f t="shared" si="61"/>
        <v>0</v>
      </c>
    </row>
    <row r="987" spans="1:9" x14ac:dyDescent="0.3">
      <c r="A987" s="39">
        <f t="shared" si="62"/>
        <v>19</v>
      </c>
      <c r="B987" s="40">
        <f>E966</f>
        <v>42479</v>
      </c>
      <c r="C987" s="46"/>
      <c r="D987" s="42"/>
      <c r="E987" s="42"/>
      <c r="F987" s="43"/>
      <c r="G987" s="43"/>
      <c r="H987" s="104">
        <f t="shared" si="60"/>
        <v>0</v>
      </c>
      <c r="I987" s="41">
        <f t="shared" si="61"/>
        <v>0</v>
      </c>
    </row>
    <row r="988" spans="1:9" x14ac:dyDescent="0.3">
      <c r="A988" s="39">
        <f t="shared" si="62"/>
        <v>20</v>
      </c>
      <c r="B988" s="40">
        <f>E966</f>
        <v>42479</v>
      </c>
      <c r="C988" s="46"/>
      <c r="D988" s="42"/>
      <c r="E988" s="42"/>
      <c r="F988" s="43"/>
      <c r="G988" s="43"/>
      <c r="H988" s="104">
        <f t="shared" si="60"/>
        <v>0</v>
      </c>
      <c r="I988" s="41">
        <f t="shared" si="61"/>
        <v>0</v>
      </c>
    </row>
    <row r="989" spans="1:9" x14ac:dyDescent="0.3">
      <c r="A989" s="39">
        <f t="shared" si="62"/>
        <v>21</v>
      </c>
      <c r="B989" s="40">
        <f>E966</f>
        <v>42479</v>
      </c>
      <c r="C989" s="46"/>
      <c r="D989" s="42"/>
      <c r="E989" s="42"/>
      <c r="F989" s="43"/>
      <c r="G989" s="43"/>
      <c r="H989" s="104">
        <f t="shared" si="60"/>
        <v>0</v>
      </c>
      <c r="I989" s="41">
        <f t="shared" si="61"/>
        <v>0</v>
      </c>
    </row>
    <row r="990" spans="1:9" x14ac:dyDescent="0.3">
      <c r="A990" s="39">
        <f t="shared" si="62"/>
        <v>22</v>
      </c>
      <c r="B990" s="40">
        <f>E966</f>
        <v>42479</v>
      </c>
      <c r="C990" s="46"/>
      <c r="D990" s="42"/>
      <c r="E990" s="42"/>
      <c r="F990" s="43"/>
      <c r="G990" s="43"/>
      <c r="H990" s="104">
        <f t="shared" si="60"/>
        <v>0</v>
      </c>
      <c r="I990" s="41">
        <f t="shared" si="61"/>
        <v>0</v>
      </c>
    </row>
    <row r="991" spans="1:9" x14ac:dyDescent="0.3">
      <c r="A991" s="39">
        <f t="shared" si="62"/>
        <v>23</v>
      </c>
      <c r="B991" s="40">
        <f>E966</f>
        <v>42479</v>
      </c>
      <c r="C991" s="46"/>
      <c r="D991" s="42"/>
      <c r="E991" s="42"/>
      <c r="F991" s="43"/>
      <c r="G991" s="43"/>
      <c r="H991" s="104">
        <f t="shared" si="60"/>
        <v>0</v>
      </c>
      <c r="I991" s="41">
        <f t="shared" si="61"/>
        <v>0</v>
      </c>
    </row>
    <row r="992" spans="1:9" x14ac:dyDescent="0.3">
      <c r="A992" s="39">
        <f t="shared" si="62"/>
        <v>24</v>
      </c>
      <c r="B992" s="40">
        <f>E966</f>
        <v>42479</v>
      </c>
      <c r="C992" s="46"/>
      <c r="D992" s="42"/>
      <c r="E992" s="42"/>
      <c r="F992" s="43"/>
      <c r="G992" s="43"/>
      <c r="H992" s="104">
        <f t="shared" si="60"/>
        <v>0</v>
      </c>
      <c r="I992" s="41">
        <f t="shared" si="61"/>
        <v>0</v>
      </c>
    </row>
    <row r="993" spans="1:9" x14ac:dyDescent="0.3">
      <c r="A993" s="39">
        <f t="shared" si="62"/>
        <v>25</v>
      </c>
      <c r="B993" s="40">
        <f>E966</f>
        <v>42479</v>
      </c>
      <c r="C993" s="46"/>
      <c r="D993" s="42"/>
      <c r="E993" s="42"/>
      <c r="F993" s="43"/>
      <c r="G993" s="43"/>
      <c r="H993" s="104">
        <f t="shared" si="60"/>
        <v>0</v>
      </c>
      <c r="I993" s="41">
        <f t="shared" si="61"/>
        <v>0</v>
      </c>
    </row>
    <row r="994" spans="1:9" x14ac:dyDescent="0.3">
      <c r="A994" s="39">
        <f t="shared" si="62"/>
        <v>26</v>
      </c>
      <c r="B994" s="40">
        <f>E966</f>
        <v>42479</v>
      </c>
      <c r="C994" s="46"/>
      <c r="D994" s="42"/>
      <c r="E994" s="42"/>
      <c r="F994" s="43"/>
      <c r="G994" s="43"/>
      <c r="H994" s="104">
        <f t="shared" si="60"/>
        <v>0</v>
      </c>
      <c r="I994" s="41">
        <f t="shared" si="61"/>
        <v>0</v>
      </c>
    </row>
    <row r="995" spans="1:9" x14ac:dyDescent="0.3">
      <c r="A995" s="39">
        <f t="shared" si="62"/>
        <v>27</v>
      </c>
      <c r="B995" s="40">
        <f>E966</f>
        <v>42479</v>
      </c>
      <c r="C995" s="46"/>
      <c r="D995" s="42"/>
      <c r="E995" s="42"/>
      <c r="F995" s="43"/>
      <c r="G995" s="43"/>
      <c r="H995" s="104">
        <f t="shared" si="60"/>
        <v>0</v>
      </c>
      <c r="I995" s="41">
        <f t="shared" si="61"/>
        <v>0</v>
      </c>
    </row>
    <row r="996" spans="1:9" x14ac:dyDescent="0.3">
      <c r="A996" s="39">
        <f t="shared" si="62"/>
        <v>28</v>
      </c>
      <c r="B996" s="40">
        <f>E966</f>
        <v>42479</v>
      </c>
      <c r="C996" s="46"/>
      <c r="D996" s="42"/>
      <c r="E996" s="42"/>
      <c r="F996" s="43"/>
      <c r="G996" s="43"/>
      <c r="H996" s="104">
        <f t="shared" si="60"/>
        <v>0</v>
      </c>
      <c r="I996" s="41">
        <f t="shared" si="61"/>
        <v>0</v>
      </c>
    </row>
    <row r="997" spans="1:9" x14ac:dyDescent="0.3">
      <c r="A997" s="39">
        <f t="shared" si="62"/>
        <v>29</v>
      </c>
      <c r="B997" s="40">
        <f>E966</f>
        <v>42479</v>
      </c>
      <c r="C997" s="46"/>
      <c r="D997" s="42"/>
      <c r="E997" s="42"/>
      <c r="F997" s="43"/>
      <c r="G997" s="43"/>
      <c r="H997" s="104">
        <f t="shared" si="60"/>
        <v>0</v>
      </c>
      <c r="I997" s="41">
        <f t="shared" si="61"/>
        <v>0</v>
      </c>
    </row>
    <row r="998" spans="1:9" x14ac:dyDescent="0.3">
      <c r="A998" s="39">
        <f t="shared" si="62"/>
        <v>30</v>
      </c>
      <c r="B998" s="40">
        <f>E966</f>
        <v>42479</v>
      </c>
      <c r="C998" s="46"/>
      <c r="D998" s="42"/>
      <c r="E998" s="42"/>
      <c r="F998" s="43"/>
      <c r="G998" s="43"/>
      <c r="H998" s="104">
        <f t="shared" si="60"/>
        <v>0</v>
      </c>
      <c r="I998" s="41">
        <f t="shared" si="61"/>
        <v>0</v>
      </c>
    </row>
    <row r="999" spans="1:9" x14ac:dyDescent="0.3">
      <c r="A999" s="39">
        <f t="shared" si="62"/>
        <v>31</v>
      </c>
      <c r="B999" s="40">
        <f>E966</f>
        <v>42479</v>
      </c>
      <c r="C999" s="46"/>
      <c r="D999" s="42"/>
      <c r="E999" s="42"/>
      <c r="F999" s="43"/>
      <c r="G999" s="43"/>
      <c r="H999" s="104">
        <f t="shared" si="60"/>
        <v>0</v>
      </c>
      <c r="I999" s="41">
        <f t="shared" si="61"/>
        <v>0</v>
      </c>
    </row>
    <row r="1000" spans="1:9" x14ac:dyDescent="0.3">
      <c r="A1000" s="39">
        <f t="shared" si="62"/>
        <v>32</v>
      </c>
      <c r="B1000" s="40">
        <f>E966</f>
        <v>42479</v>
      </c>
      <c r="C1000" s="46"/>
      <c r="D1000" s="42"/>
      <c r="E1000" s="42"/>
      <c r="F1000" s="43"/>
      <c r="G1000" s="43"/>
      <c r="H1000" s="104">
        <f t="shared" si="60"/>
        <v>0</v>
      </c>
      <c r="I1000" s="41">
        <f t="shared" si="61"/>
        <v>0</v>
      </c>
    </row>
    <row r="1001" spans="1:9" x14ac:dyDescent="0.3">
      <c r="A1001" s="39">
        <f t="shared" si="62"/>
        <v>33</v>
      </c>
      <c r="B1001" s="40">
        <f>E966</f>
        <v>42479</v>
      </c>
      <c r="C1001" s="46"/>
      <c r="D1001" s="42"/>
      <c r="E1001" s="42"/>
      <c r="F1001" s="43"/>
      <c r="G1001" s="43"/>
      <c r="H1001" s="104">
        <f t="shared" si="60"/>
        <v>0</v>
      </c>
      <c r="I1001" s="41">
        <f t="shared" si="61"/>
        <v>0</v>
      </c>
    </row>
    <row r="1002" spans="1:9" x14ac:dyDescent="0.3">
      <c r="A1002" s="39">
        <f t="shared" si="62"/>
        <v>34</v>
      </c>
      <c r="B1002" s="40">
        <f>E966</f>
        <v>42479</v>
      </c>
      <c r="C1002" s="46"/>
      <c r="D1002" s="42"/>
      <c r="E1002" s="42"/>
      <c r="F1002" s="43"/>
      <c r="G1002" s="43"/>
      <c r="H1002" s="104">
        <f t="shared" si="60"/>
        <v>0</v>
      </c>
      <c r="I1002" s="41">
        <f t="shared" si="61"/>
        <v>0</v>
      </c>
    </row>
    <row r="1003" spans="1:9" x14ac:dyDescent="0.3">
      <c r="A1003" s="39">
        <f t="shared" si="62"/>
        <v>35</v>
      </c>
      <c r="B1003" s="40">
        <f>E966</f>
        <v>42479</v>
      </c>
      <c r="C1003" s="46"/>
      <c r="D1003" s="42"/>
      <c r="E1003" s="42"/>
      <c r="F1003" s="43"/>
      <c r="G1003" s="43"/>
      <c r="H1003" s="104">
        <f t="shared" si="60"/>
        <v>0</v>
      </c>
      <c r="I1003" s="41">
        <f t="shared" si="61"/>
        <v>0</v>
      </c>
    </row>
    <row r="1004" spans="1:9" x14ac:dyDescent="0.3">
      <c r="A1004" s="39">
        <f t="shared" si="62"/>
        <v>36</v>
      </c>
      <c r="B1004" s="40">
        <f>E966</f>
        <v>42479</v>
      </c>
      <c r="C1004" s="46"/>
      <c r="D1004" s="42"/>
      <c r="E1004" s="42"/>
      <c r="F1004" s="43"/>
      <c r="G1004" s="43"/>
      <c r="H1004" s="104">
        <f t="shared" si="60"/>
        <v>0</v>
      </c>
      <c r="I1004" s="41">
        <f t="shared" si="61"/>
        <v>0</v>
      </c>
    </row>
    <row r="1005" spans="1:9" x14ac:dyDescent="0.3">
      <c r="A1005" s="37"/>
      <c r="B1005" s="35"/>
      <c r="C1005" s="38" t="s">
        <v>12</v>
      </c>
      <c r="D1005" s="35"/>
      <c r="E1005" s="36"/>
      <c r="F1005" s="41">
        <f>SUM(F969:F1004)</f>
        <v>1260</v>
      </c>
      <c r="G1005" s="41">
        <f>SUM(G969:G1004)</f>
        <v>33.6</v>
      </c>
      <c r="H1005" s="104">
        <f>SUM(H969:H1004)</f>
        <v>13</v>
      </c>
      <c r="I1005" s="41">
        <f>SUM(I969:I1004)</f>
        <v>1247</v>
      </c>
    </row>
    <row r="1006" spans="1:9" x14ac:dyDescent="0.3">
      <c r="H1006" s="100"/>
    </row>
    <row r="1007" spans="1:9" x14ac:dyDescent="0.3">
      <c r="G1007" s="29" t="s">
        <v>31</v>
      </c>
      <c r="H1007" s="100"/>
    </row>
    <row r="1008" spans="1:9" x14ac:dyDescent="0.3">
      <c r="H1008" s="100"/>
    </row>
    <row r="1009" spans="1:9" x14ac:dyDescent="0.3">
      <c r="B1009" s="29" t="s">
        <v>18</v>
      </c>
      <c r="C1009" s="30" t="s">
        <v>91</v>
      </c>
      <c r="H1009" s="100"/>
    </row>
    <row r="1010" spans="1:9" x14ac:dyDescent="0.3">
      <c r="B1010" s="29" t="s">
        <v>19</v>
      </c>
      <c r="C1010" s="31">
        <v>4002</v>
      </c>
      <c r="H1010" s="100"/>
    </row>
    <row r="1011" spans="1:9" x14ac:dyDescent="0.3">
      <c r="H1011" s="100"/>
    </row>
    <row r="1012" spans="1:9" ht="18" x14ac:dyDescent="0.35">
      <c r="C1012" s="29"/>
      <c r="D1012" s="32"/>
      <c r="E1012" s="33" t="s">
        <v>20</v>
      </c>
      <c r="F1012" s="32"/>
      <c r="G1012" s="29"/>
      <c r="H1012" s="100"/>
    </row>
    <row r="1013" spans="1:9" ht="18" x14ac:dyDescent="0.35">
      <c r="C1013" s="29"/>
      <c r="D1013" s="32"/>
      <c r="E1013" s="33" t="s">
        <v>21</v>
      </c>
      <c r="F1013" s="32"/>
      <c r="G1013" s="29"/>
      <c r="H1013" s="100"/>
    </row>
    <row r="1014" spans="1:9" ht="18" x14ac:dyDescent="0.35">
      <c r="C1014" s="29"/>
      <c r="D1014" s="34" t="s">
        <v>22</v>
      </c>
      <c r="E1014" s="44">
        <f>E966+1</f>
        <v>42480</v>
      </c>
      <c r="F1014" s="32"/>
      <c r="G1014" s="29"/>
      <c r="H1014" s="100"/>
    </row>
    <row r="1015" spans="1:9" x14ac:dyDescent="0.3">
      <c r="H1015" s="100"/>
    </row>
    <row r="1016" spans="1:9" ht="36" x14ac:dyDescent="0.3">
      <c r="A1016" s="27" t="s">
        <v>23</v>
      </c>
      <c r="B1016" s="28" t="s">
        <v>15</v>
      </c>
      <c r="C1016" s="28" t="s">
        <v>24</v>
      </c>
      <c r="D1016" s="28" t="s">
        <v>25</v>
      </c>
      <c r="E1016" s="28" t="s">
        <v>26</v>
      </c>
      <c r="F1016" s="26" t="s">
        <v>27</v>
      </c>
      <c r="G1016" s="28" t="s">
        <v>28</v>
      </c>
      <c r="H1016" s="209" t="s">
        <v>29</v>
      </c>
      <c r="I1016" s="26" t="s">
        <v>30</v>
      </c>
    </row>
    <row r="1017" spans="1:9" x14ac:dyDescent="0.3">
      <c r="A1017" s="39">
        <v>1</v>
      </c>
      <c r="B1017" s="40">
        <f>E1014</f>
        <v>42480</v>
      </c>
      <c r="C1017" s="46">
        <v>616027</v>
      </c>
      <c r="D1017" s="42">
        <v>599</v>
      </c>
      <c r="E1017" s="42">
        <v>53402</v>
      </c>
      <c r="F1017" s="43">
        <v>40</v>
      </c>
      <c r="G1017" s="43"/>
      <c r="H1017" s="104">
        <f t="shared" ref="H1017:H1052" si="63">IF(F1017-G1017&lt;50,0,IF(F1017-G1017&lt;150,1,IF(F1017-G1017&lt;250,2,IF(F1017-G1017&lt;350,3,IF(F1017-G1017&lt;450,4,IF(F1017-G1017&lt;550,5,IF(F1017-G1017&lt;650,6,IF(F1017-G1017&lt;750,7,IF(F1017-G1017&lt;850,8,IF(F1017-G1017&lt;950,9,IF(F1017-G1017&lt;1050,10,IF(F1017-G1017&lt;1150,11,IF(F1017-G1017&lt;1250,12,IF(F1017-G1017&lt;1350,13,IF(F1017-G1017&lt;1450,14,IF(F1017-G1017&lt;1550,15,IF(F1017-G1017&lt;1650,16,IF(F1017-G1017&lt;1750,17,IF(F1017-G1017&lt;1850,18,IF(F1017-G1017&lt;1950,19,IF(F1017-G1017&lt;2050,20,IF(F1017-G1017&lt;2150,21,IF(F1017-G1017&lt;2250,22,IF(F1017-G1017&lt;2350,23,IF(F1017-G1017&lt;2450,24,IF(F1017-G1017&lt;2550,25,IF(F1017-G1017&lt;2650,26,IF(F1017-G1017&lt;2750,27,IF(F1017-G1017&lt;2850,28,IF(F1017-G1017&lt;2950,29,IF(F1017-G1017&lt;3050,30,)))))))))))))))))))))))))))))))</f>
        <v>0</v>
      </c>
      <c r="I1017" s="41">
        <f>F1017-H1017</f>
        <v>40</v>
      </c>
    </row>
    <row r="1018" spans="1:9" x14ac:dyDescent="0.3">
      <c r="A1018" s="39">
        <f>A1017+1</f>
        <v>2</v>
      </c>
      <c r="B1018" s="40">
        <f>E1014</f>
        <v>42480</v>
      </c>
      <c r="C1018" s="46">
        <v>616027</v>
      </c>
      <c r="D1018" s="42">
        <v>600</v>
      </c>
      <c r="E1018" s="42">
        <v>23740</v>
      </c>
      <c r="F1018" s="43">
        <v>70</v>
      </c>
      <c r="G1018" s="43"/>
      <c r="H1018" s="104">
        <f t="shared" si="63"/>
        <v>1</v>
      </c>
      <c r="I1018" s="41">
        <f t="shared" ref="I1018:I1052" si="64">F1018-H1018</f>
        <v>69</v>
      </c>
    </row>
    <row r="1019" spans="1:9" x14ac:dyDescent="0.3">
      <c r="A1019" s="39">
        <f t="shared" ref="A1019:A1052" si="65">A1018+1</f>
        <v>3</v>
      </c>
      <c r="B1019" s="40">
        <f>E1014</f>
        <v>42480</v>
      </c>
      <c r="C1019" s="46">
        <v>615063</v>
      </c>
      <c r="D1019" s="42">
        <v>718</v>
      </c>
      <c r="E1019" s="42">
        <v>724</v>
      </c>
      <c r="F1019" s="43">
        <v>90</v>
      </c>
      <c r="G1019" s="43"/>
      <c r="H1019" s="104">
        <f t="shared" si="63"/>
        <v>1</v>
      </c>
      <c r="I1019" s="41">
        <f t="shared" si="64"/>
        <v>89</v>
      </c>
    </row>
    <row r="1020" spans="1:9" x14ac:dyDescent="0.3">
      <c r="A1020" s="39">
        <f t="shared" si="65"/>
        <v>4</v>
      </c>
      <c r="B1020" s="40">
        <f>E1014</f>
        <v>42480</v>
      </c>
      <c r="C1020" s="46">
        <v>616027</v>
      </c>
      <c r="D1020" s="42">
        <v>601</v>
      </c>
      <c r="E1020" s="42">
        <v>43916</v>
      </c>
      <c r="F1020" s="43">
        <v>50</v>
      </c>
      <c r="G1020" s="43"/>
      <c r="H1020" s="104">
        <f t="shared" si="63"/>
        <v>1</v>
      </c>
      <c r="I1020" s="41">
        <f t="shared" si="64"/>
        <v>49</v>
      </c>
    </row>
    <row r="1021" spans="1:9" x14ac:dyDescent="0.3">
      <c r="A1021" s="39">
        <f t="shared" si="65"/>
        <v>5</v>
      </c>
      <c r="B1021" s="40">
        <f>E1014</f>
        <v>42480</v>
      </c>
      <c r="C1021" s="46">
        <v>615063</v>
      </c>
      <c r="D1021" s="42">
        <v>719</v>
      </c>
      <c r="E1021" s="42">
        <v>52557</v>
      </c>
      <c r="F1021" s="43">
        <v>20</v>
      </c>
      <c r="G1021" s="43"/>
      <c r="H1021" s="104">
        <f t="shared" si="63"/>
        <v>0</v>
      </c>
      <c r="I1021" s="41">
        <f t="shared" si="64"/>
        <v>20</v>
      </c>
    </row>
    <row r="1022" spans="1:9" x14ac:dyDescent="0.3">
      <c r="A1022" s="39">
        <f t="shared" si="65"/>
        <v>6</v>
      </c>
      <c r="B1022" s="40">
        <f>E1014</f>
        <v>42480</v>
      </c>
      <c r="C1022" s="46">
        <v>616027</v>
      </c>
      <c r="D1022" s="42">
        <v>602</v>
      </c>
      <c r="E1022" s="42">
        <v>15699</v>
      </c>
      <c r="F1022" s="43">
        <v>100</v>
      </c>
      <c r="G1022" s="43">
        <v>4</v>
      </c>
      <c r="H1022" s="104">
        <f t="shared" si="63"/>
        <v>1</v>
      </c>
      <c r="I1022" s="41">
        <f t="shared" si="64"/>
        <v>99</v>
      </c>
    </row>
    <row r="1023" spans="1:9" x14ac:dyDescent="0.3">
      <c r="A1023" s="39">
        <f t="shared" si="65"/>
        <v>7</v>
      </c>
      <c r="B1023" s="40">
        <f>E1014</f>
        <v>42480</v>
      </c>
      <c r="C1023" s="46">
        <v>616027</v>
      </c>
      <c r="D1023" s="42">
        <v>603</v>
      </c>
      <c r="E1023" s="42">
        <v>15421</v>
      </c>
      <c r="F1023" s="43">
        <v>100</v>
      </c>
      <c r="G1023" s="43">
        <v>36</v>
      </c>
      <c r="H1023" s="104">
        <f t="shared" si="63"/>
        <v>1</v>
      </c>
      <c r="I1023" s="41">
        <f t="shared" si="64"/>
        <v>99</v>
      </c>
    </row>
    <row r="1024" spans="1:9" x14ac:dyDescent="0.3">
      <c r="A1024" s="39">
        <f t="shared" si="65"/>
        <v>8</v>
      </c>
      <c r="B1024" s="40">
        <f>E1014</f>
        <v>42480</v>
      </c>
      <c r="C1024" s="46">
        <v>616027</v>
      </c>
      <c r="D1024" s="42">
        <v>604</v>
      </c>
      <c r="E1024" s="42">
        <v>47047</v>
      </c>
      <c r="F1024" s="43">
        <v>400.2</v>
      </c>
      <c r="G1024" s="43"/>
      <c r="H1024" s="104">
        <f t="shared" si="63"/>
        <v>4</v>
      </c>
      <c r="I1024" s="41">
        <f t="shared" si="64"/>
        <v>396.2</v>
      </c>
    </row>
    <row r="1025" spans="1:9" x14ac:dyDescent="0.3">
      <c r="A1025" s="39">
        <f t="shared" si="65"/>
        <v>9</v>
      </c>
      <c r="B1025" s="40">
        <f>E1014</f>
        <v>42480</v>
      </c>
      <c r="C1025" s="46">
        <v>636632</v>
      </c>
      <c r="D1025" s="42">
        <v>736</v>
      </c>
      <c r="E1025" s="42">
        <v>53258</v>
      </c>
      <c r="F1025" s="43">
        <v>150</v>
      </c>
      <c r="G1025" s="43"/>
      <c r="H1025" s="104">
        <f t="shared" si="63"/>
        <v>2</v>
      </c>
      <c r="I1025" s="41">
        <f t="shared" si="64"/>
        <v>148</v>
      </c>
    </row>
    <row r="1026" spans="1:9" x14ac:dyDescent="0.3">
      <c r="A1026" s="39">
        <f t="shared" si="65"/>
        <v>10</v>
      </c>
      <c r="B1026" s="40">
        <f>E1014</f>
        <v>42480</v>
      </c>
      <c r="C1026" s="46">
        <v>616027</v>
      </c>
      <c r="D1026" s="42">
        <v>606</v>
      </c>
      <c r="E1026" s="42">
        <v>59780</v>
      </c>
      <c r="F1026" s="43">
        <v>5</v>
      </c>
      <c r="G1026" s="43">
        <v>5</v>
      </c>
      <c r="H1026" s="104">
        <f t="shared" si="63"/>
        <v>0</v>
      </c>
      <c r="I1026" s="41">
        <f t="shared" si="64"/>
        <v>5</v>
      </c>
    </row>
    <row r="1027" spans="1:9" x14ac:dyDescent="0.3">
      <c r="A1027" s="39">
        <f t="shared" si="65"/>
        <v>11</v>
      </c>
      <c r="B1027" s="40">
        <f>E1014</f>
        <v>42480</v>
      </c>
      <c r="C1027" s="46">
        <v>616027</v>
      </c>
      <c r="D1027" s="42">
        <v>605</v>
      </c>
      <c r="E1027" s="42">
        <v>41659</v>
      </c>
      <c r="F1027" s="43">
        <v>200.1</v>
      </c>
      <c r="G1027" s="43"/>
      <c r="H1027" s="104">
        <f t="shared" si="63"/>
        <v>2</v>
      </c>
      <c r="I1027" s="41">
        <f t="shared" si="64"/>
        <v>198.1</v>
      </c>
    </row>
    <row r="1028" spans="1:9" x14ac:dyDescent="0.3">
      <c r="A1028" s="39">
        <f t="shared" si="65"/>
        <v>12</v>
      </c>
      <c r="B1028" s="40">
        <f>E1014</f>
        <v>42480</v>
      </c>
      <c r="C1028" s="46">
        <v>615063</v>
      </c>
      <c r="D1028" s="42">
        <v>720</v>
      </c>
      <c r="E1028" s="42">
        <v>31539</v>
      </c>
      <c r="F1028" s="43">
        <v>250</v>
      </c>
      <c r="G1028" s="43">
        <v>3.6</v>
      </c>
      <c r="H1028" s="104">
        <f t="shared" si="63"/>
        <v>2</v>
      </c>
      <c r="I1028" s="41">
        <f t="shared" si="64"/>
        <v>248</v>
      </c>
    </row>
    <row r="1029" spans="1:9" x14ac:dyDescent="0.3">
      <c r="A1029" s="39">
        <f t="shared" si="65"/>
        <v>13</v>
      </c>
      <c r="B1029" s="40">
        <f>E1014</f>
        <v>42480</v>
      </c>
      <c r="C1029" s="46">
        <v>616027</v>
      </c>
      <c r="D1029" s="42">
        <v>607</v>
      </c>
      <c r="E1029" s="42">
        <v>12901</v>
      </c>
      <c r="F1029" s="43">
        <v>350</v>
      </c>
      <c r="G1029" s="43">
        <v>6</v>
      </c>
      <c r="H1029" s="104">
        <f t="shared" si="63"/>
        <v>3</v>
      </c>
      <c r="I1029" s="41">
        <f t="shared" si="64"/>
        <v>347</v>
      </c>
    </row>
    <row r="1030" spans="1:9" x14ac:dyDescent="0.3">
      <c r="A1030" s="39">
        <f t="shared" si="65"/>
        <v>14</v>
      </c>
      <c r="B1030" s="40">
        <f>E1014</f>
        <v>42480</v>
      </c>
      <c r="C1030" s="46">
        <v>615063</v>
      </c>
      <c r="D1030" s="42">
        <v>721</v>
      </c>
      <c r="E1030" s="42">
        <v>18624</v>
      </c>
      <c r="F1030" s="43">
        <v>50.3</v>
      </c>
      <c r="G1030" s="43"/>
      <c r="H1030" s="104">
        <f t="shared" si="63"/>
        <v>1</v>
      </c>
      <c r="I1030" s="41">
        <f t="shared" si="64"/>
        <v>49.3</v>
      </c>
    </row>
    <row r="1031" spans="1:9" x14ac:dyDescent="0.3">
      <c r="A1031" s="39">
        <f t="shared" si="65"/>
        <v>15</v>
      </c>
      <c r="B1031" s="40">
        <f>E1014</f>
        <v>42480</v>
      </c>
      <c r="C1031" s="46">
        <v>636632</v>
      </c>
      <c r="D1031" s="42">
        <v>737</v>
      </c>
      <c r="E1031" s="42">
        <v>46361</v>
      </c>
      <c r="F1031" s="43">
        <v>50</v>
      </c>
      <c r="G1031" s="43"/>
      <c r="H1031" s="104">
        <f t="shared" si="63"/>
        <v>1</v>
      </c>
      <c r="I1031" s="41">
        <f t="shared" si="64"/>
        <v>49</v>
      </c>
    </row>
    <row r="1032" spans="1:9" x14ac:dyDescent="0.3">
      <c r="A1032" s="39">
        <f t="shared" si="65"/>
        <v>16</v>
      </c>
      <c r="B1032" s="40">
        <f>E1014</f>
        <v>42480</v>
      </c>
      <c r="C1032" s="46"/>
      <c r="D1032" s="42"/>
      <c r="E1032" s="42"/>
      <c r="F1032" s="43"/>
      <c r="G1032" s="43"/>
      <c r="H1032" s="104">
        <f t="shared" si="63"/>
        <v>0</v>
      </c>
      <c r="I1032" s="41">
        <f t="shared" si="64"/>
        <v>0</v>
      </c>
    </row>
    <row r="1033" spans="1:9" x14ac:dyDescent="0.3">
      <c r="A1033" s="39">
        <f t="shared" si="65"/>
        <v>17</v>
      </c>
      <c r="B1033" s="40">
        <f>E1014</f>
        <v>42480</v>
      </c>
      <c r="C1033" s="46"/>
      <c r="D1033" s="42"/>
      <c r="E1033" s="42"/>
      <c r="F1033" s="43"/>
      <c r="G1033" s="43"/>
      <c r="H1033" s="104">
        <f t="shared" si="63"/>
        <v>0</v>
      </c>
      <c r="I1033" s="41">
        <f t="shared" si="64"/>
        <v>0</v>
      </c>
    </row>
    <row r="1034" spans="1:9" x14ac:dyDescent="0.3">
      <c r="A1034" s="39">
        <f t="shared" si="65"/>
        <v>18</v>
      </c>
      <c r="B1034" s="40">
        <f>E1014</f>
        <v>42480</v>
      </c>
      <c r="C1034" s="46"/>
      <c r="D1034" s="42"/>
      <c r="E1034" s="42"/>
      <c r="F1034" s="43"/>
      <c r="G1034" s="43"/>
      <c r="H1034" s="104">
        <f t="shared" si="63"/>
        <v>0</v>
      </c>
      <c r="I1034" s="41">
        <f t="shared" si="64"/>
        <v>0</v>
      </c>
    </row>
    <row r="1035" spans="1:9" x14ac:dyDescent="0.3">
      <c r="A1035" s="39">
        <f t="shared" si="65"/>
        <v>19</v>
      </c>
      <c r="B1035" s="40">
        <f>E1014</f>
        <v>42480</v>
      </c>
      <c r="C1035" s="46"/>
      <c r="D1035" s="42"/>
      <c r="E1035" s="42"/>
      <c r="F1035" s="43"/>
      <c r="G1035" s="43"/>
      <c r="H1035" s="104">
        <f t="shared" si="63"/>
        <v>0</v>
      </c>
      <c r="I1035" s="41">
        <f t="shared" si="64"/>
        <v>0</v>
      </c>
    </row>
    <row r="1036" spans="1:9" x14ac:dyDescent="0.3">
      <c r="A1036" s="39">
        <f t="shared" si="65"/>
        <v>20</v>
      </c>
      <c r="B1036" s="40">
        <f>E1014</f>
        <v>42480</v>
      </c>
      <c r="C1036" s="46"/>
      <c r="D1036" s="42"/>
      <c r="E1036" s="42"/>
      <c r="F1036" s="43"/>
      <c r="G1036" s="43"/>
      <c r="H1036" s="104">
        <f t="shared" si="63"/>
        <v>0</v>
      </c>
      <c r="I1036" s="41">
        <f t="shared" si="64"/>
        <v>0</v>
      </c>
    </row>
    <row r="1037" spans="1:9" x14ac:dyDescent="0.3">
      <c r="A1037" s="39">
        <f t="shared" si="65"/>
        <v>21</v>
      </c>
      <c r="B1037" s="40">
        <f>E1014</f>
        <v>42480</v>
      </c>
      <c r="C1037" s="46"/>
      <c r="D1037" s="42"/>
      <c r="E1037" s="42"/>
      <c r="F1037" s="43"/>
      <c r="G1037" s="43"/>
      <c r="H1037" s="104">
        <f t="shared" si="63"/>
        <v>0</v>
      </c>
      <c r="I1037" s="41">
        <f t="shared" si="64"/>
        <v>0</v>
      </c>
    </row>
    <row r="1038" spans="1:9" x14ac:dyDescent="0.3">
      <c r="A1038" s="39">
        <f t="shared" si="65"/>
        <v>22</v>
      </c>
      <c r="B1038" s="40">
        <f>E1014</f>
        <v>42480</v>
      </c>
      <c r="C1038" s="46"/>
      <c r="D1038" s="42"/>
      <c r="E1038" s="42"/>
      <c r="F1038" s="43"/>
      <c r="G1038" s="43"/>
      <c r="H1038" s="104">
        <f t="shared" si="63"/>
        <v>0</v>
      </c>
      <c r="I1038" s="41">
        <f t="shared" si="64"/>
        <v>0</v>
      </c>
    </row>
    <row r="1039" spans="1:9" x14ac:dyDescent="0.3">
      <c r="A1039" s="39">
        <f t="shared" si="65"/>
        <v>23</v>
      </c>
      <c r="B1039" s="40">
        <f>E1014</f>
        <v>42480</v>
      </c>
      <c r="C1039" s="46"/>
      <c r="D1039" s="42"/>
      <c r="E1039" s="42"/>
      <c r="F1039" s="43"/>
      <c r="G1039" s="43"/>
      <c r="H1039" s="104">
        <f t="shared" si="63"/>
        <v>0</v>
      </c>
      <c r="I1039" s="41">
        <f t="shared" si="64"/>
        <v>0</v>
      </c>
    </row>
    <row r="1040" spans="1:9" x14ac:dyDescent="0.3">
      <c r="A1040" s="39">
        <f t="shared" si="65"/>
        <v>24</v>
      </c>
      <c r="B1040" s="40">
        <f>E1014</f>
        <v>42480</v>
      </c>
      <c r="C1040" s="46"/>
      <c r="D1040" s="42"/>
      <c r="E1040" s="42"/>
      <c r="F1040" s="43"/>
      <c r="G1040" s="43"/>
      <c r="H1040" s="104">
        <f t="shared" si="63"/>
        <v>0</v>
      </c>
      <c r="I1040" s="41">
        <f t="shared" si="64"/>
        <v>0</v>
      </c>
    </row>
    <row r="1041" spans="1:9" x14ac:dyDescent="0.3">
      <c r="A1041" s="39">
        <f t="shared" si="65"/>
        <v>25</v>
      </c>
      <c r="B1041" s="40">
        <f>E1014</f>
        <v>42480</v>
      </c>
      <c r="C1041" s="46"/>
      <c r="D1041" s="42"/>
      <c r="E1041" s="42"/>
      <c r="F1041" s="43"/>
      <c r="G1041" s="43"/>
      <c r="H1041" s="104">
        <f t="shared" si="63"/>
        <v>0</v>
      </c>
      <c r="I1041" s="41">
        <f t="shared" si="64"/>
        <v>0</v>
      </c>
    </row>
    <row r="1042" spans="1:9" x14ac:dyDescent="0.3">
      <c r="A1042" s="39">
        <f t="shared" si="65"/>
        <v>26</v>
      </c>
      <c r="B1042" s="40">
        <f>E1014</f>
        <v>42480</v>
      </c>
      <c r="C1042" s="46"/>
      <c r="D1042" s="42"/>
      <c r="E1042" s="42"/>
      <c r="F1042" s="43"/>
      <c r="G1042" s="43"/>
      <c r="H1042" s="104">
        <f t="shared" si="63"/>
        <v>0</v>
      </c>
      <c r="I1042" s="41">
        <f t="shared" si="64"/>
        <v>0</v>
      </c>
    </row>
    <row r="1043" spans="1:9" x14ac:dyDescent="0.3">
      <c r="A1043" s="39">
        <f t="shared" si="65"/>
        <v>27</v>
      </c>
      <c r="B1043" s="40">
        <f>E1014</f>
        <v>42480</v>
      </c>
      <c r="C1043" s="46"/>
      <c r="D1043" s="42"/>
      <c r="E1043" s="42"/>
      <c r="F1043" s="43"/>
      <c r="G1043" s="43"/>
      <c r="H1043" s="104">
        <f t="shared" si="63"/>
        <v>0</v>
      </c>
      <c r="I1043" s="41">
        <f t="shared" si="64"/>
        <v>0</v>
      </c>
    </row>
    <row r="1044" spans="1:9" x14ac:dyDescent="0.3">
      <c r="A1044" s="39">
        <f t="shared" si="65"/>
        <v>28</v>
      </c>
      <c r="B1044" s="40">
        <f>E1014</f>
        <v>42480</v>
      </c>
      <c r="C1044" s="46"/>
      <c r="D1044" s="42"/>
      <c r="E1044" s="42"/>
      <c r="F1044" s="43"/>
      <c r="G1044" s="43"/>
      <c r="H1044" s="104">
        <f t="shared" si="63"/>
        <v>0</v>
      </c>
      <c r="I1044" s="41">
        <f t="shared" si="64"/>
        <v>0</v>
      </c>
    </row>
    <row r="1045" spans="1:9" x14ac:dyDescent="0.3">
      <c r="A1045" s="39">
        <f t="shared" si="65"/>
        <v>29</v>
      </c>
      <c r="B1045" s="40">
        <f>E1014</f>
        <v>42480</v>
      </c>
      <c r="C1045" s="46"/>
      <c r="D1045" s="42"/>
      <c r="E1045" s="42"/>
      <c r="F1045" s="43"/>
      <c r="G1045" s="43"/>
      <c r="H1045" s="104">
        <f t="shared" si="63"/>
        <v>0</v>
      </c>
      <c r="I1045" s="41">
        <f t="shared" si="64"/>
        <v>0</v>
      </c>
    </row>
    <row r="1046" spans="1:9" x14ac:dyDescent="0.3">
      <c r="A1046" s="39">
        <f t="shared" si="65"/>
        <v>30</v>
      </c>
      <c r="B1046" s="40">
        <f>E1014</f>
        <v>42480</v>
      </c>
      <c r="C1046" s="46"/>
      <c r="D1046" s="42"/>
      <c r="E1046" s="42"/>
      <c r="F1046" s="43"/>
      <c r="G1046" s="43"/>
      <c r="H1046" s="104">
        <f t="shared" si="63"/>
        <v>0</v>
      </c>
      <c r="I1046" s="41">
        <f t="shared" si="64"/>
        <v>0</v>
      </c>
    </row>
    <row r="1047" spans="1:9" x14ac:dyDescent="0.3">
      <c r="A1047" s="39">
        <f t="shared" si="65"/>
        <v>31</v>
      </c>
      <c r="B1047" s="40">
        <f>E1014</f>
        <v>42480</v>
      </c>
      <c r="C1047" s="46"/>
      <c r="D1047" s="42"/>
      <c r="E1047" s="42"/>
      <c r="F1047" s="43"/>
      <c r="G1047" s="43"/>
      <c r="H1047" s="104">
        <f t="shared" si="63"/>
        <v>0</v>
      </c>
      <c r="I1047" s="41">
        <f t="shared" si="64"/>
        <v>0</v>
      </c>
    </row>
    <row r="1048" spans="1:9" x14ac:dyDescent="0.3">
      <c r="A1048" s="39">
        <f t="shared" si="65"/>
        <v>32</v>
      </c>
      <c r="B1048" s="40">
        <f>E1014</f>
        <v>42480</v>
      </c>
      <c r="C1048" s="46"/>
      <c r="D1048" s="42"/>
      <c r="E1048" s="42"/>
      <c r="F1048" s="43"/>
      <c r="G1048" s="43"/>
      <c r="H1048" s="104">
        <f t="shared" si="63"/>
        <v>0</v>
      </c>
      <c r="I1048" s="41">
        <f t="shared" si="64"/>
        <v>0</v>
      </c>
    </row>
    <row r="1049" spans="1:9" x14ac:dyDescent="0.3">
      <c r="A1049" s="39">
        <f t="shared" si="65"/>
        <v>33</v>
      </c>
      <c r="B1049" s="40">
        <f>E1014</f>
        <v>42480</v>
      </c>
      <c r="C1049" s="46"/>
      <c r="D1049" s="42"/>
      <c r="E1049" s="42"/>
      <c r="F1049" s="43"/>
      <c r="G1049" s="43"/>
      <c r="H1049" s="104">
        <f t="shared" si="63"/>
        <v>0</v>
      </c>
      <c r="I1049" s="41">
        <f t="shared" si="64"/>
        <v>0</v>
      </c>
    </row>
    <row r="1050" spans="1:9" x14ac:dyDescent="0.3">
      <c r="A1050" s="39">
        <f t="shared" si="65"/>
        <v>34</v>
      </c>
      <c r="B1050" s="40">
        <f>E1014</f>
        <v>42480</v>
      </c>
      <c r="C1050" s="46"/>
      <c r="D1050" s="42"/>
      <c r="E1050" s="42"/>
      <c r="F1050" s="43"/>
      <c r="G1050" s="43"/>
      <c r="H1050" s="104">
        <f t="shared" si="63"/>
        <v>0</v>
      </c>
      <c r="I1050" s="41">
        <f t="shared" si="64"/>
        <v>0</v>
      </c>
    </row>
    <row r="1051" spans="1:9" x14ac:dyDescent="0.3">
      <c r="A1051" s="39">
        <f t="shared" si="65"/>
        <v>35</v>
      </c>
      <c r="B1051" s="40">
        <f>E1014</f>
        <v>42480</v>
      </c>
      <c r="C1051" s="46"/>
      <c r="D1051" s="42"/>
      <c r="E1051" s="42"/>
      <c r="F1051" s="43"/>
      <c r="G1051" s="43"/>
      <c r="H1051" s="104">
        <f t="shared" si="63"/>
        <v>0</v>
      </c>
      <c r="I1051" s="41">
        <f t="shared" si="64"/>
        <v>0</v>
      </c>
    </row>
    <row r="1052" spans="1:9" x14ac:dyDescent="0.3">
      <c r="A1052" s="39">
        <f t="shared" si="65"/>
        <v>36</v>
      </c>
      <c r="B1052" s="40">
        <f>E1014</f>
        <v>42480</v>
      </c>
      <c r="C1052" s="46"/>
      <c r="D1052" s="42"/>
      <c r="E1052" s="42"/>
      <c r="F1052" s="43"/>
      <c r="G1052" s="43"/>
      <c r="H1052" s="104">
        <f t="shared" si="63"/>
        <v>0</v>
      </c>
      <c r="I1052" s="41">
        <f t="shared" si="64"/>
        <v>0</v>
      </c>
    </row>
    <row r="1053" spans="1:9" x14ac:dyDescent="0.3">
      <c r="A1053" s="37"/>
      <c r="B1053" s="35"/>
      <c r="C1053" s="38" t="s">
        <v>12</v>
      </c>
      <c r="D1053" s="35"/>
      <c r="E1053" s="36"/>
      <c r="F1053" s="41">
        <f>SUM(F1017:F1052)</f>
        <v>1925.6</v>
      </c>
      <c r="G1053" s="41">
        <f>SUM(G1017:G1052)</f>
        <v>54.6</v>
      </c>
      <c r="H1053" s="104">
        <f>SUM(H1017:H1052)</f>
        <v>20</v>
      </c>
      <c r="I1053" s="41">
        <f>SUM(I1017:I1052)</f>
        <v>1905.6</v>
      </c>
    </row>
    <row r="1054" spans="1:9" x14ac:dyDescent="0.3">
      <c r="H1054" s="100"/>
    </row>
    <row r="1055" spans="1:9" x14ac:dyDescent="0.3">
      <c r="G1055" s="29" t="s">
        <v>31</v>
      </c>
      <c r="H1055" s="100"/>
    </row>
    <row r="1056" spans="1:9" x14ac:dyDescent="0.3">
      <c r="H1056" s="100"/>
    </row>
    <row r="1057" spans="1:9" x14ac:dyDescent="0.3">
      <c r="B1057" s="29" t="s">
        <v>18</v>
      </c>
      <c r="C1057" s="30" t="s">
        <v>91</v>
      </c>
      <c r="H1057" s="100"/>
    </row>
    <row r="1058" spans="1:9" x14ac:dyDescent="0.3">
      <c r="B1058" s="29" t="s">
        <v>19</v>
      </c>
      <c r="C1058" s="31">
        <v>4002</v>
      </c>
      <c r="H1058" s="100"/>
    </row>
    <row r="1059" spans="1:9" x14ac:dyDescent="0.3">
      <c r="H1059" s="100"/>
    </row>
    <row r="1060" spans="1:9" ht="18" x14ac:dyDescent="0.35">
      <c r="C1060" s="29"/>
      <c r="D1060" s="32"/>
      <c r="E1060" s="33" t="s">
        <v>20</v>
      </c>
      <c r="F1060" s="32"/>
      <c r="G1060" s="29"/>
      <c r="H1060" s="100"/>
    </row>
    <row r="1061" spans="1:9" ht="18" x14ac:dyDescent="0.35">
      <c r="C1061" s="29"/>
      <c r="D1061" s="32"/>
      <c r="E1061" s="33" t="s">
        <v>21</v>
      </c>
      <c r="F1061" s="32"/>
      <c r="G1061" s="29"/>
      <c r="H1061" s="100"/>
    </row>
    <row r="1062" spans="1:9" ht="18" x14ac:dyDescent="0.35">
      <c r="C1062" s="29"/>
      <c r="D1062" s="34" t="s">
        <v>22</v>
      </c>
      <c r="E1062" s="44">
        <f>E1014+1</f>
        <v>42481</v>
      </c>
      <c r="F1062" s="32"/>
      <c r="G1062" s="29"/>
      <c r="H1062" s="100"/>
    </row>
    <row r="1063" spans="1:9" x14ac:dyDescent="0.3">
      <c r="H1063" s="100"/>
    </row>
    <row r="1064" spans="1:9" ht="36" x14ac:dyDescent="0.3">
      <c r="A1064" s="27" t="s">
        <v>23</v>
      </c>
      <c r="B1064" s="28" t="s">
        <v>15</v>
      </c>
      <c r="C1064" s="28" t="s">
        <v>24</v>
      </c>
      <c r="D1064" s="28" t="s">
        <v>25</v>
      </c>
      <c r="E1064" s="28" t="s">
        <v>26</v>
      </c>
      <c r="F1064" s="26" t="s">
        <v>27</v>
      </c>
      <c r="G1064" s="28" t="s">
        <v>28</v>
      </c>
      <c r="H1064" s="209" t="s">
        <v>29</v>
      </c>
      <c r="I1064" s="26" t="s">
        <v>30</v>
      </c>
    </row>
    <row r="1065" spans="1:9" x14ac:dyDescent="0.3">
      <c r="A1065" s="39">
        <v>1</v>
      </c>
      <c r="B1065" s="40">
        <f>E1062</f>
        <v>42481</v>
      </c>
      <c r="C1065" s="46">
        <v>636632</v>
      </c>
      <c r="D1065" s="42">
        <v>738</v>
      </c>
      <c r="E1065" s="42">
        <v>23696</v>
      </c>
      <c r="F1065" s="43">
        <v>40</v>
      </c>
      <c r="G1065" s="43"/>
      <c r="H1065" s="104">
        <f t="shared" ref="H1065:H1100" si="66">IF(F1065-G1065&lt;50,0,IF(F1065-G1065&lt;150,1,IF(F1065-G1065&lt;250,2,IF(F1065-G1065&lt;350,3,IF(F1065-G1065&lt;450,4,IF(F1065-G1065&lt;550,5,IF(F1065-G1065&lt;650,6,IF(F1065-G1065&lt;750,7,IF(F1065-G1065&lt;850,8,IF(F1065-G1065&lt;950,9,IF(F1065-G1065&lt;1050,10,IF(F1065-G1065&lt;1150,11,IF(F1065-G1065&lt;1250,12,IF(F1065-G1065&lt;1350,13,IF(F1065-G1065&lt;1450,14,IF(F1065-G1065&lt;1550,15,IF(F1065-G1065&lt;1650,16,IF(F1065-G1065&lt;1750,17,IF(F1065-G1065&lt;1850,18,IF(F1065-G1065&lt;1950,19,IF(F1065-G1065&lt;2050,20,IF(F1065-G1065&lt;2150,21,IF(F1065-G1065&lt;2250,22,IF(F1065-G1065&lt;2350,23,IF(F1065-G1065&lt;2450,24,IF(F1065-G1065&lt;2550,25,IF(F1065-G1065&lt;2650,26,IF(F1065-G1065&lt;2750,27,IF(F1065-G1065&lt;2850,28,IF(F1065-G1065&lt;2950,29,IF(F1065-G1065&lt;3050,30,)))))))))))))))))))))))))))))))</f>
        <v>0</v>
      </c>
      <c r="I1065" s="41">
        <f>F1065-H1065</f>
        <v>40</v>
      </c>
    </row>
    <row r="1066" spans="1:9" x14ac:dyDescent="0.3">
      <c r="A1066" s="39">
        <f>A1065+1</f>
        <v>2</v>
      </c>
      <c r="B1066" s="40">
        <f>E1062</f>
        <v>42481</v>
      </c>
      <c r="C1066" s="46">
        <v>636632</v>
      </c>
      <c r="D1066" s="42">
        <v>739</v>
      </c>
      <c r="E1066" s="42">
        <v>9273</v>
      </c>
      <c r="F1066" s="43">
        <v>180</v>
      </c>
      <c r="G1066" s="43"/>
      <c r="H1066" s="104">
        <f t="shared" si="66"/>
        <v>2</v>
      </c>
      <c r="I1066" s="41">
        <f t="shared" ref="I1066:I1100" si="67">F1066-H1066</f>
        <v>178</v>
      </c>
    </row>
    <row r="1067" spans="1:9" x14ac:dyDescent="0.3">
      <c r="A1067" s="39">
        <f t="shared" ref="A1067:A1100" si="68">A1066+1</f>
        <v>3</v>
      </c>
      <c r="B1067" s="40">
        <f>E1062</f>
        <v>42481</v>
      </c>
      <c r="C1067" s="46"/>
      <c r="D1067" s="42"/>
      <c r="E1067" s="42"/>
      <c r="F1067" s="43"/>
      <c r="G1067" s="43"/>
      <c r="H1067" s="104">
        <f t="shared" si="66"/>
        <v>0</v>
      </c>
      <c r="I1067" s="41">
        <f t="shared" si="67"/>
        <v>0</v>
      </c>
    </row>
    <row r="1068" spans="1:9" x14ac:dyDescent="0.3">
      <c r="A1068" s="39">
        <f t="shared" si="68"/>
        <v>4</v>
      </c>
      <c r="B1068" s="40">
        <f>E1062</f>
        <v>42481</v>
      </c>
      <c r="C1068" s="46"/>
      <c r="D1068" s="42"/>
      <c r="E1068" s="42"/>
      <c r="F1068" s="43"/>
      <c r="G1068" s="43"/>
      <c r="H1068" s="104">
        <f t="shared" si="66"/>
        <v>0</v>
      </c>
      <c r="I1068" s="41">
        <f t="shared" si="67"/>
        <v>0</v>
      </c>
    </row>
    <row r="1069" spans="1:9" x14ac:dyDescent="0.3">
      <c r="A1069" s="39">
        <f t="shared" si="68"/>
        <v>5</v>
      </c>
      <c r="B1069" s="40">
        <f>E1062</f>
        <v>42481</v>
      </c>
      <c r="C1069" s="46"/>
      <c r="D1069" s="42"/>
      <c r="E1069" s="42"/>
      <c r="F1069" s="43"/>
      <c r="G1069" s="43"/>
      <c r="H1069" s="104">
        <f t="shared" si="66"/>
        <v>0</v>
      </c>
      <c r="I1069" s="41">
        <f t="shared" si="67"/>
        <v>0</v>
      </c>
    </row>
    <row r="1070" spans="1:9" x14ac:dyDescent="0.3">
      <c r="A1070" s="39">
        <f t="shared" si="68"/>
        <v>6</v>
      </c>
      <c r="B1070" s="40">
        <f>E1062</f>
        <v>42481</v>
      </c>
      <c r="C1070" s="46"/>
      <c r="D1070" s="42"/>
      <c r="E1070" s="42"/>
      <c r="F1070" s="43"/>
      <c r="G1070" s="43"/>
      <c r="H1070" s="104">
        <f t="shared" si="66"/>
        <v>0</v>
      </c>
      <c r="I1070" s="41">
        <f t="shared" si="67"/>
        <v>0</v>
      </c>
    </row>
    <row r="1071" spans="1:9" x14ac:dyDescent="0.3">
      <c r="A1071" s="39">
        <f t="shared" si="68"/>
        <v>7</v>
      </c>
      <c r="B1071" s="40">
        <f>E1062</f>
        <v>42481</v>
      </c>
      <c r="C1071" s="46"/>
      <c r="D1071" s="42"/>
      <c r="E1071" s="42"/>
      <c r="F1071" s="43"/>
      <c r="G1071" s="43"/>
      <c r="H1071" s="104">
        <f t="shared" si="66"/>
        <v>0</v>
      </c>
      <c r="I1071" s="41">
        <f t="shared" si="67"/>
        <v>0</v>
      </c>
    </row>
    <row r="1072" spans="1:9" x14ac:dyDescent="0.3">
      <c r="A1072" s="39">
        <f t="shared" si="68"/>
        <v>8</v>
      </c>
      <c r="B1072" s="40">
        <f>E1062</f>
        <v>42481</v>
      </c>
      <c r="C1072" s="46"/>
      <c r="D1072" s="42"/>
      <c r="E1072" s="42"/>
      <c r="F1072" s="43"/>
      <c r="G1072" s="43"/>
      <c r="H1072" s="104">
        <f t="shared" si="66"/>
        <v>0</v>
      </c>
      <c r="I1072" s="41">
        <f t="shared" si="67"/>
        <v>0</v>
      </c>
    </row>
    <row r="1073" spans="1:9" x14ac:dyDescent="0.3">
      <c r="A1073" s="39">
        <f t="shared" si="68"/>
        <v>9</v>
      </c>
      <c r="B1073" s="40">
        <f>E1062</f>
        <v>42481</v>
      </c>
      <c r="C1073" s="46"/>
      <c r="D1073" s="42"/>
      <c r="E1073" s="42"/>
      <c r="F1073" s="43"/>
      <c r="G1073" s="43"/>
      <c r="H1073" s="104">
        <f t="shared" si="66"/>
        <v>0</v>
      </c>
      <c r="I1073" s="41">
        <f t="shared" si="67"/>
        <v>0</v>
      </c>
    </row>
    <row r="1074" spans="1:9" x14ac:dyDescent="0.3">
      <c r="A1074" s="39">
        <f t="shared" si="68"/>
        <v>10</v>
      </c>
      <c r="B1074" s="40">
        <f>E1062</f>
        <v>42481</v>
      </c>
      <c r="C1074" s="46"/>
      <c r="D1074" s="42"/>
      <c r="E1074" s="42"/>
      <c r="F1074" s="43"/>
      <c r="G1074" s="43"/>
      <c r="H1074" s="104">
        <f t="shared" si="66"/>
        <v>0</v>
      </c>
      <c r="I1074" s="41">
        <f t="shared" si="67"/>
        <v>0</v>
      </c>
    </row>
    <row r="1075" spans="1:9" x14ac:dyDescent="0.3">
      <c r="A1075" s="39">
        <f t="shared" si="68"/>
        <v>11</v>
      </c>
      <c r="B1075" s="40">
        <f>E1062</f>
        <v>42481</v>
      </c>
      <c r="C1075" s="46"/>
      <c r="D1075" s="42"/>
      <c r="E1075" s="42"/>
      <c r="F1075" s="43"/>
      <c r="G1075" s="43"/>
      <c r="H1075" s="104">
        <f t="shared" si="66"/>
        <v>0</v>
      </c>
      <c r="I1075" s="41">
        <f t="shared" si="67"/>
        <v>0</v>
      </c>
    </row>
    <row r="1076" spans="1:9" x14ac:dyDescent="0.3">
      <c r="A1076" s="39">
        <f t="shared" si="68"/>
        <v>12</v>
      </c>
      <c r="B1076" s="40">
        <f>E1062</f>
        <v>42481</v>
      </c>
      <c r="C1076" s="46"/>
      <c r="D1076" s="42"/>
      <c r="E1076" s="42"/>
      <c r="F1076" s="43"/>
      <c r="G1076" s="43"/>
      <c r="H1076" s="104">
        <f t="shared" si="66"/>
        <v>0</v>
      </c>
      <c r="I1076" s="41">
        <f t="shared" si="67"/>
        <v>0</v>
      </c>
    </row>
    <row r="1077" spans="1:9" x14ac:dyDescent="0.3">
      <c r="A1077" s="39">
        <f t="shared" si="68"/>
        <v>13</v>
      </c>
      <c r="B1077" s="40">
        <f>E1062</f>
        <v>42481</v>
      </c>
      <c r="C1077" s="46"/>
      <c r="D1077" s="42"/>
      <c r="E1077" s="42"/>
      <c r="F1077" s="43"/>
      <c r="G1077" s="43"/>
      <c r="H1077" s="104">
        <f t="shared" si="66"/>
        <v>0</v>
      </c>
      <c r="I1077" s="41">
        <f t="shared" si="67"/>
        <v>0</v>
      </c>
    </row>
    <row r="1078" spans="1:9" x14ac:dyDescent="0.3">
      <c r="A1078" s="39">
        <f t="shared" si="68"/>
        <v>14</v>
      </c>
      <c r="B1078" s="40">
        <f>E1062</f>
        <v>42481</v>
      </c>
      <c r="C1078" s="46"/>
      <c r="D1078" s="42"/>
      <c r="E1078" s="42"/>
      <c r="F1078" s="43"/>
      <c r="G1078" s="43"/>
      <c r="H1078" s="104">
        <f t="shared" si="66"/>
        <v>0</v>
      </c>
      <c r="I1078" s="41">
        <f t="shared" si="67"/>
        <v>0</v>
      </c>
    </row>
    <row r="1079" spans="1:9" x14ac:dyDescent="0.3">
      <c r="A1079" s="39">
        <f t="shared" si="68"/>
        <v>15</v>
      </c>
      <c r="B1079" s="40">
        <f>E1062</f>
        <v>42481</v>
      </c>
      <c r="C1079" s="46"/>
      <c r="D1079" s="42"/>
      <c r="E1079" s="42"/>
      <c r="F1079" s="43"/>
      <c r="G1079" s="43"/>
      <c r="H1079" s="104">
        <f t="shared" si="66"/>
        <v>0</v>
      </c>
      <c r="I1079" s="41">
        <f t="shared" si="67"/>
        <v>0</v>
      </c>
    </row>
    <row r="1080" spans="1:9" x14ac:dyDescent="0.3">
      <c r="A1080" s="39">
        <f t="shared" si="68"/>
        <v>16</v>
      </c>
      <c r="B1080" s="40">
        <f>E1062</f>
        <v>42481</v>
      </c>
      <c r="C1080" s="46"/>
      <c r="D1080" s="42"/>
      <c r="E1080" s="42"/>
      <c r="F1080" s="43"/>
      <c r="G1080" s="43"/>
      <c r="H1080" s="104">
        <f t="shared" si="66"/>
        <v>0</v>
      </c>
      <c r="I1080" s="41">
        <f t="shared" si="67"/>
        <v>0</v>
      </c>
    </row>
    <row r="1081" spans="1:9" x14ac:dyDescent="0.3">
      <c r="A1081" s="39">
        <f t="shared" si="68"/>
        <v>17</v>
      </c>
      <c r="B1081" s="40">
        <f>E1062</f>
        <v>42481</v>
      </c>
      <c r="C1081" s="46"/>
      <c r="D1081" s="42"/>
      <c r="E1081" s="42"/>
      <c r="F1081" s="43"/>
      <c r="G1081" s="43"/>
      <c r="H1081" s="104">
        <f t="shared" si="66"/>
        <v>0</v>
      </c>
      <c r="I1081" s="41">
        <f t="shared" si="67"/>
        <v>0</v>
      </c>
    </row>
    <row r="1082" spans="1:9" x14ac:dyDescent="0.3">
      <c r="A1082" s="39">
        <f t="shared" si="68"/>
        <v>18</v>
      </c>
      <c r="B1082" s="40">
        <f>E1062</f>
        <v>42481</v>
      </c>
      <c r="C1082" s="46"/>
      <c r="D1082" s="42"/>
      <c r="E1082" s="42"/>
      <c r="F1082" s="43"/>
      <c r="G1082" s="43"/>
      <c r="H1082" s="104">
        <f t="shared" si="66"/>
        <v>0</v>
      </c>
      <c r="I1082" s="41">
        <f t="shared" si="67"/>
        <v>0</v>
      </c>
    </row>
    <row r="1083" spans="1:9" x14ac:dyDescent="0.3">
      <c r="A1083" s="39">
        <f t="shared" si="68"/>
        <v>19</v>
      </c>
      <c r="B1083" s="40">
        <f>E1062</f>
        <v>42481</v>
      </c>
      <c r="C1083" s="46"/>
      <c r="D1083" s="42"/>
      <c r="E1083" s="42"/>
      <c r="F1083" s="43"/>
      <c r="G1083" s="43"/>
      <c r="H1083" s="104">
        <f t="shared" si="66"/>
        <v>0</v>
      </c>
      <c r="I1083" s="41">
        <f t="shared" si="67"/>
        <v>0</v>
      </c>
    </row>
    <row r="1084" spans="1:9" x14ac:dyDescent="0.3">
      <c r="A1084" s="39">
        <f t="shared" si="68"/>
        <v>20</v>
      </c>
      <c r="B1084" s="40">
        <f>E1062</f>
        <v>42481</v>
      </c>
      <c r="C1084" s="46"/>
      <c r="D1084" s="42"/>
      <c r="E1084" s="42"/>
      <c r="F1084" s="43"/>
      <c r="G1084" s="43"/>
      <c r="H1084" s="104">
        <f t="shared" si="66"/>
        <v>0</v>
      </c>
      <c r="I1084" s="41">
        <f t="shared" si="67"/>
        <v>0</v>
      </c>
    </row>
    <row r="1085" spans="1:9" x14ac:dyDescent="0.3">
      <c r="A1085" s="39">
        <f t="shared" si="68"/>
        <v>21</v>
      </c>
      <c r="B1085" s="40">
        <f>E1062</f>
        <v>42481</v>
      </c>
      <c r="C1085" s="46"/>
      <c r="D1085" s="42"/>
      <c r="E1085" s="42"/>
      <c r="F1085" s="43"/>
      <c r="G1085" s="43"/>
      <c r="H1085" s="104">
        <f t="shared" si="66"/>
        <v>0</v>
      </c>
      <c r="I1085" s="41">
        <f t="shared" si="67"/>
        <v>0</v>
      </c>
    </row>
    <row r="1086" spans="1:9" x14ac:dyDescent="0.3">
      <c r="A1086" s="39">
        <f t="shared" si="68"/>
        <v>22</v>
      </c>
      <c r="B1086" s="40">
        <f>E1062</f>
        <v>42481</v>
      </c>
      <c r="C1086" s="46"/>
      <c r="D1086" s="42"/>
      <c r="E1086" s="42"/>
      <c r="F1086" s="43"/>
      <c r="G1086" s="43"/>
      <c r="H1086" s="104">
        <f t="shared" si="66"/>
        <v>0</v>
      </c>
      <c r="I1086" s="41">
        <f t="shared" si="67"/>
        <v>0</v>
      </c>
    </row>
    <row r="1087" spans="1:9" x14ac:dyDescent="0.3">
      <c r="A1087" s="39">
        <f t="shared" si="68"/>
        <v>23</v>
      </c>
      <c r="B1087" s="40">
        <f>E1062</f>
        <v>42481</v>
      </c>
      <c r="C1087" s="46"/>
      <c r="D1087" s="42"/>
      <c r="E1087" s="42"/>
      <c r="F1087" s="43"/>
      <c r="G1087" s="43"/>
      <c r="H1087" s="104">
        <f t="shared" si="66"/>
        <v>0</v>
      </c>
      <c r="I1087" s="41">
        <f t="shared" si="67"/>
        <v>0</v>
      </c>
    </row>
    <row r="1088" spans="1:9" x14ac:dyDescent="0.3">
      <c r="A1088" s="39">
        <f t="shared" si="68"/>
        <v>24</v>
      </c>
      <c r="B1088" s="40">
        <f>E1062</f>
        <v>42481</v>
      </c>
      <c r="C1088" s="46"/>
      <c r="D1088" s="42"/>
      <c r="E1088" s="42"/>
      <c r="F1088" s="43"/>
      <c r="G1088" s="43"/>
      <c r="H1088" s="104">
        <f t="shared" si="66"/>
        <v>0</v>
      </c>
      <c r="I1088" s="41">
        <f t="shared" si="67"/>
        <v>0</v>
      </c>
    </row>
    <row r="1089" spans="1:9" x14ac:dyDescent="0.3">
      <c r="A1089" s="39">
        <f t="shared" si="68"/>
        <v>25</v>
      </c>
      <c r="B1089" s="40">
        <f>E1062</f>
        <v>42481</v>
      </c>
      <c r="C1089" s="46"/>
      <c r="D1089" s="42"/>
      <c r="E1089" s="42"/>
      <c r="F1089" s="43"/>
      <c r="G1089" s="43"/>
      <c r="H1089" s="104">
        <f t="shared" si="66"/>
        <v>0</v>
      </c>
      <c r="I1089" s="41">
        <f t="shared" si="67"/>
        <v>0</v>
      </c>
    </row>
    <row r="1090" spans="1:9" x14ac:dyDescent="0.3">
      <c r="A1090" s="39">
        <f t="shared" si="68"/>
        <v>26</v>
      </c>
      <c r="B1090" s="40">
        <f>E1062</f>
        <v>42481</v>
      </c>
      <c r="C1090" s="46"/>
      <c r="D1090" s="42"/>
      <c r="E1090" s="42"/>
      <c r="F1090" s="43"/>
      <c r="G1090" s="43"/>
      <c r="H1090" s="104">
        <f t="shared" si="66"/>
        <v>0</v>
      </c>
      <c r="I1090" s="41">
        <f t="shared" si="67"/>
        <v>0</v>
      </c>
    </row>
    <row r="1091" spans="1:9" x14ac:dyDescent="0.3">
      <c r="A1091" s="39">
        <f t="shared" si="68"/>
        <v>27</v>
      </c>
      <c r="B1091" s="40">
        <f>E1062</f>
        <v>42481</v>
      </c>
      <c r="C1091" s="46"/>
      <c r="D1091" s="42"/>
      <c r="E1091" s="42"/>
      <c r="F1091" s="43"/>
      <c r="G1091" s="43"/>
      <c r="H1091" s="104">
        <f t="shared" si="66"/>
        <v>0</v>
      </c>
      <c r="I1091" s="41">
        <f t="shared" si="67"/>
        <v>0</v>
      </c>
    </row>
    <row r="1092" spans="1:9" x14ac:dyDescent="0.3">
      <c r="A1092" s="39">
        <f t="shared" si="68"/>
        <v>28</v>
      </c>
      <c r="B1092" s="40">
        <f>E1062</f>
        <v>42481</v>
      </c>
      <c r="C1092" s="46"/>
      <c r="D1092" s="42"/>
      <c r="E1092" s="42"/>
      <c r="F1092" s="43"/>
      <c r="G1092" s="43"/>
      <c r="H1092" s="104">
        <f t="shared" si="66"/>
        <v>0</v>
      </c>
      <c r="I1092" s="41">
        <f t="shared" si="67"/>
        <v>0</v>
      </c>
    </row>
    <row r="1093" spans="1:9" x14ac:dyDescent="0.3">
      <c r="A1093" s="39">
        <f t="shared" si="68"/>
        <v>29</v>
      </c>
      <c r="B1093" s="40">
        <f>E1062</f>
        <v>42481</v>
      </c>
      <c r="C1093" s="46"/>
      <c r="D1093" s="42"/>
      <c r="E1093" s="42"/>
      <c r="F1093" s="43"/>
      <c r="G1093" s="43"/>
      <c r="H1093" s="104">
        <f t="shared" si="66"/>
        <v>0</v>
      </c>
      <c r="I1093" s="41">
        <f t="shared" si="67"/>
        <v>0</v>
      </c>
    </row>
    <row r="1094" spans="1:9" x14ac:dyDescent="0.3">
      <c r="A1094" s="39">
        <f t="shared" si="68"/>
        <v>30</v>
      </c>
      <c r="B1094" s="40">
        <f>E1062</f>
        <v>42481</v>
      </c>
      <c r="C1094" s="46"/>
      <c r="D1094" s="42"/>
      <c r="E1094" s="42"/>
      <c r="F1094" s="43"/>
      <c r="G1094" s="43"/>
      <c r="H1094" s="104">
        <f t="shared" si="66"/>
        <v>0</v>
      </c>
      <c r="I1094" s="41">
        <f t="shared" si="67"/>
        <v>0</v>
      </c>
    </row>
    <row r="1095" spans="1:9" x14ac:dyDescent="0.3">
      <c r="A1095" s="39">
        <f t="shared" si="68"/>
        <v>31</v>
      </c>
      <c r="B1095" s="40">
        <f>E1062</f>
        <v>42481</v>
      </c>
      <c r="C1095" s="46"/>
      <c r="D1095" s="42"/>
      <c r="E1095" s="42"/>
      <c r="F1095" s="43"/>
      <c r="G1095" s="43"/>
      <c r="H1095" s="104">
        <f t="shared" si="66"/>
        <v>0</v>
      </c>
      <c r="I1095" s="41">
        <f t="shared" si="67"/>
        <v>0</v>
      </c>
    </row>
    <row r="1096" spans="1:9" x14ac:dyDescent="0.3">
      <c r="A1096" s="39">
        <f t="shared" si="68"/>
        <v>32</v>
      </c>
      <c r="B1096" s="40">
        <f>E1062</f>
        <v>42481</v>
      </c>
      <c r="C1096" s="46"/>
      <c r="D1096" s="42"/>
      <c r="E1096" s="42"/>
      <c r="F1096" s="43"/>
      <c r="G1096" s="43"/>
      <c r="H1096" s="104">
        <f t="shared" si="66"/>
        <v>0</v>
      </c>
      <c r="I1096" s="41">
        <f t="shared" si="67"/>
        <v>0</v>
      </c>
    </row>
    <row r="1097" spans="1:9" x14ac:dyDescent="0.3">
      <c r="A1097" s="39">
        <f t="shared" si="68"/>
        <v>33</v>
      </c>
      <c r="B1097" s="40">
        <f>E1062</f>
        <v>42481</v>
      </c>
      <c r="C1097" s="46"/>
      <c r="D1097" s="42"/>
      <c r="E1097" s="42"/>
      <c r="F1097" s="43"/>
      <c r="G1097" s="43"/>
      <c r="H1097" s="104">
        <f t="shared" si="66"/>
        <v>0</v>
      </c>
      <c r="I1097" s="41">
        <f t="shared" si="67"/>
        <v>0</v>
      </c>
    </row>
    <row r="1098" spans="1:9" x14ac:dyDescent="0.3">
      <c r="A1098" s="39">
        <f t="shared" si="68"/>
        <v>34</v>
      </c>
      <c r="B1098" s="40">
        <f>E1062</f>
        <v>42481</v>
      </c>
      <c r="C1098" s="46"/>
      <c r="D1098" s="42"/>
      <c r="E1098" s="42"/>
      <c r="F1098" s="43"/>
      <c r="G1098" s="43"/>
      <c r="H1098" s="104">
        <f t="shared" si="66"/>
        <v>0</v>
      </c>
      <c r="I1098" s="41">
        <f t="shared" si="67"/>
        <v>0</v>
      </c>
    </row>
    <row r="1099" spans="1:9" x14ac:dyDescent="0.3">
      <c r="A1099" s="39">
        <f t="shared" si="68"/>
        <v>35</v>
      </c>
      <c r="B1099" s="40">
        <f>E1062</f>
        <v>42481</v>
      </c>
      <c r="C1099" s="46"/>
      <c r="D1099" s="42"/>
      <c r="E1099" s="42"/>
      <c r="F1099" s="43"/>
      <c r="G1099" s="43"/>
      <c r="H1099" s="104">
        <f t="shared" si="66"/>
        <v>0</v>
      </c>
      <c r="I1099" s="41">
        <f t="shared" si="67"/>
        <v>0</v>
      </c>
    </row>
    <row r="1100" spans="1:9" x14ac:dyDescent="0.3">
      <c r="A1100" s="39">
        <f t="shared" si="68"/>
        <v>36</v>
      </c>
      <c r="B1100" s="40">
        <f>E1062</f>
        <v>42481</v>
      </c>
      <c r="C1100" s="46"/>
      <c r="D1100" s="42"/>
      <c r="E1100" s="42"/>
      <c r="F1100" s="43"/>
      <c r="G1100" s="43"/>
      <c r="H1100" s="104">
        <f t="shared" si="66"/>
        <v>0</v>
      </c>
      <c r="I1100" s="41">
        <f t="shared" si="67"/>
        <v>0</v>
      </c>
    </row>
    <row r="1101" spans="1:9" x14ac:dyDescent="0.3">
      <c r="A1101" s="37"/>
      <c r="B1101" s="35"/>
      <c r="C1101" s="38" t="s">
        <v>12</v>
      </c>
      <c r="D1101" s="35"/>
      <c r="E1101" s="36"/>
      <c r="F1101" s="41">
        <f>SUM(F1065:F1100)</f>
        <v>220</v>
      </c>
      <c r="G1101" s="41">
        <f>SUM(G1065:G1100)</f>
        <v>0</v>
      </c>
      <c r="H1101" s="104">
        <f>SUM(H1065:H1100)</f>
        <v>2</v>
      </c>
      <c r="I1101" s="41">
        <f>SUM(I1065:I1100)</f>
        <v>218</v>
      </c>
    </row>
    <row r="1102" spans="1:9" x14ac:dyDescent="0.3">
      <c r="H1102" s="100"/>
    </row>
    <row r="1103" spans="1:9" x14ac:dyDescent="0.3">
      <c r="G1103" s="29" t="s">
        <v>31</v>
      </c>
      <c r="H1103" s="100"/>
    </row>
    <row r="1104" spans="1:9" x14ac:dyDescent="0.3">
      <c r="H1104" s="100"/>
    </row>
    <row r="1105" spans="1:9" x14ac:dyDescent="0.3">
      <c r="B1105" s="29" t="s">
        <v>18</v>
      </c>
      <c r="C1105" s="30" t="s">
        <v>91</v>
      </c>
      <c r="H1105" s="100"/>
    </row>
    <row r="1106" spans="1:9" x14ac:dyDescent="0.3">
      <c r="B1106" s="29" t="s">
        <v>19</v>
      </c>
      <c r="C1106" s="31">
        <v>4002</v>
      </c>
      <c r="H1106" s="100"/>
    </row>
    <row r="1107" spans="1:9" x14ac:dyDescent="0.3">
      <c r="H1107" s="100"/>
    </row>
    <row r="1108" spans="1:9" ht="18" x14ac:dyDescent="0.35">
      <c r="C1108" s="29"/>
      <c r="D1108" s="32"/>
      <c r="E1108" s="33" t="s">
        <v>20</v>
      </c>
      <c r="F1108" s="32"/>
      <c r="G1108" s="29"/>
      <c r="H1108" s="100"/>
    </row>
    <row r="1109" spans="1:9" ht="18" x14ac:dyDescent="0.35">
      <c r="C1109" s="29"/>
      <c r="D1109" s="32"/>
      <c r="E1109" s="33" t="s">
        <v>21</v>
      </c>
      <c r="F1109" s="32"/>
      <c r="G1109" s="29"/>
      <c r="H1109" s="100"/>
    </row>
    <row r="1110" spans="1:9" ht="18" x14ac:dyDescent="0.35">
      <c r="C1110" s="29"/>
      <c r="D1110" s="34" t="s">
        <v>22</v>
      </c>
      <c r="E1110" s="44">
        <f>E1062+1</f>
        <v>42482</v>
      </c>
      <c r="F1110" s="32"/>
      <c r="G1110" s="29"/>
      <c r="H1110" s="100"/>
    </row>
    <row r="1111" spans="1:9" x14ac:dyDescent="0.3">
      <c r="H1111" s="100"/>
    </row>
    <row r="1112" spans="1:9" ht="36" x14ac:dyDescent="0.3">
      <c r="A1112" s="27" t="s">
        <v>23</v>
      </c>
      <c r="B1112" s="28" t="s">
        <v>15</v>
      </c>
      <c r="C1112" s="28" t="s">
        <v>24</v>
      </c>
      <c r="D1112" s="28" t="s">
        <v>25</v>
      </c>
      <c r="E1112" s="28" t="s">
        <v>26</v>
      </c>
      <c r="F1112" s="26" t="s">
        <v>27</v>
      </c>
      <c r="G1112" s="28" t="s">
        <v>28</v>
      </c>
      <c r="H1112" s="209" t="s">
        <v>29</v>
      </c>
      <c r="I1112" s="26" t="s">
        <v>30</v>
      </c>
    </row>
    <row r="1113" spans="1:9" x14ac:dyDescent="0.3">
      <c r="A1113" s="39">
        <v>1</v>
      </c>
      <c r="B1113" s="40">
        <f>E1110</f>
        <v>42482</v>
      </c>
      <c r="C1113" s="46">
        <v>636632</v>
      </c>
      <c r="D1113" s="42">
        <v>740</v>
      </c>
      <c r="E1113" s="42">
        <v>59450</v>
      </c>
      <c r="F1113" s="43">
        <v>5</v>
      </c>
      <c r="G1113" s="43">
        <v>5</v>
      </c>
      <c r="H1113" s="104">
        <f t="shared" ref="H1113:H1148" si="69">IF(F1113-G1113&lt;50,0,IF(F1113-G1113&lt;150,1,IF(F1113-G1113&lt;250,2,IF(F1113-G1113&lt;350,3,IF(F1113-G1113&lt;450,4,IF(F1113-G1113&lt;550,5,IF(F1113-G1113&lt;650,6,IF(F1113-G1113&lt;750,7,IF(F1113-G1113&lt;850,8,IF(F1113-G1113&lt;950,9,IF(F1113-G1113&lt;1050,10,IF(F1113-G1113&lt;1150,11,IF(F1113-G1113&lt;1250,12,IF(F1113-G1113&lt;1350,13,IF(F1113-G1113&lt;1450,14,IF(F1113-G1113&lt;1550,15,IF(F1113-G1113&lt;1650,16,IF(F1113-G1113&lt;1750,17,IF(F1113-G1113&lt;1850,18,IF(F1113-G1113&lt;1950,19,IF(F1113-G1113&lt;2050,20,IF(F1113-G1113&lt;2150,21,IF(F1113-G1113&lt;2250,22,IF(F1113-G1113&lt;2350,23,IF(F1113-G1113&lt;2450,24,IF(F1113-G1113&lt;2550,25,IF(F1113-G1113&lt;2650,26,IF(F1113-G1113&lt;2750,27,IF(F1113-G1113&lt;2850,28,IF(F1113-G1113&lt;2950,29,IF(F1113-G1113&lt;3050,30,)))))))))))))))))))))))))))))))</f>
        <v>0</v>
      </c>
      <c r="I1113" s="41">
        <f>F1113-H1113</f>
        <v>5</v>
      </c>
    </row>
    <row r="1114" spans="1:9" x14ac:dyDescent="0.3">
      <c r="A1114" s="39">
        <f>A1113+1</f>
        <v>2</v>
      </c>
      <c r="B1114" s="40">
        <f>E1110</f>
        <v>42482</v>
      </c>
      <c r="C1114" s="46">
        <v>616027</v>
      </c>
      <c r="D1114" s="42">
        <v>608</v>
      </c>
      <c r="E1114" s="42">
        <v>5007</v>
      </c>
      <c r="F1114" s="43">
        <v>40</v>
      </c>
      <c r="G1114" s="43"/>
      <c r="H1114" s="104">
        <f t="shared" si="69"/>
        <v>0</v>
      </c>
      <c r="I1114" s="41">
        <f t="shared" ref="I1114:I1148" si="70">F1114-H1114</f>
        <v>40</v>
      </c>
    </row>
    <row r="1115" spans="1:9" x14ac:dyDescent="0.3">
      <c r="A1115" s="39">
        <f t="shared" ref="A1115:A1148" si="71">A1114+1</f>
        <v>3</v>
      </c>
      <c r="B1115" s="40">
        <f>E1110</f>
        <v>42482</v>
      </c>
      <c r="C1115" s="46">
        <v>616027</v>
      </c>
      <c r="D1115" s="42">
        <v>609</v>
      </c>
      <c r="E1115" s="42">
        <v>33533</v>
      </c>
      <c r="F1115" s="43">
        <v>50</v>
      </c>
      <c r="G1115" s="43"/>
      <c r="H1115" s="104">
        <f t="shared" si="69"/>
        <v>1</v>
      </c>
      <c r="I1115" s="41">
        <f t="shared" si="70"/>
        <v>49</v>
      </c>
    </row>
    <row r="1116" spans="1:9" x14ac:dyDescent="0.3">
      <c r="A1116" s="39">
        <f t="shared" si="71"/>
        <v>4</v>
      </c>
      <c r="B1116" s="40">
        <f>E1110</f>
        <v>42482</v>
      </c>
      <c r="C1116" s="46">
        <v>615063</v>
      </c>
      <c r="D1116" s="42">
        <v>722</v>
      </c>
      <c r="E1116" s="42">
        <v>1891</v>
      </c>
      <c r="F1116" s="43">
        <v>120</v>
      </c>
      <c r="G1116" s="43"/>
      <c r="H1116" s="104">
        <f t="shared" si="69"/>
        <v>1</v>
      </c>
      <c r="I1116" s="41">
        <f t="shared" si="70"/>
        <v>119</v>
      </c>
    </row>
    <row r="1117" spans="1:9" x14ac:dyDescent="0.3">
      <c r="A1117" s="39">
        <f t="shared" si="71"/>
        <v>5</v>
      </c>
      <c r="B1117" s="40">
        <f>E1110</f>
        <v>42482</v>
      </c>
      <c r="C1117" s="46">
        <v>636632</v>
      </c>
      <c r="D1117" s="42">
        <v>741</v>
      </c>
      <c r="E1117" s="42">
        <v>690</v>
      </c>
      <c r="F1117" s="43">
        <v>50.02</v>
      </c>
      <c r="G1117" s="43"/>
      <c r="H1117" s="104">
        <f t="shared" si="69"/>
        <v>1</v>
      </c>
      <c r="I1117" s="41">
        <f t="shared" si="70"/>
        <v>49.02</v>
      </c>
    </row>
    <row r="1118" spans="1:9" x14ac:dyDescent="0.3">
      <c r="A1118" s="39">
        <f t="shared" si="71"/>
        <v>6</v>
      </c>
      <c r="B1118" s="40">
        <f>E1110</f>
        <v>42482</v>
      </c>
      <c r="C1118" s="46"/>
      <c r="D1118" s="42"/>
      <c r="E1118" s="42"/>
      <c r="F1118" s="43"/>
      <c r="G1118" s="43"/>
      <c r="H1118" s="104">
        <f t="shared" si="69"/>
        <v>0</v>
      </c>
      <c r="I1118" s="41">
        <f t="shared" si="70"/>
        <v>0</v>
      </c>
    </row>
    <row r="1119" spans="1:9" x14ac:dyDescent="0.3">
      <c r="A1119" s="39">
        <f t="shared" si="71"/>
        <v>7</v>
      </c>
      <c r="B1119" s="40">
        <f>E1110</f>
        <v>42482</v>
      </c>
      <c r="C1119" s="46"/>
      <c r="D1119" s="42"/>
      <c r="E1119" s="42"/>
      <c r="F1119" s="43"/>
      <c r="G1119" s="43"/>
      <c r="H1119" s="104">
        <f t="shared" si="69"/>
        <v>0</v>
      </c>
      <c r="I1119" s="41">
        <f t="shared" si="70"/>
        <v>0</v>
      </c>
    </row>
    <row r="1120" spans="1:9" x14ac:dyDescent="0.3">
      <c r="A1120" s="39">
        <f t="shared" si="71"/>
        <v>8</v>
      </c>
      <c r="B1120" s="40">
        <f>E1110</f>
        <v>42482</v>
      </c>
      <c r="C1120" s="46"/>
      <c r="D1120" s="42"/>
      <c r="E1120" s="42"/>
      <c r="F1120" s="43"/>
      <c r="G1120" s="43"/>
      <c r="H1120" s="104">
        <f t="shared" si="69"/>
        <v>0</v>
      </c>
      <c r="I1120" s="41">
        <f t="shared" si="70"/>
        <v>0</v>
      </c>
    </row>
    <row r="1121" spans="1:9" x14ac:dyDescent="0.3">
      <c r="A1121" s="39">
        <f t="shared" si="71"/>
        <v>9</v>
      </c>
      <c r="B1121" s="40">
        <f>E1110</f>
        <v>42482</v>
      </c>
      <c r="C1121" s="46"/>
      <c r="D1121" s="42"/>
      <c r="E1121" s="42"/>
      <c r="F1121" s="43"/>
      <c r="G1121" s="43"/>
      <c r="H1121" s="104">
        <f t="shared" si="69"/>
        <v>0</v>
      </c>
      <c r="I1121" s="41">
        <f t="shared" si="70"/>
        <v>0</v>
      </c>
    </row>
    <row r="1122" spans="1:9" x14ac:dyDescent="0.3">
      <c r="A1122" s="39">
        <f t="shared" si="71"/>
        <v>10</v>
      </c>
      <c r="B1122" s="40">
        <f>E1110</f>
        <v>42482</v>
      </c>
      <c r="C1122" s="46"/>
      <c r="D1122" s="42"/>
      <c r="E1122" s="42"/>
      <c r="F1122" s="43"/>
      <c r="G1122" s="43"/>
      <c r="H1122" s="104">
        <f t="shared" si="69"/>
        <v>0</v>
      </c>
      <c r="I1122" s="41">
        <f t="shared" si="70"/>
        <v>0</v>
      </c>
    </row>
    <row r="1123" spans="1:9" x14ac:dyDescent="0.3">
      <c r="A1123" s="39">
        <f t="shared" si="71"/>
        <v>11</v>
      </c>
      <c r="B1123" s="40">
        <f>E1110</f>
        <v>42482</v>
      </c>
      <c r="C1123" s="46"/>
      <c r="D1123" s="42"/>
      <c r="E1123" s="42"/>
      <c r="F1123" s="43"/>
      <c r="G1123" s="43"/>
      <c r="H1123" s="104">
        <f t="shared" si="69"/>
        <v>0</v>
      </c>
      <c r="I1123" s="41">
        <f t="shared" si="70"/>
        <v>0</v>
      </c>
    </row>
    <row r="1124" spans="1:9" x14ac:dyDescent="0.3">
      <c r="A1124" s="39">
        <f t="shared" si="71"/>
        <v>12</v>
      </c>
      <c r="B1124" s="40">
        <f>E1110</f>
        <v>42482</v>
      </c>
      <c r="C1124" s="46"/>
      <c r="D1124" s="42"/>
      <c r="E1124" s="42"/>
      <c r="F1124" s="43"/>
      <c r="G1124" s="43"/>
      <c r="H1124" s="104">
        <f t="shared" si="69"/>
        <v>0</v>
      </c>
      <c r="I1124" s="41">
        <f t="shared" si="70"/>
        <v>0</v>
      </c>
    </row>
    <row r="1125" spans="1:9" x14ac:dyDescent="0.3">
      <c r="A1125" s="39">
        <f t="shared" si="71"/>
        <v>13</v>
      </c>
      <c r="B1125" s="40">
        <f>E1110</f>
        <v>42482</v>
      </c>
      <c r="C1125" s="46"/>
      <c r="D1125" s="42"/>
      <c r="E1125" s="42"/>
      <c r="F1125" s="43"/>
      <c r="G1125" s="43"/>
      <c r="H1125" s="104">
        <f t="shared" si="69"/>
        <v>0</v>
      </c>
      <c r="I1125" s="41">
        <f t="shared" si="70"/>
        <v>0</v>
      </c>
    </row>
    <row r="1126" spans="1:9" x14ac:dyDescent="0.3">
      <c r="A1126" s="39">
        <f t="shared" si="71"/>
        <v>14</v>
      </c>
      <c r="B1126" s="40">
        <f>E1110</f>
        <v>42482</v>
      </c>
      <c r="C1126" s="46"/>
      <c r="D1126" s="42"/>
      <c r="E1126" s="42"/>
      <c r="F1126" s="43"/>
      <c r="G1126" s="43"/>
      <c r="H1126" s="104">
        <f t="shared" si="69"/>
        <v>0</v>
      </c>
      <c r="I1126" s="41">
        <f t="shared" si="70"/>
        <v>0</v>
      </c>
    </row>
    <row r="1127" spans="1:9" x14ac:dyDescent="0.3">
      <c r="A1127" s="39">
        <f t="shared" si="71"/>
        <v>15</v>
      </c>
      <c r="B1127" s="40">
        <f>E1110</f>
        <v>42482</v>
      </c>
      <c r="C1127" s="46"/>
      <c r="D1127" s="42"/>
      <c r="E1127" s="42"/>
      <c r="F1127" s="43"/>
      <c r="G1127" s="43"/>
      <c r="H1127" s="104">
        <f t="shared" si="69"/>
        <v>0</v>
      </c>
      <c r="I1127" s="41">
        <f t="shared" si="70"/>
        <v>0</v>
      </c>
    </row>
    <row r="1128" spans="1:9" x14ac:dyDescent="0.3">
      <c r="A1128" s="39">
        <f t="shared" si="71"/>
        <v>16</v>
      </c>
      <c r="B1128" s="40">
        <f>E1110</f>
        <v>42482</v>
      </c>
      <c r="C1128" s="46"/>
      <c r="D1128" s="42"/>
      <c r="E1128" s="42"/>
      <c r="F1128" s="43"/>
      <c r="G1128" s="43"/>
      <c r="H1128" s="104">
        <f t="shared" si="69"/>
        <v>0</v>
      </c>
      <c r="I1128" s="41">
        <f t="shared" si="70"/>
        <v>0</v>
      </c>
    </row>
    <row r="1129" spans="1:9" x14ac:dyDescent="0.3">
      <c r="A1129" s="39">
        <f t="shared" si="71"/>
        <v>17</v>
      </c>
      <c r="B1129" s="40">
        <f>E1110</f>
        <v>42482</v>
      </c>
      <c r="C1129" s="46"/>
      <c r="D1129" s="42"/>
      <c r="E1129" s="42"/>
      <c r="F1129" s="43"/>
      <c r="G1129" s="43"/>
      <c r="H1129" s="104">
        <f t="shared" si="69"/>
        <v>0</v>
      </c>
      <c r="I1129" s="41">
        <f t="shared" si="70"/>
        <v>0</v>
      </c>
    </row>
    <row r="1130" spans="1:9" x14ac:dyDescent="0.3">
      <c r="A1130" s="39">
        <f t="shared" si="71"/>
        <v>18</v>
      </c>
      <c r="B1130" s="40">
        <f>E1110</f>
        <v>42482</v>
      </c>
      <c r="C1130" s="46"/>
      <c r="D1130" s="42"/>
      <c r="E1130" s="42"/>
      <c r="F1130" s="43"/>
      <c r="G1130" s="43"/>
      <c r="H1130" s="104">
        <f t="shared" si="69"/>
        <v>0</v>
      </c>
      <c r="I1130" s="41">
        <f t="shared" si="70"/>
        <v>0</v>
      </c>
    </row>
    <row r="1131" spans="1:9" x14ac:dyDescent="0.3">
      <c r="A1131" s="39">
        <f t="shared" si="71"/>
        <v>19</v>
      </c>
      <c r="B1131" s="40">
        <f>E1110</f>
        <v>42482</v>
      </c>
      <c r="C1131" s="46"/>
      <c r="D1131" s="42"/>
      <c r="E1131" s="42"/>
      <c r="F1131" s="43"/>
      <c r="G1131" s="43"/>
      <c r="H1131" s="104">
        <f t="shared" si="69"/>
        <v>0</v>
      </c>
      <c r="I1131" s="41">
        <f t="shared" si="70"/>
        <v>0</v>
      </c>
    </row>
    <row r="1132" spans="1:9" x14ac:dyDescent="0.3">
      <c r="A1132" s="39">
        <f t="shared" si="71"/>
        <v>20</v>
      </c>
      <c r="B1132" s="40">
        <f>E1110</f>
        <v>42482</v>
      </c>
      <c r="C1132" s="46"/>
      <c r="D1132" s="42"/>
      <c r="E1132" s="42"/>
      <c r="F1132" s="43"/>
      <c r="G1132" s="43"/>
      <c r="H1132" s="104">
        <f t="shared" si="69"/>
        <v>0</v>
      </c>
      <c r="I1132" s="41">
        <f t="shared" si="70"/>
        <v>0</v>
      </c>
    </row>
    <row r="1133" spans="1:9" x14ac:dyDescent="0.3">
      <c r="A1133" s="39">
        <f t="shared" si="71"/>
        <v>21</v>
      </c>
      <c r="B1133" s="40">
        <f>E1110</f>
        <v>42482</v>
      </c>
      <c r="C1133" s="46"/>
      <c r="D1133" s="42"/>
      <c r="E1133" s="42"/>
      <c r="F1133" s="43"/>
      <c r="G1133" s="43"/>
      <c r="H1133" s="104">
        <f t="shared" si="69"/>
        <v>0</v>
      </c>
      <c r="I1133" s="41">
        <f t="shared" si="70"/>
        <v>0</v>
      </c>
    </row>
    <row r="1134" spans="1:9" x14ac:dyDescent="0.3">
      <c r="A1134" s="39">
        <f t="shared" si="71"/>
        <v>22</v>
      </c>
      <c r="B1134" s="40">
        <f>E1110</f>
        <v>42482</v>
      </c>
      <c r="C1134" s="46"/>
      <c r="D1134" s="42"/>
      <c r="E1134" s="42"/>
      <c r="F1134" s="43"/>
      <c r="G1134" s="43"/>
      <c r="H1134" s="104">
        <f t="shared" si="69"/>
        <v>0</v>
      </c>
      <c r="I1134" s="41">
        <f t="shared" si="70"/>
        <v>0</v>
      </c>
    </row>
    <row r="1135" spans="1:9" x14ac:dyDescent="0.3">
      <c r="A1135" s="39">
        <f t="shared" si="71"/>
        <v>23</v>
      </c>
      <c r="B1135" s="40">
        <f>E1110</f>
        <v>42482</v>
      </c>
      <c r="C1135" s="46"/>
      <c r="D1135" s="42"/>
      <c r="E1135" s="42"/>
      <c r="F1135" s="43"/>
      <c r="G1135" s="43"/>
      <c r="H1135" s="104">
        <f t="shared" si="69"/>
        <v>0</v>
      </c>
      <c r="I1135" s="41">
        <f t="shared" si="70"/>
        <v>0</v>
      </c>
    </row>
    <row r="1136" spans="1:9" x14ac:dyDescent="0.3">
      <c r="A1136" s="39">
        <f t="shared" si="71"/>
        <v>24</v>
      </c>
      <c r="B1136" s="40">
        <f>E1110</f>
        <v>42482</v>
      </c>
      <c r="C1136" s="46"/>
      <c r="D1136" s="42"/>
      <c r="E1136" s="42"/>
      <c r="F1136" s="43"/>
      <c r="G1136" s="43"/>
      <c r="H1136" s="104">
        <f t="shared" si="69"/>
        <v>0</v>
      </c>
      <c r="I1136" s="41">
        <f t="shared" si="70"/>
        <v>0</v>
      </c>
    </row>
    <row r="1137" spans="1:9" x14ac:dyDescent="0.3">
      <c r="A1137" s="39">
        <f t="shared" si="71"/>
        <v>25</v>
      </c>
      <c r="B1137" s="40">
        <f>E1110</f>
        <v>42482</v>
      </c>
      <c r="C1137" s="46"/>
      <c r="D1137" s="42"/>
      <c r="E1137" s="42"/>
      <c r="F1137" s="43"/>
      <c r="G1137" s="43"/>
      <c r="H1137" s="104">
        <f t="shared" si="69"/>
        <v>0</v>
      </c>
      <c r="I1137" s="41">
        <f t="shared" si="70"/>
        <v>0</v>
      </c>
    </row>
    <row r="1138" spans="1:9" x14ac:dyDescent="0.3">
      <c r="A1138" s="39">
        <f t="shared" si="71"/>
        <v>26</v>
      </c>
      <c r="B1138" s="40">
        <f>E1110</f>
        <v>42482</v>
      </c>
      <c r="C1138" s="46"/>
      <c r="D1138" s="42"/>
      <c r="E1138" s="42"/>
      <c r="F1138" s="43"/>
      <c r="G1138" s="43"/>
      <c r="H1138" s="104">
        <f t="shared" si="69"/>
        <v>0</v>
      </c>
      <c r="I1138" s="41">
        <f t="shared" si="70"/>
        <v>0</v>
      </c>
    </row>
    <row r="1139" spans="1:9" x14ac:dyDescent="0.3">
      <c r="A1139" s="39">
        <f t="shared" si="71"/>
        <v>27</v>
      </c>
      <c r="B1139" s="40">
        <f>E1110</f>
        <v>42482</v>
      </c>
      <c r="C1139" s="46"/>
      <c r="D1139" s="42"/>
      <c r="E1139" s="42"/>
      <c r="F1139" s="43"/>
      <c r="G1139" s="43"/>
      <c r="H1139" s="104">
        <f t="shared" si="69"/>
        <v>0</v>
      </c>
      <c r="I1139" s="41">
        <f t="shared" si="70"/>
        <v>0</v>
      </c>
    </row>
    <row r="1140" spans="1:9" x14ac:dyDescent="0.3">
      <c r="A1140" s="39">
        <f t="shared" si="71"/>
        <v>28</v>
      </c>
      <c r="B1140" s="40">
        <f>E1110</f>
        <v>42482</v>
      </c>
      <c r="C1140" s="46"/>
      <c r="D1140" s="42"/>
      <c r="E1140" s="42"/>
      <c r="F1140" s="43"/>
      <c r="G1140" s="43"/>
      <c r="H1140" s="104">
        <f t="shared" si="69"/>
        <v>0</v>
      </c>
      <c r="I1140" s="41">
        <f t="shared" si="70"/>
        <v>0</v>
      </c>
    </row>
    <row r="1141" spans="1:9" x14ac:dyDescent="0.3">
      <c r="A1141" s="39">
        <f t="shared" si="71"/>
        <v>29</v>
      </c>
      <c r="B1141" s="40">
        <f>E1110</f>
        <v>42482</v>
      </c>
      <c r="C1141" s="46"/>
      <c r="D1141" s="42"/>
      <c r="E1141" s="42"/>
      <c r="F1141" s="43"/>
      <c r="G1141" s="43"/>
      <c r="H1141" s="104">
        <f t="shared" si="69"/>
        <v>0</v>
      </c>
      <c r="I1141" s="41">
        <f t="shared" si="70"/>
        <v>0</v>
      </c>
    </row>
    <row r="1142" spans="1:9" x14ac:dyDescent="0.3">
      <c r="A1142" s="39">
        <f t="shared" si="71"/>
        <v>30</v>
      </c>
      <c r="B1142" s="40">
        <f>E1110</f>
        <v>42482</v>
      </c>
      <c r="C1142" s="46"/>
      <c r="D1142" s="42"/>
      <c r="E1142" s="42"/>
      <c r="F1142" s="43"/>
      <c r="G1142" s="43"/>
      <c r="H1142" s="104">
        <f t="shared" si="69"/>
        <v>0</v>
      </c>
      <c r="I1142" s="41">
        <f t="shared" si="70"/>
        <v>0</v>
      </c>
    </row>
    <row r="1143" spans="1:9" x14ac:dyDescent="0.3">
      <c r="A1143" s="39">
        <f t="shared" si="71"/>
        <v>31</v>
      </c>
      <c r="B1143" s="40">
        <f>E1110</f>
        <v>42482</v>
      </c>
      <c r="C1143" s="46"/>
      <c r="D1143" s="42"/>
      <c r="E1143" s="42"/>
      <c r="F1143" s="43"/>
      <c r="G1143" s="43"/>
      <c r="H1143" s="104">
        <f t="shared" si="69"/>
        <v>0</v>
      </c>
      <c r="I1143" s="41">
        <f t="shared" si="70"/>
        <v>0</v>
      </c>
    </row>
    <row r="1144" spans="1:9" x14ac:dyDescent="0.3">
      <c r="A1144" s="39">
        <f t="shared" si="71"/>
        <v>32</v>
      </c>
      <c r="B1144" s="40">
        <f>E1110</f>
        <v>42482</v>
      </c>
      <c r="C1144" s="46"/>
      <c r="D1144" s="42"/>
      <c r="E1144" s="42"/>
      <c r="F1144" s="43"/>
      <c r="G1144" s="43"/>
      <c r="H1144" s="104">
        <f t="shared" si="69"/>
        <v>0</v>
      </c>
      <c r="I1144" s="41">
        <f t="shared" si="70"/>
        <v>0</v>
      </c>
    </row>
    <row r="1145" spans="1:9" x14ac:dyDescent="0.3">
      <c r="A1145" s="39">
        <f t="shared" si="71"/>
        <v>33</v>
      </c>
      <c r="B1145" s="40">
        <f>E1110</f>
        <v>42482</v>
      </c>
      <c r="C1145" s="46"/>
      <c r="D1145" s="42"/>
      <c r="E1145" s="42"/>
      <c r="F1145" s="43"/>
      <c r="G1145" s="43"/>
      <c r="H1145" s="104">
        <f t="shared" si="69"/>
        <v>0</v>
      </c>
      <c r="I1145" s="41">
        <f t="shared" si="70"/>
        <v>0</v>
      </c>
    </row>
    <row r="1146" spans="1:9" x14ac:dyDescent="0.3">
      <c r="A1146" s="39">
        <f t="shared" si="71"/>
        <v>34</v>
      </c>
      <c r="B1146" s="40">
        <f>E1110</f>
        <v>42482</v>
      </c>
      <c r="C1146" s="46"/>
      <c r="D1146" s="42"/>
      <c r="E1146" s="42"/>
      <c r="F1146" s="43"/>
      <c r="G1146" s="43"/>
      <c r="H1146" s="104">
        <f t="shared" si="69"/>
        <v>0</v>
      </c>
      <c r="I1146" s="41">
        <f t="shared" si="70"/>
        <v>0</v>
      </c>
    </row>
    <row r="1147" spans="1:9" x14ac:dyDescent="0.3">
      <c r="A1147" s="39">
        <f t="shared" si="71"/>
        <v>35</v>
      </c>
      <c r="B1147" s="40">
        <f>E1110</f>
        <v>42482</v>
      </c>
      <c r="C1147" s="46"/>
      <c r="D1147" s="42"/>
      <c r="E1147" s="42"/>
      <c r="F1147" s="43"/>
      <c r="G1147" s="43"/>
      <c r="H1147" s="104">
        <f t="shared" si="69"/>
        <v>0</v>
      </c>
      <c r="I1147" s="41">
        <f t="shared" si="70"/>
        <v>0</v>
      </c>
    </row>
    <row r="1148" spans="1:9" x14ac:dyDescent="0.3">
      <c r="A1148" s="39">
        <f t="shared" si="71"/>
        <v>36</v>
      </c>
      <c r="B1148" s="40">
        <f>E1110</f>
        <v>42482</v>
      </c>
      <c r="C1148" s="46"/>
      <c r="D1148" s="42"/>
      <c r="E1148" s="42"/>
      <c r="F1148" s="43"/>
      <c r="G1148" s="43"/>
      <c r="H1148" s="104">
        <f t="shared" si="69"/>
        <v>0</v>
      </c>
      <c r="I1148" s="41">
        <f t="shared" si="70"/>
        <v>0</v>
      </c>
    </row>
    <row r="1149" spans="1:9" x14ac:dyDescent="0.3">
      <c r="A1149" s="37"/>
      <c r="B1149" s="35"/>
      <c r="C1149" s="38" t="s">
        <v>12</v>
      </c>
      <c r="D1149" s="35"/>
      <c r="E1149" s="36"/>
      <c r="F1149" s="41">
        <f>SUM(F1113:F1148)</f>
        <v>265.02</v>
      </c>
      <c r="G1149" s="41">
        <f>SUM(G1113:G1148)</f>
        <v>5</v>
      </c>
      <c r="H1149" s="104">
        <f>SUM(H1113:H1148)</f>
        <v>3</v>
      </c>
      <c r="I1149" s="41">
        <f>SUM(I1113:I1148)</f>
        <v>262.02</v>
      </c>
    </row>
    <row r="1150" spans="1:9" x14ac:dyDescent="0.3">
      <c r="H1150" s="100"/>
    </row>
    <row r="1151" spans="1:9" x14ac:dyDescent="0.3">
      <c r="G1151" s="29" t="s">
        <v>31</v>
      </c>
      <c r="H1151" s="100"/>
    </row>
    <row r="1152" spans="1:9" x14ac:dyDescent="0.3">
      <c r="H1152" s="100"/>
    </row>
    <row r="1153" spans="1:9" x14ac:dyDescent="0.3">
      <c r="B1153" s="29" t="s">
        <v>18</v>
      </c>
      <c r="C1153" s="30" t="s">
        <v>91</v>
      </c>
      <c r="H1153" s="100"/>
    </row>
    <row r="1154" spans="1:9" x14ac:dyDescent="0.3">
      <c r="B1154" s="29" t="s">
        <v>19</v>
      </c>
      <c r="C1154" s="31">
        <v>4002</v>
      </c>
      <c r="H1154" s="100"/>
    </row>
    <row r="1155" spans="1:9" x14ac:dyDescent="0.3">
      <c r="H1155" s="100"/>
    </row>
    <row r="1156" spans="1:9" ht="18" x14ac:dyDescent="0.35">
      <c r="C1156" s="29"/>
      <c r="D1156" s="32"/>
      <c r="E1156" s="33" t="s">
        <v>20</v>
      </c>
      <c r="F1156" s="32"/>
      <c r="G1156" s="29"/>
      <c r="H1156" s="100"/>
    </row>
    <row r="1157" spans="1:9" ht="18" x14ac:dyDescent="0.35">
      <c r="C1157" s="29"/>
      <c r="D1157" s="32"/>
      <c r="E1157" s="33" t="s">
        <v>21</v>
      </c>
      <c r="F1157" s="32"/>
      <c r="G1157" s="29"/>
      <c r="H1157" s="100"/>
    </row>
    <row r="1158" spans="1:9" ht="18" x14ac:dyDescent="0.35">
      <c r="C1158" s="29"/>
      <c r="D1158" s="34" t="s">
        <v>22</v>
      </c>
      <c r="E1158" s="44">
        <f>E1110+1</f>
        <v>42483</v>
      </c>
      <c r="F1158" s="32"/>
      <c r="G1158" s="29"/>
      <c r="H1158" s="100"/>
    </row>
    <row r="1159" spans="1:9" x14ac:dyDescent="0.3">
      <c r="H1159" s="100"/>
    </row>
    <row r="1160" spans="1:9" ht="36" x14ac:dyDescent="0.3">
      <c r="A1160" s="27" t="s">
        <v>23</v>
      </c>
      <c r="B1160" s="28" t="s">
        <v>15</v>
      </c>
      <c r="C1160" s="28" t="s">
        <v>24</v>
      </c>
      <c r="D1160" s="28" t="s">
        <v>25</v>
      </c>
      <c r="E1160" s="28" t="s">
        <v>26</v>
      </c>
      <c r="F1160" s="26" t="s">
        <v>27</v>
      </c>
      <c r="G1160" s="28" t="s">
        <v>28</v>
      </c>
      <c r="H1160" s="209" t="s">
        <v>29</v>
      </c>
      <c r="I1160" s="26" t="s">
        <v>30</v>
      </c>
    </row>
    <row r="1161" spans="1:9" x14ac:dyDescent="0.3">
      <c r="A1161" s="39">
        <v>1</v>
      </c>
      <c r="B1161" s="40">
        <f>E1158</f>
        <v>42483</v>
      </c>
      <c r="C1161" s="46">
        <v>636632</v>
      </c>
      <c r="D1161" s="42">
        <v>742</v>
      </c>
      <c r="E1161" s="42">
        <v>51142</v>
      </c>
      <c r="F1161" s="43">
        <v>45.1</v>
      </c>
      <c r="G1161" s="43"/>
      <c r="H1161" s="104">
        <f t="shared" ref="H1161:H1196" si="72">IF(F1161-G1161&lt;50,0,IF(F1161-G1161&lt;150,1,IF(F1161-G1161&lt;250,2,IF(F1161-G1161&lt;350,3,IF(F1161-G1161&lt;450,4,IF(F1161-G1161&lt;550,5,IF(F1161-G1161&lt;650,6,IF(F1161-G1161&lt;750,7,IF(F1161-G1161&lt;850,8,IF(F1161-G1161&lt;950,9,IF(F1161-G1161&lt;1050,10,IF(F1161-G1161&lt;1150,11,IF(F1161-G1161&lt;1250,12,IF(F1161-G1161&lt;1350,13,IF(F1161-G1161&lt;1450,14,IF(F1161-G1161&lt;1550,15,IF(F1161-G1161&lt;1650,16,IF(F1161-G1161&lt;1750,17,IF(F1161-G1161&lt;1850,18,IF(F1161-G1161&lt;1950,19,IF(F1161-G1161&lt;2050,20,IF(F1161-G1161&lt;2150,21,IF(F1161-G1161&lt;2250,22,IF(F1161-G1161&lt;2350,23,IF(F1161-G1161&lt;2450,24,IF(F1161-G1161&lt;2550,25,IF(F1161-G1161&lt;2650,26,IF(F1161-G1161&lt;2750,27,IF(F1161-G1161&lt;2850,28,IF(F1161-G1161&lt;2950,29,IF(F1161-G1161&lt;3050,30,)))))))))))))))))))))))))))))))</f>
        <v>0</v>
      </c>
      <c r="I1161" s="41">
        <f>F1161-H1161</f>
        <v>45.1</v>
      </c>
    </row>
    <row r="1162" spans="1:9" x14ac:dyDescent="0.3">
      <c r="A1162" s="39">
        <f>A1161+1</f>
        <v>2</v>
      </c>
      <c r="B1162" s="40">
        <f>E1158</f>
        <v>42483</v>
      </c>
      <c r="C1162" s="46">
        <v>616027</v>
      </c>
      <c r="D1162" s="42">
        <v>610</v>
      </c>
      <c r="E1162" s="42">
        <v>48238</v>
      </c>
      <c r="F1162" s="43">
        <v>140</v>
      </c>
      <c r="G1162" s="43"/>
      <c r="H1162" s="104">
        <f t="shared" si="72"/>
        <v>1</v>
      </c>
      <c r="I1162" s="41">
        <f t="shared" ref="I1162:I1196" si="73">F1162-H1162</f>
        <v>139</v>
      </c>
    </row>
    <row r="1163" spans="1:9" x14ac:dyDescent="0.3">
      <c r="A1163" s="39">
        <f t="shared" ref="A1163:A1196" si="74">A1162+1</f>
        <v>3</v>
      </c>
      <c r="B1163" s="40">
        <f>E1158</f>
        <v>42483</v>
      </c>
      <c r="C1163" s="46">
        <v>616027</v>
      </c>
      <c r="D1163" s="42">
        <v>611</v>
      </c>
      <c r="E1163" s="42">
        <v>42716</v>
      </c>
      <c r="F1163" s="43">
        <v>10.75</v>
      </c>
      <c r="G1163" s="43"/>
      <c r="H1163" s="104">
        <f t="shared" si="72"/>
        <v>0</v>
      </c>
      <c r="I1163" s="41">
        <f t="shared" si="73"/>
        <v>10.75</v>
      </c>
    </row>
    <row r="1164" spans="1:9" x14ac:dyDescent="0.3">
      <c r="A1164" s="39">
        <f t="shared" si="74"/>
        <v>4</v>
      </c>
      <c r="B1164" s="40">
        <f>E1158</f>
        <v>42483</v>
      </c>
      <c r="C1164" s="46">
        <v>636632</v>
      </c>
      <c r="D1164" s="42">
        <v>743</v>
      </c>
      <c r="E1164" s="42">
        <v>62717</v>
      </c>
      <c r="F1164" s="43">
        <v>200</v>
      </c>
      <c r="G1164" s="43"/>
      <c r="H1164" s="104">
        <f t="shared" si="72"/>
        <v>2</v>
      </c>
      <c r="I1164" s="41">
        <f t="shared" si="73"/>
        <v>198</v>
      </c>
    </row>
    <row r="1165" spans="1:9" x14ac:dyDescent="0.3">
      <c r="A1165" s="39">
        <f t="shared" si="74"/>
        <v>5</v>
      </c>
      <c r="B1165" s="40">
        <f>E1158</f>
        <v>42483</v>
      </c>
      <c r="C1165" s="46">
        <v>636632</v>
      </c>
      <c r="D1165" s="42">
        <v>744</v>
      </c>
      <c r="E1165" s="42">
        <v>36619</v>
      </c>
      <c r="F1165" s="43">
        <v>50</v>
      </c>
      <c r="G1165" s="43"/>
      <c r="H1165" s="104">
        <f t="shared" si="72"/>
        <v>1</v>
      </c>
      <c r="I1165" s="41">
        <f t="shared" si="73"/>
        <v>49</v>
      </c>
    </row>
    <row r="1166" spans="1:9" x14ac:dyDescent="0.3">
      <c r="A1166" s="39">
        <f t="shared" si="74"/>
        <v>6</v>
      </c>
      <c r="B1166" s="40">
        <f>E1158</f>
        <v>42483</v>
      </c>
      <c r="C1166" s="46">
        <v>616027</v>
      </c>
      <c r="D1166" s="42">
        <v>612</v>
      </c>
      <c r="E1166" s="42">
        <v>6114</v>
      </c>
      <c r="F1166" s="43">
        <v>40</v>
      </c>
      <c r="G1166" s="43"/>
      <c r="H1166" s="104">
        <f t="shared" si="72"/>
        <v>0</v>
      </c>
      <c r="I1166" s="41">
        <f t="shared" si="73"/>
        <v>40</v>
      </c>
    </row>
    <row r="1167" spans="1:9" x14ac:dyDescent="0.3">
      <c r="A1167" s="39">
        <f t="shared" si="74"/>
        <v>7</v>
      </c>
      <c r="B1167" s="40">
        <f>E1158</f>
        <v>42483</v>
      </c>
      <c r="C1167" s="46"/>
      <c r="D1167" s="42"/>
      <c r="E1167" s="42"/>
      <c r="F1167" s="43"/>
      <c r="G1167" s="43"/>
      <c r="H1167" s="104">
        <f t="shared" si="72"/>
        <v>0</v>
      </c>
      <c r="I1167" s="41">
        <f t="shared" si="73"/>
        <v>0</v>
      </c>
    </row>
    <row r="1168" spans="1:9" x14ac:dyDescent="0.3">
      <c r="A1168" s="39">
        <f t="shared" si="74"/>
        <v>8</v>
      </c>
      <c r="B1168" s="40">
        <f>E1158</f>
        <v>42483</v>
      </c>
      <c r="C1168" s="46"/>
      <c r="D1168" s="42"/>
      <c r="E1168" s="42"/>
      <c r="F1168" s="43"/>
      <c r="G1168" s="43"/>
      <c r="H1168" s="104">
        <f t="shared" si="72"/>
        <v>0</v>
      </c>
      <c r="I1168" s="41">
        <f t="shared" si="73"/>
        <v>0</v>
      </c>
    </row>
    <row r="1169" spans="1:9" x14ac:dyDescent="0.3">
      <c r="A1169" s="39">
        <f t="shared" si="74"/>
        <v>9</v>
      </c>
      <c r="B1169" s="40">
        <f>E1158</f>
        <v>42483</v>
      </c>
      <c r="C1169" s="46"/>
      <c r="D1169" s="42"/>
      <c r="E1169" s="42"/>
      <c r="F1169" s="43"/>
      <c r="G1169" s="43"/>
      <c r="H1169" s="104">
        <f t="shared" si="72"/>
        <v>0</v>
      </c>
      <c r="I1169" s="41">
        <f t="shared" si="73"/>
        <v>0</v>
      </c>
    </row>
    <row r="1170" spans="1:9" x14ac:dyDescent="0.3">
      <c r="A1170" s="39">
        <f t="shared" si="74"/>
        <v>10</v>
      </c>
      <c r="B1170" s="40">
        <f>E1158</f>
        <v>42483</v>
      </c>
      <c r="C1170" s="46"/>
      <c r="D1170" s="42"/>
      <c r="E1170" s="42"/>
      <c r="F1170" s="43"/>
      <c r="G1170" s="43"/>
      <c r="H1170" s="104">
        <f t="shared" si="72"/>
        <v>0</v>
      </c>
      <c r="I1170" s="41">
        <f t="shared" si="73"/>
        <v>0</v>
      </c>
    </row>
    <row r="1171" spans="1:9" x14ac:dyDescent="0.3">
      <c r="A1171" s="39">
        <f t="shared" si="74"/>
        <v>11</v>
      </c>
      <c r="B1171" s="40">
        <f>E1158</f>
        <v>42483</v>
      </c>
      <c r="C1171" s="46"/>
      <c r="D1171" s="42"/>
      <c r="E1171" s="42"/>
      <c r="F1171" s="43"/>
      <c r="G1171" s="43"/>
      <c r="H1171" s="104">
        <f t="shared" si="72"/>
        <v>0</v>
      </c>
      <c r="I1171" s="41">
        <f t="shared" si="73"/>
        <v>0</v>
      </c>
    </row>
    <row r="1172" spans="1:9" x14ac:dyDescent="0.3">
      <c r="A1172" s="39">
        <f t="shared" si="74"/>
        <v>12</v>
      </c>
      <c r="B1172" s="40">
        <f>E1158</f>
        <v>42483</v>
      </c>
      <c r="C1172" s="46"/>
      <c r="D1172" s="42"/>
      <c r="E1172" s="42"/>
      <c r="F1172" s="43"/>
      <c r="G1172" s="43"/>
      <c r="H1172" s="104">
        <f t="shared" si="72"/>
        <v>0</v>
      </c>
      <c r="I1172" s="41">
        <f t="shared" si="73"/>
        <v>0</v>
      </c>
    </row>
    <row r="1173" spans="1:9" x14ac:dyDescent="0.3">
      <c r="A1173" s="39">
        <f t="shared" si="74"/>
        <v>13</v>
      </c>
      <c r="B1173" s="40">
        <f>E1158</f>
        <v>42483</v>
      </c>
      <c r="C1173" s="46"/>
      <c r="D1173" s="42"/>
      <c r="E1173" s="42"/>
      <c r="F1173" s="43"/>
      <c r="G1173" s="43"/>
      <c r="H1173" s="104">
        <f t="shared" si="72"/>
        <v>0</v>
      </c>
      <c r="I1173" s="41">
        <f t="shared" si="73"/>
        <v>0</v>
      </c>
    </row>
    <row r="1174" spans="1:9" x14ac:dyDescent="0.3">
      <c r="A1174" s="39">
        <f t="shared" si="74"/>
        <v>14</v>
      </c>
      <c r="B1174" s="40">
        <f>E1158</f>
        <v>42483</v>
      </c>
      <c r="C1174" s="46"/>
      <c r="D1174" s="42"/>
      <c r="E1174" s="42"/>
      <c r="F1174" s="43"/>
      <c r="G1174" s="43"/>
      <c r="H1174" s="104">
        <f t="shared" si="72"/>
        <v>0</v>
      </c>
      <c r="I1174" s="41">
        <f t="shared" si="73"/>
        <v>0</v>
      </c>
    </row>
    <row r="1175" spans="1:9" x14ac:dyDescent="0.3">
      <c r="A1175" s="39">
        <f t="shared" si="74"/>
        <v>15</v>
      </c>
      <c r="B1175" s="40">
        <f>E1158</f>
        <v>42483</v>
      </c>
      <c r="C1175" s="46"/>
      <c r="D1175" s="42"/>
      <c r="E1175" s="42"/>
      <c r="F1175" s="43"/>
      <c r="G1175" s="43"/>
      <c r="H1175" s="104">
        <f t="shared" si="72"/>
        <v>0</v>
      </c>
      <c r="I1175" s="41">
        <f t="shared" si="73"/>
        <v>0</v>
      </c>
    </row>
    <row r="1176" spans="1:9" x14ac:dyDescent="0.3">
      <c r="A1176" s="39">
        <f t="shared" si="74"/>
        <v>16</v>
      </c>
      <c r="B1176" s="40">
        <f>E1158</f>
        <v>42483</v>
      </c>
      <c r="C1176" s="46"/>
      <c r="D1176" s="42"/>
      <c r="E1176" s="42"/>
      <c r="F1176" s="43"/>
      <c r="G1176" s="43"/>
      <c r="H1176" s="104">
        <f t="shared" si="72"/>
        <v>0</v>
      </c>
      <c r="I1176" s="41">
        <f t="shared" si="73"/>
        <v>0</v>
      </c>
    </row>
    <row r="1177" spans="1:9" x14ac:dyDescent="0.3">
      <c r="A1177" s="39">
        <f t="shared" si="74"/>
        <v>17</v>
      </c>
      <c r="B1177" s="40">
        <f>E1158</f>
        <v>42483</v>
      </c>
      <c r="C1177" s="46"/>
      <c r="D1177" s="42"/>
      <c r="E1177" s="42"/>
      <c r="F1177" s="43"/>
      <c r="G1177" s="43"/>
      <c r="H1177" s="104">
        <f t="shared" si="72"/>
        <v>0</v>
      </c>
      <c r="I1177" s="41">
        <f t="shared" si="73"/>
        <v>0</v>
      </c>
    </row>
    <row r="1178" spans="1:9" x14ac:dyDescent="0.3">
      <c r="A1178" s="39">
        <f t="shared" si="74"/>
        <v>18</v>
      </c>
      <c r="B1178" s="40">
        <f>E1158</f>
        <v>42483</v>
      </c>
      <c r="C1178" s="46"/>
      <c r="D1178" s="42"/>
      <c r="E1178" s="42"/>
      <c r="F1178" s="43"/>
      <c r="G1178" s="43"/>
      <c r="H1178" s="104">
        <f t="shared" si="72"/>
        <v>0</v>
      </c>
      <c r="I1178" s="41">
        <f t="shared" si="73"/>
        <v>0</v>
      </c>
    </row>
    <row r="1179" spans="1:9" x14ac:dyDescent="0.3">
      <c r="A1179" s="39">
        <f t="shared" si="74"/>
        <v>19</v>
      </c>
      <c r="B1179" s="40">
        <f>E1158</f>
        <v>42483</v>
      </c>
      <c r="C1179" s="46"/>
      <c r="D1179" s="42"/>
      <c r="E1179" s="42"/>
      <c r="F1179" s="43"/>
      <c r="G1179" s="43"/>
      <c r="H1179" s="104">
        <f t="shared" si="72"/>
        <v>0</v>
      </c>
      <c r="I1179" s="41">
        <f t="shared" si="73"/>
        <v>0</v>
      </c>
    </row>
    <row r="1180" spans="1:9" x14ac:dyDescent="0.3">
      <c r="A1180" s="39">
        <f t="shared" si="74"/>
        <v>20</v>
      </c>
      <c r="B1180" s="40">
        <f>E1158</f>
        <v>42483</v>
      </c>
      <c r="C1180" s="46"/>
      <c r="D1180" s="42"/>
      <c r="E1180" s="42"/>
      <c r="F1180" s="43"/>
      <c r="G1180" s="43"/>
      <c r="H1180" s="104">
        <f t="shared" si="72"/>
        <v>0</v>
      </c>
      <c r="I1180" s="41">
        <f t="shared" si="73"/>
        <v>0</v>
      </c>
    </row>
    <row r="1181" spans="1:9" x14ac:dyDescent="0.3">
      <c r="A1181" s="39">
        <f t="shared" si="74"/>
        <v>21</v>
      </c>
      <c r="B1181" s="40">
        <f>E1158</f>
        <v>42483</v>
      </c>
      <c r="C1181" s="46"/>
      <c r="D1181" s="42"/>
      <c r="E1181" s="42"/>
      <c r="F1181" s="43"/>
      <c r="G1181" s="43"/>
      <c r="H1181" s="104">
        <f t="shared" si="72"/>
        <v>0</v>
      </c>
      <c r="I1181" s="41">
        <f t="shared" si="73"/>
        <v>0</v>
      </c>
    </row>
    <row r="1182" spans="1:9" x14ac:dyDescent="0.3">
      <c r="A1182" s="39">
        <f t="shared" si="74"/>
        <v>22</v>
      </c>
      <c r="B1182" s="40">
        <f>E1158</f>
        <v>42483</v>
      </c>
      <c r="C1182" s="46"/>
      <c r="D1182" s="42"/>
      <c r="E1182" s="42"/>
      <c r="F1182" s="43"/>
      <c r="G1182" s="43"/>
      <c r="H1182" s="104">
        <f t="shared" si="72"/>
        <v>0</v>
      </c>
      <c r="I1182" s="41">
        <f t="shared" si="73"/>
        <v>0</v>
      </c>
    </row>
    <row r="1183" spans="1:9" x14ac:dyDescent="0.3">
      <c r="A1183" s="39">
        <f t="shared" si="74"/>
        <v>23</v>
      </c>
      <c r="B1183" s="40">
        <f>E1158</f>
        <v>42483</v>
      </c>
      <c r="C1183" s="46"/>
      <c r="D1183" s="42"/>
      <c r="E1183" s="42"/>
      <c r="F1183" s="43"/>
      <c r="G1183" s="43"/>
      <c r="H1183" s="104">
        <f t="shared" si="72"/>
        <v>0</v>
      </c>
      <c r="I1183" s="41">
        <f t="shared" si="73"/>
        <v>0</v>
      </c>
    </row>
    <row r="1184" spans="1:9" x14ac:dyDescent="0.3">
      <c r="A1184" s="39">
        <f t="shared" si="74"/>
        <v>24</v>
      </c>
      <c r="B1184" s="40">
        <f>E1158</f>
        <v>42483</v>
      </c>
      <c r="C1184" s="46"/>
      <c r="D1184" s="42"/>
      <c r="E1184" s="42"/>
      <c r="F1184" s="43"/>
      <c r="G1184" s="43"/>
      <c r="H1184" s="104">
        <f t="shared" si="72"/>
        <v>0</v>
      </c>
      <c r="I1184" s="41">
        <f t="shared" si="73"/>
        <v>0</v>
      </c>
    </row>
    <row r="1185" spans="1:9" x14ac:dyDescent="0.3">
      <c r="A1185" s="39">
        <f t="shared" si="74"/>
        <v>25</v>
      </c>
      <c r="B1185" s="40">
        <f>E1158</f>
        <v>42483</v>
      </c>
      <c r="C1185" s="46"/>
      <c r="D1185" s="42"/>
      <c r="E1185" s="42"/>
      <c r="F1185" s="43"/>
      <c r="G1185" s="43"/>
      <c r="H1185" s="104">
        <f t="shared" si="72"/>
        <v>0</v>
      </c>
      <c r="I1185" s="41">
        <f t="shared" si="73"/>
        <v>0</v>
      </c>
    </row>
    <row r="1186" spans="1:9" x14ac:dyDescent="0.3">
      <c r="A1186" s="39">
        <f t="shared" si="74"/>
        <v>26</v>
      </c>
      <c r="B1186" s="40">
        <f>E1158</f>
        <v>42483</v>
      </c>
      <c r="C1186" s="46"/>
      <c r="D1186" s="42"/>
      <c r="E1186" s="42"/>
      <c r="F1186" s="43"/>
      <c r="G1186" s="43"/>
      <c r="H1186" s="104">
        <f t="shared" si="72"/>
        <v>0</v>
      </c>
      <c r="I1186" s="41">
        <f t="shared" si="73"/>
        <v>0</v>
      </c>
    </row>
    <row r="1187" spans="1:9" x14ac:dyDescent="0.3">
      <c r="A1187" s="39">
        <f t="shared" si="74"/>
        <v>27</v>
      </c>
      <c r="B1187" s="40">
        <f>E1158</f>
        <v>42483</v>
      </c>
      <c r="C1187" s="46"/>
      <c r="D1187" s="42"/>
      <c r="E1187" s="42"/>
      <c r="F1187" s="43"/>
      <c r="G1187" s="43"/>
      <c r="H1187" s="104">
        <f t="shared" si="72"/>
        <v>0</v>
      </c>
      <c r="I1187" s="41">
        <f t="shared" si="73"/>
        <v>0</v>
      </c>
    </row>
    <row r="1188" spans="1:9" x14ac:dyDescent="0.3">
      <c r="A1188" s="39">
        <f t="shared" si="74"/>
        <v>28</v>
      </c>
      <c r="B1188" s="40">
        <f>E1158</f>
        <v>42483</v>
      </c>
      <c r="C1188" s="46"/>
      <c r="D1188" s="42"/>
      <c r="E1188" s="42"/>
      <c r="F1188" s="43"/>
      <c r="G1188" s="43"/>
      <c r="H1188" s="104">
        <f t="shared" si="72"/>
        <v>0</v>
      </c>
      <c r="I1188" s="41">
        <f t="shared" si="73"/>
        <v>0</v>
      </c>
    </row>
    <row r="1189" spans="1:9" x14ac:dyDescent="0.3">
      <c r="A1189" s="39">
        <f t="shared" si="74"/>
        <v>29</v>
      </c>
      <c r="B1189" s="40">
        <f>E1158</f>
        <v>42483</v>
      </c>
      <c r="C1189" s="46"/>
      <c r="D1189" s="42"/>
      <c r="E1189" s="42"/>
      <c r="F1189" s="43"/>
      <c r="G1189" s="43"/>
      <c r="H1189" s="104">
        <f t="shared" si="72"/>
        <v>0</v>
      </c>
      <c r="I1189" s="41">
        <f t="shared" si="73"/>
        <v>0</v>
      </c>
    </row>
    <row r="1190" spans="1:9" x14ac:dyDescent="0.3">
      <c r="A1190" s="39">
        <f t="shared" si="74"/>
        <v>30</v>
      </c>
      <c r="B1190" s="40">
        <f>E1158</f>
        <v>42483</v>
      </c>
      <c r="C1190" s="46"/>
      <c r="D1190" s="42"/>
      <c r="E1190" s="42"/>
      <c r="F1190" s="43"/>
      <c r="G1190" s="43"/>
      <c r="H1190" s="104">
        <f t="shared" si="72"/>
        <v>0</v>
      </c>
      <c r="I1190" s="41">
        <f t="shared" si="73"/>
        <v>0</v>
      </c>
    </row>
    <row r="1191" spans="1:9" x14ac:dyDescent="0.3">
      <c r="A1191" s="39">
        <f t="shared" si="74"/>
        <v>31</v>
      </c>
      <c r="B1191" s="40">
        <f>E1158</f>
        <v>42483</v>
      </c>
      <c r="C1191" s="46"/>
      <c r="D1191" s="42"/>
      <c r="E1191" s="42"/>
      <c r="F1191" s="43"/>
      <c r="G1191" s="43"/>
      <c r="H1191" s="104">
        <f t="shared" si="72"/>
        <v>0</v>
      </c>
      <c r="I1191" s="41">
        <f t="shared" si="73"/>
        <v>0</v>
      </c>
    </row>
    <row r="1192" spans="1:9" x14ac:dyDescent="0.3">
      <c r="A1192" s="39">
        <f t="shared" si="74"/>
        <v>32</v>
      </c>
      <c r="B1192" s="40">
        <f>E1158</f>
        <v>42483</v>
      </c>
      <c r="C1192" s="46"/>
      <c r="D1192" s="42"/>
      <c r="E1192" s="42"/>
      <c r="F1192" s="43"/>
      <c r="G1192" s="43"/>
      <c r="H1192" s="104">
        <f t="shared" si="72"/>
        <v>0</v>
      </c>
      <c r="I1192" s="41">
        <f t="shared" si="73"/>
        <v>0</v>
      </c>
    </row>
    <row r="1193" spans="1:9" x14ac:dyDescent="0.3">
      <c r="A1193" s="39">
        <f t="shared" si="74"/>
        <v>33</v>
      </c>
      <c r="B1193" s="40">
        <f>E1158</f>
        <v>42483</v>
      </c>
      <c r="C1193" s="46"/>
      <c r="D1193" s="42"/>
      <c r="E1193" s="42"/>
      <c r="F1193" s="43"/>
      <c r="G1193" s="43"/>
      <c r="H1193" s="104">
        <f t="shared" si="72"/>
        <v>0</v>
      </c>
      <c r="I1193" s="41">
        <f t="shared" si="73"/>
        <v>0</v>
      </c>
    </row>
    <row r="1194" spans="1:9" x14ac:dyDescent="0.3">
      <c r="A1194" s="39">
        <f t="shared" si="74"/>
        <v>34</v>
      </c>
      <c r="B1194" s="40">
        <f>E1158</f>
        <v>42483</v>
      </c>
      <c r="C1194" s="46"/>
      <c r="D1194" s="42"/>
      <c r="E1194" s="42"/>
      <c r="F1194" s="43"/>
      <c r="G1194" s="43"/>
      <c r="H1194" s="104">
        <f t="shared" si="72"/>
        <v>0</v>
      </c>
      <c r="I1194" s="41">
        <f t="shared" si="73"/>
        <v>0</v>
      </c>
    </row>
    <row r="1195" spans="1:9" x14ac:dyDescent="0.3">
      <c r="A1195" s="39">
        <f t="shared" si="74"/>
        <v>35</v>
      </c>
      <c r="B1195" s="40">
        <f>E1158</f>
        <v>42483</v>
      </c>
      <c r="C1195" s="46"/>
      <c r="D1195" s="42"/>
      <c r="E1195" s="42"/>
      <c r="F1195" s="43"/>
      <c r="G1195" s="43"/>
      <c r="H1195" s="104">
        <f t="shared" si="72"/>
        <v>0</v>
      </c>
      <c r="I1195" s="41">
        <f t="shared" si="73"/>
        <v>0</v>
      </c>
    </row>
    <row r="1196" spans="1:9" x14ac:dyDescent="0.3">
      <c r="A1196" s="39">
        <f t="shared" si="74"/>
        <v>36</v>
      </c>
      <c r="B1196" s="40">
        <f>E1158</f>
        <v>42483</v>
      </c>
      <c r="C1196" s="46"/>
      <c r="D1196" s="42"/>
      <c r="E1196" s="42"/>
      <c r="F1196" s="43"/>
      <c r="G1196" s="43"/>
      <c r="H1196" s="104">
        <f t="shared" si="72"/>
        <v>0</v>
      </c>
      <c r="I1196" s="41">
        <f t="shared" si="73"/>
        <v>0</v>
      </c>
    </row>
    <row r="1197" spans="1:9" x14ac:dyDescent="0.3">
      <c r="A1197" s="37"/>
      <c r="B1197" s="35"/>
      <c r="C1197" s="38" t="s">
        <v>12</v>
      </c>
      <c r="D1197" s="35"/>
      <c r="E1197" s="36"/>
      <c r="F1197" s="41">
        <f>SUM(F1161:F1196)</f>
        <v>485.85</v>
      </c>
      <c r="G1197" s="41">
        <f>SUM(G1161:G1196)</f>
        <v>0</v>
      </c>
      <c r="H1197" s="104">
        <f>SUM(H1161:H1196)</f>
        <v>4</v>
      </c>
      <c r="I1197" s="41">
        <f>SUM(I1161:I1196)</f>
        <v>481.85</v>
      </c>
    </row>
    <row r="1198" spans="1:9" x14ac:dyDescent="0.3">
      <c r="H1198" s="100"/>
    </row>
    <row r="1199" spans="1:9" x14ac:dyDescent="0.3">
      <c r="G1199" s="29" t="s">
        <v>31</v>
      </c>
      <c r="H1199" s="100"/>
    </row>
    <row r="1200" spans="1:9" x14ac:dyDescent="0.3">
      <c r="H1200" s="100"/>
    </row>
    <row r="1201" spans="1:9" x14ac:dyDescent="0.3">
      <c r="B1201" s="29" t="s">
        <v>18</v>
      </c>
      <c r="C1201" s="30" t="s">
        <v>91</v>
      </c>
      <c r="H1201" s="100"/>
    </row>
    <row r="1202" spans="1:9" x14ac:dyDescent="0.3">
      <c r="B1202" s="29" t="s">
        <v>19</v>
      </c>
      <c r="C1202" s="31">
        <v>4002</v>
      </c>
      <c r="H1202" s="100"/>
    </row>
    <row r="1203" spans="1:9" x14ac:dyDescent="0.3">
      <c r="H1203" s="100"/>
    </row>
    <row r="1204" spans="1:9" ht="18" x14ac:dyDescent="0.35">
      <c r="C1204" s="29"/>
      <c r="D1204" s="32"/>
      <c r="E1204" s="33" t="s">
        <v>20</v>
      </c>
      <c r="F1204" s="32"/>
      <c r="G1204" s="29"/>
      <c r="H1204" s="100"/>
    </row>
    <row r="1205" spans="1:9" ht="18" x14ac:dyDescent="0.35">
      <c r="C1205" s="29"/>
      <c r="D1205" s="32"/>
      <c r="E1205" s="33" t="s">
        <v>21</v>
      </c>
      <c r="F1205" s="32"/>
      <c r="G1205" s="29"/>
      <c r="H1205" s="100"/>
    </row>
    <row r="1206" spans="1:9" ht="18" x14ac:dyDescent="0.35">
      <c r="C1206" s="29"/>
      <c r="D1206" s="34" t="s">
        <v>22</v>
      </c>
      <c r="E1206" s="44">
        <f>E1158+1</f>
        <v>42484</v>
      </c>
      <c r="F1206" s="32"/>
      <c r="G1206" s="29"/>
      <c r="H1206" s="100"/>
    </row>
    <row r="1207" spans="1:9" x14ac:dyDescent="0.3">
      <c r="H1207" s="100"/>
    </row>
    <row r="1208" spans="1:9" ht="36" x14ac:dyDescent="0.3">
      <c r="A1208" s="27" t="s">
        <v>23</v>
      </c>
      <c r="B1208" s="28" t="s">
        <v>15</v>
      </c>
      <c r="C1208" s="28" t="s">
        <v>24</v>
      </c>
      <c r="D1208" s="28" t="s">
        <v>25</v>
      </c>
      <c r="E1208" s="28" t="s">
        <v>26</v>
      </c>
      <c r="F1208" s="26" t="s">
        <v>27</v>
      </c>
      <c r="G1208" s="28" t="s">
        <v>28</v>
      </c>
      <c r="H1208" s="209" t="s">
        <v>29</v>
      </c>
      <c r="I1208" s="26" t="s">
        <v>30</v>
      </c>
    </row>
    <row r="1209" spans="1:9" x14ac:dyDescent="0.3">
      <c r="A1209" s="39">
        <v>1</v>
      </c>
      <c r="B1209" s="40">
        <f>E1206</f>
        <v>42484</v>
      </c>
      <c r="C1209" s="46">
        <v>616027</v>
      </c>
      <c r="D1209" s="42">
        <v>613</v>
      </c>
      <c r="E1209" s="42">
        <v>27785</v>
      </c>
      <c r="F1209" s="43">
        <v>180</v>
      </c>
      <c r="G1209" s="43"/>
      <c r="H1209" s="104">
        <f t="shared" ref="H1209:H1244" si="75">IF(F1209-G1209&lt;50,0,IF(F1209-G1209&lt;150,1,IF(F1209-G1209&lt;250,2,IF(F1209-G1209&lt;350,3,IF(F1209-G1209&lt;450,4,IF(F1209-G1209&lt;550,5,IF(F1209-G1209&lt;650,6,IF(F1209-G1209&lt;750,7,IF(F1209-G1209&lt;850,8,IF(F1209-G1209&lt;950,9,IF(F1209-G1209&lt;1050,10,IF(F1209-G1209&lt;1150,11,IF(F1209-G1209&lt;1250,12,IF(F1209-G1209&lt;1350,13,IF(F1209-G1209&lt;1450,14,IF(F1209-G1209&lt;1550,15,IF(F1209-G1209&lt;1650,16,IF(F1209-G1209&lt;1750,17,IF(F1209-G1209&lt;1850,18,IF(F1209-G1209&lt;1950,19,IF(F1209-G1209&lt;2050,20,IF(F1209-G1209&lt;2150,21,IF(F1209-G1209&lt;2250,22,IF(F1209-G1209&lt;2350,23,IF(F1209-G1209&lt;2450,24,IF(F1209-G1209&lt;2550,25,IF(F1209-G1209&lt;2650,26,IF(F1209-G1209&lt;2750,27,IF(F1209-G1209&lt;2850,28,IF(F1209-G1209&lt;2950,29,IF(F1209-G1209&lt;3050,30,)))))))))))))))))))))))))))))))</f>
        <v>2</v>
      </c>
      <c r="I1209" s="41">
        <f>F1209-H1209</f>
        <v>178</v>
      </c>
    </row>
    <row r="1210" spans="1:9" x14ac:dyDescent="0.3">
      <c r="A1210" s="39">
        <f>A1209+1</f>
        <v>2</v>
      </c>
      <c r="B1210" s="40">
        <f>E1206</f>
        <v>42484</v>
      </c>
      <c r="C1210" s="46">
        <v>636632</v>
      </c>
      <c r="D1210" s="42">
        <v>745</v>
      </c>
      <c r="E1210" s="42">
        <v>47338</v>
      </c>
      <c r="F1210" s="43">
        <v>220.1</v>
      </c>
      <c r="G1210" s="43"/>
      <c r="H1210" s="104">
        <f t="shared" si="75"/>
        <v>2</v>
      </c>
      <c r="I1210" s="41">
        <f t="shared" ref="I1210:I1244" si="76">F1210-H1210</f>
        <v>218.1</v>
      </c>
    </row>
    <row r="1211" spans="1:9" x14ac:dyDescent="0.3">
      <c r="A1211" s="39">
        <f t="shared" ref="A1211:A1244" si="77">A1210+1</f>
        <v>3</v>
      </c>
      <c r="B1211" s="40">
        <f>E1206</f>
        <v>42484</v>
      </c>
      <c r="C1211" s="46">
        <v>636632</v>
      </c>
      <c r="D1211" s="42">
        <v>746</v>
      </c>
      <c r="E1211" s="42">
        <v>8679</v>
      </c>
      <c r="F1211" s="43">
        <v>40</v>
      </c>
      <c r="G1211" s="43"/>
      <c r="H1211" s="104">
        <f t="shared" si="75"/>
        <v>0</v>
      </c>
      <c r="I1211" s="41">
        <f t="shared" si="76"/>
        <v>40</v>
      </c>
    </row>
    <row r="1212" spans="1:9" x14ac:dyDescent="0.3">
      <c r="A1212" s="39">
        <f t="shared" si="77"/>
        <v>4</v>
      </c>
      <c r="B1212" s="40">
        <f>E1206</f>
        <v>42484</v>
      </c>
      <c r="C1212" s="46">
        <v>636632</v>
      </c>
      <c r="D1212" s="42">
        <v>747</v>
      </c>
      <c r="E1212" s="42">
        <v>31480</v>
      </c>
      <c r="F1212" s="43">
        <v>50</v>
      </c>
      <c r="G1212" s="43">
        <v>50</v>
      </c>
      <c r="H1212" s="104">
        <f t="shared" si="75"/>
        <v>0</v>
      </c>
      <c r="I1212" s="41">
        <f t="shared" si="76"/>
        <v>50</v>
      </c>
    </row>
    <row r="1213" spans="1:9" x14ac:dyDescent="0.3">
      <c r="A1213" s="39">
        <f t="shared" si="77"/>
        <v>5</v>
      </c>
      <c r="B1213" s="40">
        <f>E1206</f>
        <v>42484</v>
      </c>
      <c r="C1213" s="46">
        <v>636632</v>
      </c>
      <c r="D1213" s="42">
        <v>748</v>
      </c>
      <c r="E1213" s="42">
        <v>37429</v>
      </c>
      <c r="F1213" s="43">
        <v>40.5</v>
      </c>
      <c r="G1213" s="43"/>
      <c r="H1213" s="104">
        <f t="shared" si="75"/>
        <v>0</v>
      </c>
      <c r="I1213" s="41">
        <f t="shared" si="76"/>
        <v>40.5</v>
      </c>
    </row>
    <row r="1214" spans="1:9" x14ac:dyDescent="0.3">
      <c r="A1214" s="39">
        <f t="shared" si="77"/>
        <v>6</v>
      </c>
      <c r="B1214" s="40">
        <f>E1206</f>
        <v>42484</v>
      </c>
      <c r="C1214" s="46">
        <v>636632</v>
      </c>
      <c r="D1214" s="42">
        <v>749</v>
      </c>
      <c r="E1214" s="42">
        <v>13877</v>
      </c>
      <c r="F1214" s="43">
        <v>70</v>
      </c>
      <c r="G1214" s="43">
        <v>30</v>
      </c>
      <c r="H1214" s="104">
        <f t="shared" si="75"/>
        <v>0</v>
      </c>
      <c r="I1214" s="41">
        <f t="shared" si="76"/>
        <v>70</v>
      </c>
    </row>
    <row r="1215" spans="1:9" x14ac:dyDescent="0.3">
      <c r="A1215" s="39">
        <f t="shared" si="77"/>
        <v>7</v>
      </c>
      <c r="B1215" s="40">
        <f>E1206</f>
        <v>42484</v>
      </c>
      <c r="C1215" s="46">
        <v>636632</v>
      </c>
      <c r="D1215" s="42">
        <v>750</v>
      </c>
      <c r="E1215" s="42">
        <v>11148</v>
      </c>
      <c r="F1215" s="43">
        <v>30</v>
      </c>
      <c r="G1215" s="43"/>
      <c r="H1215" s="104">
        <f t="shared" si="75"/>
        <v>0</v>
      </c>
      <c r="I1215" s="41">
        <f t="shared" si="76"/>
        <v>30</v>
      </c>
    </row>
    <row r="1216" spans="1:9" x14ac:dyDescent="0.3">
      <c r="A1216" s="39">
        <f t="shared" si="77"/>
        <v>8</v>
      </c>
      <c r="B1216" s="40">
        <f>E1206</f>
        <v>42484</v>
      </c>
      <c r="C1216" s="46">
        <v>636632</v>
      </c>
      <c r="D1216" s="42">
        <v>751</v>
      </c>
      <c r="E1216" s="42">
        <v>50266</v>
      </c>
      <c r="F1216" s="43">
        <v>50</v>
      </c>
      <c r="G1216" s="43"/>
      <c r="H1216" s="104">
        <f t="shared" si="75"/>
        <v>1</v>
      </c>
      <c r="I1216" s="41">
        <f t="shared" si="76"/>
        <v>49</v>
      </c>
    </row>
    <row r="1217" spans="1:9" x14ac:dyDescent="0.3">
      <c r="A1217" s="39">
        <f t="shared" si="77"/>
        <v>9</v>
      </c>
      <c r="B1217" s="40">
        <f>E1206</f>
        <v>42484</v>
      </c>
      <c r="C1217" s="46">
        <v>636632</v>
      </c>
      <c r="D1217" s="42">
        <v>752</v>
      </c>
      <c r="E1217" s="42">
        <v>48354</v>
      </c>
      <c r="F1217" s="43">
        <v>30</v>
      </c>
      <c r="G1217" s="43"/>
      <c r="H1217" s="104">
        <f t="shared" si="75"/>
        <v>0</v>
      </c>
      <c r="I1217" s="41">
        <f t="shared" si="76"/>
        <v>30</v>
      </c>
    </row>
    <row r="1218" spans="1:9" x14ac:dyDescent="0.3">
      <c r="A1218" s="39">
        <f t="shared" si="77"/>
        <v>10</v>
      </c>
      <c r="B1218" s="40">
        <f>E1206</f>
        <v>42484</v>
      </c>
      <c r="C1218" s="46">
        <v>636632</v>
      </c>
      <c r="D1218" s="42">
        <v>753</v>
      </c>
      <c r="E1218" s="42">
        <v>41971</v>
      </c>
      <c r="F1218" s="43">
        <v>40</v>
      </c>
      <c r="G1218" s="43">
        <v>3</v>
      </c>
      <c r="H1218" s="104">
        <f t="shared" si="75"/>
        <v>0</v>
      </c>
      <c r="I1218" s="41">
        <f t="shared" si="76"/>
        <v>40</v>
      </c>
    </row>
    <row r="1219" spans="1:9" x14ac:dyDescent="0.3">
      <c r="A1219" s="39">
        <f t="shared" si="77"/>
        <v>11</v>
      </c>
      <c r="B1219" s="40">
        <f>E1206</f>
        <v>42484</v>
      </c>
      <c r="C1219" s="46">
        <v>636632</v>
      </c>
      <c r="D1219" s="42">
        <v>754</v>
      </c>
      <c r="E1219" s="42">
        <v>23146</v>
      </c>
      <c r="F1219" s="43">
        <v>70</v>
      </c>
      <c r="G1219" s="43">
        <v>3.1</v>
      </c>
      <c r="H1219" s="104">
        <f t="shared" si="75"/>
        <v>1</v>
      </c>
      <c r="I1219" s="41">
        <f t="shared" si="76"/>
        <v>69</v>
      </c>
    </row>
    <row r="1220" spans="1:9" x14ac:dyDescent="0.3">
      <c r="A1220" s="39">
        <f t="shared" si="77"/>
        <v>12</v>
      </c>
      <c r="B1220" s="40">
        <f>E1206</f>
        <v>42484</v>
      </c>
      <c r="C1220" s="46">
        <v>615063</v>
      </c>
      <c r="D1220" s="42">
        <v>723</v>
      </c>
      <c r="E1220" s="42">
        <v>64278</v>
      </c>
      <c r="F1220" s="43">
        <v>70.099999999999994</v>
      </c>
      <c r="G1220" s="43">
        <v>15.1</v>
      </c>
      <c r="H1220" s="104">
        <f t="shared" si="75"/>
        <v>1</v>
      </c>
      <c r="I1220" s="41">
        <f t="shared" si="76"/>
        <v>69.099999999999994</v>
      </c>
    </row>
    <row r="1221" spans="1:9" x14ac:dyDescent="0.3">
      <c r="A1221" s="39">
        <f t="shared" si="77"/>
        <v>13</v>
      </c>
      <c r="B1221" s="40">
        <f>E1206</f>
        <v>42484</v>
      </c>
      <c r="C1221" s="46">
        <v>615063</v>
      </c>
      <c r="D1221" s="42">
        <v>724</v>
      </c>
      <c r="E1221" s="42">
        <v>53942</v>
      </c>
      <c r="F1221" s="43">
        <v>60.2</v>
      </c>
      <c r="G1221" s="43">
        <v>16.2</v>
      </c>
      <c r="H1221" s="104">
        <f t="shared" si="75"/>
        <v>0</v>
      </c>
      <c r="I1221" s="41">
        <f t="shared" si="76"/>
        <v>60.2</v>
      </c>
    </row>
    <row r="1222" spans="1:9" x14ac:dyDescent="0.3">
      <c r="A1222" s="39">
        <f t="shared" si="77"/>
        <v>14</v>
      </c>
      <c r="B1222" s="40">
        <f>E1206</f>
        <v>42484</v>
      </c>
      <c r="C1222" s="46">
        <v>616027</v>
      </c>
      <c r="D1222" s="42">
        <v>614</v>
      </c>
      <c r="E1222" s="42">
        <v>40663</v>
      </c>
      <c r="F1222" s="43">
        <v>50</v>
      </c>
      <c r="G1222" s="43"/>
      <c r="H1222" s="104">
        <f t="shared" si="75"/>
        <v>1</v>
      </c>
      <c r="I1222" s="41">
        <f t="shared" si="76"/>
        <v>49</v>
      </c>
    </row>
    <row r="1223" spans="1:9" x14ac:dyDescent="0.3">
      <c r="A1223" s="39">
        <f t="shared" si="77"/>
        <v>15</v>
      </c>
      <c r="B1223" s="40">
        <f>E1206</f>
        <v>42484</v>
      </c>
      <c r="C1223" s="46">
        <v>636632</v>
      </c>
      <c r="D1223" s="42">
        <v>755</v>
      </c>
      <c r="E1223" s="42">
        <v>64684</v>
      </c>
      <c r="F1223" s="43">
        <v>50.1</v>
      </c>
      <c r="G1223" s="43"/>
      <c r="H1223" s="104">
        <f t="shared" si="75"/>
        <v>1</v>
      </c>
      <c r="I1223" s="41">
        <f t="shared" si="76"/>
        <v>49.1</v>
      </c>
    </row>
    <row r="1224" spans="1:9" x14ac:dyDescent="0.3">
      <c r="A1224" s="39">
        <f t="shared" si="77"/>
        <v>16</v>
      </c>
      <c r="B1224" s="40">
        <f>E1206</f>
        <v>42484</v>
      </c>
      <c r="C1224" s="46">
        <v>615063</v>
      </c>
      <c r="D1224" s="42">
        <v>725</v>
      </c>
      <c r="E1224" s="42">
        <v>13294</v>
      </c>
      <c r="F1224" s="43">
        <v>70</v>
      </c>
      <c r="G1224" s="43">
        <v>32.75</v>
      </c>
      <c r="H1224" s="104">
        <f t="shared" si="75"/>
        <v>0</v>
      </c>
      <c r="I1224" s="41">
        <f t="shared" si="76"/>
        <v>70</v>
      </c>
    </row>
    <row r="1225" spans="1:9" x14ac:dyDescent="0.3">
      <c r="A1225" s="39">
        <f t="shared" si="77"/>
        <v>17</v>
      </c>
      <c r="B1225" s="40">
        <f>E1206</f>
        <v>42484</v>
      </c>
      <c r="C1225" s="46">
        <v>636632</v>
      </c>
      <c r="D1225" s="42">
        <v>756</v>
      </c>
      <c r="E1225" s="42">
        <v>4799</v>
      </c>
      <c r="F1225" s="43">
        <v>40.1</v>
      </c>
      <c r="G1225" s="43"/>
      <c r="H1225" s="104">
        <f t="shared" si="75"/>
        <v>0</v>
      </c>
      <c r="I1225" s="41">
        <f t="shared" si="76"/>
        <v>40.1</v>
      </c>
    </row>
    <row r="1226" spans="1:9" x14ac:dyDescent="0.3">
      <c r="A1226" s="39">
        <f t="shared" si="77"/>
        <v>18</v>
      </c>
      <c r="B1226" s="40">
        <f>E1206</f>
        <v>42484</v>
      </c>
      <c r="C1226" s="46">
        <v>636632</v>
      </c>
      <c r="D1226" s="42">
        <v>757</v>
      </c>
      <c r="E1226" s="42">
        <v>27121</v>
      </c>
      <c r="F1226" s="43">
        <v>70</v>
      </c>
      <c r="G1226" s="43">
        <v>38</v>
      </c>
      <c r="H1226" s="104">
        <f t="shared" si="75"/>
        <v>0</v>
      </c>
      <c r="I1226" s="41">
        <f t="shared" si="76"/>
        <v>70</v>
      </c>
    </row>
    <row r="1227" spans="1:9" x14ac:dyDescent="0.3">
      <c r="A1227" s="39">
        <f t="shared" si="77"/>
        <v>19</v>
      </c>
      <c r="B1227" s="40">
        <f>E1206</f>
        <v>42484</v>
      </c>
      <c r="C1227" s="46">
        <v>636632</v>
      </c>
      <c r="D1227" s="42">
        <v>758</v>
      </c>
      <c r="E1227" s="42">
        <v>46233</v>
      </c>
      <c r="F1227" s="43">
        <v>50.2</v>
      </c>
      <c r="G1227" s="43"/>
      <c r="H1227" s="104">
        <f t="shared" si="75"/>
        <v>1</v>
      </c>
      <c r="I1227" s="41">
        <f t="shared" si="76"/>
        <v>49.2</v>
      </c>
    </row>
    <row r="1228" spans="1:9" x14ac:dyDescent="0.3">
      <c r="A1228" s="39">
        <f t="shared" si="77"/>
        <v>20</v>
      </c>
      <c r="B1228" s="40">
        <f>E1206</f>
        <v>42484</v>
      </c>
      <c r="C1228" s="46">
        <v>636632</v>
      </c>
      <c r="D1228" s="42">
        <v>759</v>
      </c>
      <c r="E1228" s="42">
        <v>28747</v>
      </c>
      <c r="F1228" s="43">
        <v>90.12</v>
      </c>
      <c r="G1228" s="43"/>
      <c r="H1228" s="104">
        <f t="shared" si="75"/>
        <v>1</v>
      </c>
      <c r="I1228" s="41">
        <f t="shared" si="76"/>
        <v>89.12</v>
      </c>
    </row>
    <row r="1229" spans="1:9" x14ac:dyDescent="0.3">
      <c r="A1229" s="39">
        <f t="shared" si="77"/>
        <v>21</v>
      </c>
      <c r="B1229" s="40">
        <f>E1206</f>
        <v>42484</v>
      </c>
      <c r="C1229" s="46">
        <v>615063</v>
      </c>
      <c r="D1229" s="42">
        <v>726</v>
      </c>
      <c r="E1229" s="42">
        <v>18084</v>
      </c>
      <c r="F1229" s="43">
        <v>600.1</v>
      </c>
      <c r="G1229" s="43"/>
      <c r="H1229" s="104">
        <f t="shared" si="75"/>
        <v>6</v>
      </c>
      <c r="I1229" s="41">
        <f t="shared" si="76"/>
        <v>594.1</v>
      </c>
    </row>
    <row r="1230" spans="1:9" x14ac:dyDescent="0.3">
      <c r="A1230" s="39">
        <f t="shared" si="77"/>
        <v>22</v>
      </c>
      <c r="B1230" s="40">
        <f>E1206</f>
        <v>42484</v>
      </c>
      <c r="C1230" s="46"/>
      <c r="D1230" s="42"/>
      <c r="E1230" s="42"/>
      <c r="F1230" s="43"/>
      <c r="G1230" s="43"/>
      <c r="H1230" s="104">
        <f t="shared" si="75"/>
        <v>0</v>
      </c>
      <c r="I1230" s="41">
        <f t="shared" si="76"/>
        <v>0</v>
      </c>
    </row>
    <row r="1231" spans="1:9" x14ac:dyDescent="0.3">
      <c r="A1231" s="39">
        <f t="shared" si="77"/>
        <v>23</v>
      </c>
      <c r="B1231" s="40">
        <f>E1206</f>
        <v>42484</v>
      </c>
      <c r="C1231" s="46"/>
      <c r="D1231" s="42"/>
      <c r="E1231" s="42"/>
      <c r="F1231" s="43"/>
      <c r="G1231" s="43"/>
      <c r="H1231" s="104">
        <f t="shared" si="75"/>
        <v>0</v>
      </c>
      <c r="I1231" s="41">
        <f t="shared" si="76"/>
        <v>0</v>
      </c>
    </row>
    <row r="1232" spans="1:9" x14ac:dyDescent="0.3">
      <c r="A1232" s="39">
        <f t="shared" si="77"/>
        <v>24</v>
      </c>
      <c r="B1232" s="40">
        <f>E1206</f>
        <v>42484</v>
      </c>
      <c r="C1232" s="46"/>
      <c r="D1232" s="42"/>
      <c r="E1232" s="42"/>
      <c r="F1232" s="43"/>
      <c r="G1232" s="43"/>
      <c r="H1232" s="104">
        <f t="shared" si="75"/>
        <v>0</v>
      </c>
      <c r="I1232" s="41">
        <f t="shared" si="76"/>
        <v>0</v>
      </c>
    </row>
    <row r="1233" spans="1:9" x14ac:dyDescent="0.3">
      <c r="A1233" s="39">
        <f t="shared" si="77"/>
        <v>25</v>
      </c>
      <c r="B1233" s="40">
        <f>E1206</f>
        <v>42484</v>
      </c>
      <c r="C1233" s="46"/>
      <c r="D1233" s="42"/>
      <c r="E1233" s="42"/>
      <c r="F1233" s="43"/>
      <c r="G1233" s="43"/>
      <c r="H1233" s="104">
        <f t="shared" si="75"/>
        <v>0</v>
      </c>
      <c r="I1233" s="41">
        <f t="shared" si="76"/>
        <v>0</v>
      </c>
    </row>
    <row r="1234" spans="1:9" x14ac:dyDescent="0.3">
      <c r="A1234" s="39">
        <f t="shared" si="77"/>
        <v>26</v>
      </c>
      <c r="B1234" s="40">
        <f>E1206</f>
        <v>42484</v>
      </c>
      <c r="C1234" s="46"/>
      <c r="D1234" s="42"/>
      <c r="E1234" s="42"/>
      <c r="F1234" s="43"/>
      <c r="G1234" s="43"/>
      <c r="H1234" s="104">
        <f t="shared" si="75"/>
        <v>0</v>
      </c>
      <c r="I1234" s="41">
        <f t="shared" si="76"/>
        <v>0</v>
      </c>
    </row>
    <row r="1235" spans="1:9" x14ac:dyDescent="0.3">
      <c r="A1235" s="39">
        <f t="shared" si="77"/>
        <v>27</v>
      </c>
      <c r="B1235" s="40">
        <f>E1206</f>
        <v>42484</v>
      </c>
      <c r="C1235" s="46"/>
      <c r="D1235" s="42"/>
      <c r="E1235" s="42"/>
      <c r="F1235" s="43"/>
      <c r="G1235" s="43"/>
      <c r="H1235" s="104">
        <f t="shared" si="75"/>
        <v>0</v>
      </c>
      <c r="I1235" s="41">
        <f t="shared" si="76"/>
        <v>0</v>
      </c>
    </row>
    <row r="1236" spans="1:9" x14ac:dyDescent="0.3">
      <c r="A1236" s="39">
        <f t="shared" si="77"/>
        <v>28</v>
      </c>
      <c r="B1236" s="40">
        <f>E1206</f>
        <v>42484</v>
      </c>
      <c r="C1236" s="46"/>
      <c r="D1236" s="42"/>
      <c r="E1236" s="42"/>
      <c r="F1236" s="43"/>
      <c r="G1236" s="43"/>
      <c r="H1236" s="104">
        <f t="shared" si="75"/>
        <v>0</v>
      </c>
      <c r="I1236" s="41">
        <f t="shared" si="76"/>
        <v>0</v>
      </c>
    </row>
    <row r="1237" spans="1:9" x14ac:dyDescent="0.3">
      <c r="A1237" s="39">
        <f t="shared" si="77"/>
        <v>29</v>
      </c>
      <c r="B1237" s="40">
        <f>E1206</f>
        <v>42484</v>
      </c>
      <c r="C1237" s="46"/>
      <c r="D1237" s="42"/>
      <c r="E1237" s="42"/>
      <c r="F1237" s="43"/>
      <c r="G1237" s="43"/>
      <c r="H1237" s="104">
        <f t="shared" si="75"/>
        <v>0</v>
      </c>
      <c r="I1237" s="41">
        <f t="shared" si="76"/>
        <v>0</v>
      </c>
    </row>
    <row r="1238" spans="1:9" x14ac:dyDescent="0.3">
      <c r="A1238" s="39">
        <f t="shared" si="77"/>
        <v>30</v>
      </c>
      <c r="B1238" s="40">
        <f>E1206</f>
        <v>42484</v>
      </c>
      <c r="C1238" s="46"/>
      <c r="D1238" s="42"/>
      <c r="E1238" s="42"/>
      <c r="F1238" s="43"/>
      <c r="G1238" s="43"/>
      <c r="H1238" s="104">
        <f t="shared" si="75"/>
        <v>0</v>
      </c>
      <c r="I1238" s="41">
        <f t="shared" si="76"/>
        <v>0</v>
      </c>
    </row>
    <row r="1239" spans="1:9" x14ac:dyDescent="0.3">
      <c r="A1239" s="39">
        <f t="shared" si="77"/>
        <v>31</v>
      </c>
      <c r="B1239" s="40">
        <f>E1206</f>
        <v>42484</v>
      </c>
      <c r="C1239" s="46"/>
      <c r="D1239" s="42"/>
      <c r="E1239" s="42"/>
      <c r="F1239" s="43"/>
      <c r="G1239" s="43"/>
      <c r="H1239" s="104">
        <f t="shared" si="75"/>
        <v>0</v>
      </c>
      <c r="I1239" s="41">
        <f t="shared" si="76"/>
        <v>0</v>
      </c>
    </row>
    <row r="1240" spans="1:9" x14ac:dyDescent="0.3">
      <c r="A1240" s="39">
        <f t="shared" si="77"/>
        <v>32</v>
      </c>
      <c r="B1240" s="40">
        <f>E1206</f>
        <v>42484</v>
      </c>
      <c r="C1240" s="46"/>
      <c r="D1240" s="42"/>
      <c r="E1240" s="42"/>
      <c r="F1240" s="43"/>
      <c r="G1240" s="43"/>
      <c r="H1240" s="104">
        <f t="shared" si="75"/>
        <v>0</v>
      </c>
      <c r="I1240" s="41">
        <f t="shared" si="76"/>
        <v>0</v>
      </c>
    </row>
    <row r="1241" spans="1:9" x14ac:dyDescent="0.3">
      <c r="A1241" s="39">
        <f t="shared" si="77"/>
        <v>33</v>
      </c>
      <c r="B1241" s="40">
        <f>E1206</f>
        <v>42484</v>
      </c>
      <c r="C1241" s="46"/>
      <c r="D1241" s="42"/>
      <c r="E1241" s="42"/>
      <c r="F1241" s="43"/>
      <c r="G1241" s="43"/>
      <c r="H1241" s="104">
        <f t="shared" si="75"/>
        <v>0</v>
      </c>
      <c r="I1241" s="41">
        <f t="shared" si="76"/>
        <v>0</v>
      </c>
    </row>
    <row r="1242" spans="1:9" x14ac:dyDescent="0.3">
      <c r="A1242" s="39">
        <f t="shared" si="77"/>
        <v>34</v>
      </c>
      <c r="B1242" s="40">
        <f>E1206</f>
        <v>42484</v>
      </c>
      <c r="C1242" s="46"/>
      <c r="D1242" s="42"/>
      <c r="E1242" s="42"/>
      <c r="F1242" s="43"/>
      <c r="G1242" s="43"/>
      <c r="H1242" s="104">
        <f t="shared" si="75"/>
        <v>0</v>
      </c>
      <c r="I1242" s="41">
        <f t="shared" si="76"/>
        <v>0</v>
      </c>
    </row>
    <row r="1243" spans="1:9" x14ac:dyDescent="0.3">
      <c r="A1243" s="39">
        <f t="shared" si="77"/>
        <v>35</v>
      </c>
      <c r="B1243" s="40">
        <f>E1206</f>
        <v>42484</v>
      </c>
      <c r="C1243" s="46"/>
      <c r="D1243" s="42"/>
      <c r="E1243" s="42"/>
      <c r="F1243" s="43"/>
      <c r="G1243" s="43"/>
      <c r="H1243" s="104">
        <f t="shared" si="75"/>
        <v>0</v>
      </c>
      <c r="I1243" s="41">
        <f t="shared" si="76"/>
        <v>0</v>
      </c>
    </row>
    <row r="1244" spans="1:9" x14ac:dyDescent="0.3">
      <c r="A1244" s="39">
        <f t="shared" si="77"/>
        <v>36</v>
      </c>
      <c r="B1244" s="40">
        <f>E1206</f>
        <v>42484</v>
      </c>
      <c r="C1244" s="46"/>
      <c r="D1244" s="42"/>
      <c r="E1244" s="42"/>
      <c r="F1244" s="43"/>
      <c r="G1244" s="43"/>
      <c r="H1244" s="104">
        <f t="shared" si="75"/>
        <v>0</v>
      </c>
      <c r="I1244" s="41">
        <f t="shared" si="76"/>
        <v>0</v>
      </c>
    </row>
    <row r="1245" spans="1:9" x14ac:dyDescent="0.3">
      <c r="A1245" s="37"/>
      <c r="B1245" s="35"/>
      <c r="C1245" s="38" t="s">
        <v>12</v>
      </c>
      <c r="D1245" s="35"/>
      <c r="E1245" s="36"/>
      <c r="F1245" s="41">
        <f>SUM(F1209:F1244)</f>
        <v>1971.52</v>
      </c>
      <c r="G1245" s="41">
        <f>SUM(G1209:G1244)</f>
        <v>188.14999999999998</v>
      </c>
      <c r="H1245" s="104">
        <f>SUM(H1209:H1244)</f>
        <v>17</v>
      </c>
      <c r="I1245" s="41">
        <f>SUM(I1209:I1244)</f>
        <v>1954.52</v>
      </c>
    </row>
    <row r="1246" spans="1:9" x14ac:dyDescent="0.3">
      <c r="H1246" s="100"/>
    </row>
    <row r="1247" spans="1:9" x14ac:dyDescent="0.3">
      <c r="G1247" s="29" t="s">
        <v>31</v>
      </c>
      <c r="H1247" s="100"/>
    </row>
    <row r="1248" spans="1:9" x14ac:dyDescent="0.3">
      <c r="H1248" s="100"/>
    </row>
    <row r="1249" spans="1:9" x14ac:dyDescent="0.3">
      <c r="B1249" s="29" t="s">
        <v>18</v>
      </c>
      <c r="C1249" s="30" t="s">
        <v>91</v>
      </c>
      <c r="H1249" s="100"/>
    </row>
    <row r="1250" spans="1:9" x14ac:dyDescent="0.3">
      <c r="B1250" s="29" t="s">
        <v>19</v>
      </c>
      <c r="C1250" s="31">
        <v>4002</v>
      </c>
      <c r="H1250" s="100"/>
    </row>
    <row r="1251" spans="1:9" x14ac:dyDescent="0.3">
      <c r="H1251" s="100"/>
    </row>
    <row r="1252" spans="1:9" ht="18" x14ac:dyDescent="0.35">
      <c r="C1252" s="29"/>
      <c r="D1252" s="32"/>
      <c r="E1252" s="33" t="s">
        <v>20</v>
      </c>
      <c r="F1252" s="32"/>
      <c r="G1252" s="29"/>
      <c r="H1252" s="100"/>
    </row>
    <row r="1253" spans="1:9" ht="18" x14ac:dyDescent="0.35">
      <c r="C1253" s="29"/>
      <c r="D1253" s="32"/>
      <c r="E1253" s="33" t="s">
        <v>21</v>
      </c>
      <c r="F1253" s="32"/>
      <c r="G1253" s="29"/>
      <c r="H1253" s="100"/>
    </row>
    <row r="1254" spans="1:9" ht="18" x14ac:dyDescent="0.35">
      <c r="C1254" s="29"/>
      <c r="D1254" s="34" t="s">
        <v>22</v>
      </c>
      <c r="E1254" s="44">
        <f>E1206+1</f>
        <v>42485</v>
      </c>
      <c r="F1254" s="32"/>
      <c r="G1254" s="29"/>
      <c r="H1254" s="100"/>
    </row>
    <row r="1255" spans="1:9" x14ac:dyDescent="0.3">
      <c r="H1255" s="100"/>
    </row>
    <row r="1256" spans="1:9" ht="36" x14ac:dyDescent="0.3">
      <c r="A1256" s="27" t="s">
        <v>23</v>
      </c>
      <c r="B1256" s="28" t="s">
        <v>15</v>
      </c>
      <c r="C1256" s="28" t="s">
        <v>24</v>
      </c>
      <c r="D1256" s="28" t="s">
        <v>25</v>
      </c>
      <c r="E1256" s="28" t="s">
        <v>26</v>
      </c>
      <c r="F1256" s="26" t="s">
        <v>27</v>
      </c>
      <c r="G1256" s="28" t="s">
        <v>28</v>
      </c>
      <c r="H1256" s="209" t="s">
        <v>29</v>
      </c>
      <c r="I1256" s="26" t="s">
        <v>30</v>
      </c>
    </row>
    <row r="1257" spans="1:9" x14ac:dyDescent="0.3">
      <c r="A1257" s="39">
        <v>1</v>
      </c>
      <c r="B1257" s="40">
        <f>E1254</f>
        <v>42485</v>
      </c>
      <c r="C1257" s="46">
        <v>636632</v>
      </c>
      <c r="D1257" s="42">
        <v>760</v>
      </c>
      <c r="E1257" s="42">
        <v>11157</v>
      </c>
      <c r="F1257" s="43">
        <v>40</v>
      </c>
      <c r="G1257" s="43"/>
      <c r="H1257" s="104">
        <f t="shared" ref="H1257:H1292" si="78">IF(F1257-G1257&lt;50,0,IF(F1257-G1257&lt;150,1,IF(F1257-G1257&lt;250,2,IF(F1257-G1257&lt;350,3,IF(F1257-G1257&lt;450,4,IF(F1257-G1257&lt;550,5,IF(F1257-G1257&lt;650,6,IF(F1257-G1257&lt;750,7,IF(F1257-G1257&lt;850,8,IF(F1257-G1257&lt;950,9,IF(F1257-G1257&lt;1050,10,IF(F1257-G1257&lt;1150,11,IF(F1257-G1257&lt;1250,12,IF(F1257-G1257&lt;1350,13,IF(F1257-G1257&lt;1450,14,IF(F1257-G1257&lt;1550,15,IF(F1257-G1257&lt;1650,16,IF(F1257-G1257&lt;1750,17,IF(F1257-G1257&lt;1850,18,IF(F1257-G1257&lt;1950,19,IF(F1257-G1257&lt;2050,20,IF(F1257-G1257&lt;2150,21,IF(F1257-G1257&lt;2250,22,IF(F1257-G1257&lt;2350,23,IF(F1257-G1257&lt;2450,24,IF(F1257-G1257&lt;2550,25,IF(F1257-G1257&lt;2650,26,IF(F1257-G1257&lt;2750,27,IF(F1257-G1257&lt;2850,28,IF(F1257-G1257&lt;2950,29,IF(F1257-G1257&lt;3050,30,)))))))))))))))))))))))))))))))</f>
        <v>0</v>
      </c>
      <c r="I1257" s="41">
        <f>F1257-H1257</f>
        <v>40</v>
      </c>
    </row>
    <row r="1258" spans="1:9" x14ac:dyDescent="0.3">
      <c r="A1258" s="39">
        <f>A1257+1</f>
        <v>2</v>
      </c>
      <c r="B1258" s="40">
        <f>E1254</f>
        <v>42485</v>
      </c>
      <c r="C1258" s="46">
        <v>615063</v>
      </c>
      <c r="D1258" s="42">
        <v>727</v>
      </c>
      <c r="E1258" s="42">
        <v>21139</v>
      </c>
      <c r="F1258" s="43">
        <v>51</v>
      </c>
      <c r="G1258" s="43"/>
      <c r="H1258" s="104">
        <f t="shared" si="78"/>
        <v>1</v>
      </c>
      <c r="I1258" s="41">
        <f t="shared" ref="I1258:I1292" si="79">F1258-H1258</f>
        <v>50</v>
      </c>
    </row>
    <row r="1259" spans="1:9" x14ac:dyDescent="0.3">
      <c r="A1259" s="39">
        <f t="shared" ref="A1259:A1292" si="80">A1258+1</f>
        <v>3</v>
      </c>
      <c r="B1259" s="40">
        <f>E1254</f>
        <v>42485</v>
      </c>
      <c r="C1259" s="46"/>
      <c r="D1259" s="42"/>
      <c r="E1259" s="42"/>
      <c r="F1259" s="43"/>
      <c r="G1259" s="43"/>
      <c r="H1259" s="104">
        <f t="shared" si="78"/>
        <v>0</v>
      </c>
      <c r="I1259" s="41">
        <f t="shared" si="79"/>
        <v>0</v>
      </c>
    </row>
    <row r="1260" spans="1:9" x14ac:dyDescent="0.3">
      <c r="A1260" s="39">
        <f t="shared" si="80"/>
        <v>4</v>
      </c>
      <c r="B1260" s="40">
        <f>E1254</f>
        <v>42485</v>
      </c>
      <c r="C1260" s="46"/>
      <c r="D1260" s="42"/>
      <c r="E1260" s="42"/>
      <c r="F1260" s="43"/>
      <c r="G1260" s="43"/>
      <c r="H1260" s="104">
        <f t="shared" si="78"/>
        <v>0</v>
      </c>
      <c r="I1260" s="41">
        <f t="shared" si="79"/>
        <v>0</v>
      </c>
    </row>
    <row r="1261" spans="1:9" x14ac:dyDescent="0.3">
      <c r="A1261" s="39">
        <f t="shared" si="80"/>
        <v>5</v>
      </c>
      <c r="B1261" s="40">
        <f>E1254</f>
        <v>42485</v>
      </c>
      <c r="C1261" s="46"/>
      <c r="D1261" s="42"/>
      <c r="E1261" s="42"/>
      <c r="F1261" s="43"/>
      <c r="G1261" s="43"/>
      <c r="H1261" s="104">
        <f t="shared" si="78"/>
        <v>0</v>
      </c>
      <c r="I1261" s="41">
        <f t="shared" si="79"/>
        <v>0</v>
      </c>
    </row>
    <row r="1262" spans="1:9" x14ac:dyDescent="0.3">
      <c r="A1262" s="39">
        <f t="shared" si="80"/>
        <v>6</v>
      </c>
      <c r="B1262" s="40">
        <f>E1254</f>
        <v>42485</v>
      </c>
      <c r="C1262" s="46"/>
      <c r="D1262" s="42"/>
      <c r="E1262" s="42"/>
      <c r="F1262" s="43"/>
      <c r="G1262" s="43"/>
      <c r="H1262" s="104">
        <f t="shared" si="78"/>
        <v>0</v>
      </c>
      <c r="I1262" s="41">
        <f t="shared" si="79"/>
        <v>0</v>
      </c>
    </row>
    <row r="1263" spans="1:9" x14ac:dyDescent="0.3">
      <c r="A1263" s="39">
        <f t="shared" si="80"/>
        <v>7</v>
      </c>
      <c r="B1263" s="40">
        <f>E1254</f>
        <v>42485</v>
      </c>
      <c r="C1263" s="46"/>
      <c r="D1263" s="42"/>
      <c r="E1263" s="42"/>
      <c r="F1263" s="43"/>
      <c r="G1263" s="43"/>
      <c r="H1263" s="104">
        <f t="shared" si="78"/>
        <v>0</v>
      </c>
      <c r="I1263" s="41">
        <f t="shared" si="79"/>
        <v>0</v>
      </c>
    </row>
    <row r="1264" spans="1:9" x14ac:dyDescent="0.3">
      <c r="A1264" s="39">
        <f t="shared" si="80"/>
        <v>8</v>
      </c>
      <c r="B1264" s="40">
        <f>E1254</f>
        <v>42485</v>
      </c>
      <c r="C1264" s="46"/>
      <c r="D1264" s="42"/>
      <c r="E1264" s="42"/>
      <c r="F1264" s="43"/>
      <c r="G1264" s="43"/>
      <c r="H1264" s="104">
        <f t="shared" si="78"/>
        <v>0</v>
      </c>
      <c r="I1264" s="41">
        <f t="shared" si="79"/>
        <v>0</v>
      </c>
    </row>
    <row r="1265" spans="1:9" x14ac:dyDescent="0.3">
      <c r="A1265" s="39">
        <f t="shared" si="80"/>
        <v>9</v>
      </c>
      <c r="B1265" s="40">
        <f>E1254</f>
        <v>42485</v>
      </c>
      <c r="C1265" s="46"/>
      <c r="D1265" s="42"/>
      <c r="E1265" s="42"/>
      <c r="F1265" s="43"/>
      <c r="G1265" s="43"/>
      <c r="H1265" s="104">
        <f t="shared" si="78"/>
        <v>0</v>
      </c>
      <c r="I1265" s="41">
        <f t="shared" si="79"/>
        <v>0</v>
      </c>
    </row>
    <row r="1266" spans="1:9" x14ac:dyDescent="0.3">
      <c r="A1266" s="39">
        <f t="shared" si="80"/>
        <v>10</v>
      </c>
      <c r="B1266" s="40">
        <f>E1254</f>
        <v>42485</v>
      </c>
      <c r="C1266" s="46"/>
      <c r="D1266" s="42"/>
      <c r="E1266" s="42"/>
      <c r="F1266" s="43"/>
      <c r="G1266" s="43"/>
      <c r="H1266" s="104">
        <f t="shared" si="78"/>
        <v>0</v>
      </c>
      <c r="I1266" s="41">
        <f t="shared" si="79"/>
        <v>0</v>
      </c>
    </row>
    <row r="1267" spans="1:9" x14ac:dyDescent="0.3">
      <c r="A1267" s="39">
        <f t="shared" si="80"/>
        <v>11</v>
      </c>
      <c r="B1267" s="40">
        <f>E1254</f>
        <v>42485</v>
      </c>
      <c r="C1267" s="46"/>
      <c r="D1267" s="42"/>
      <c r="E1267" s="42"/>
      <c r="F1267" s="43"/>
      <c r="G1267" s="43"/>
      <c r="H1267" s="104">
        <f t="shared" si="78"/>
        <v>0</v>
      </c>
      <c r="I1267" s="41">
        <f t="shared" si="79"/>
        <v>0</v>
      </c>
    </row>
    <row r="1268" spans="1:9" x14ac:dyDescent="0.3">
      <c r="A1268" s="39">
        <f t="shared" si="80"/>
        <v>12</v>
      </c>
      <c r="B1268" s="40">
        <f>E1254</f>
        <v>42485</v>
      </c>
      <c r="C1268" s="46"/>
      <c r="D1268" s="42"/>
      <c r="E1268" s="42"/>
      <c r="F1268" s="43"/>
      <c r="G1268" s="43"/>
      <c r="H1268" s="104">
        <f t="shared" si="78"/>
        <v>0</v>
      </c>
      <c r="I1268" s="41">
        <f t="shared" si="79"/>
        <v>0</v>
      </c>
    </row>
    <row r="1269" spans="1:9" x14ac:dyDescent="0.3">
      <c r="A1269" s="39">
        <f t="shared" si="80"/>
        <v>13</v>
      </c>
      <c r="B1269" s="40">
        <f>E1254</f>
        <v>42485</v>
      </c>
      <c r="C1269" s="46"/>
      <c r="D1269" s="42"/>
      <c r="E1269" s="42"/>
      <c r="F1269" s="43"/>
      <c r="G1269" s="43"/>
      <c r="H1269" s="104">
        <f t="shared" si="78"/>
        <v>0</v>
      </c>
      <c r="I1269" s="41">
        <f t="shared" si="79"/>
        <v>0</v>
      </c>
    </row>
    <row r="1270" spans="1:9" x14ac:dyDescent="0.3">
      <c r="A1270" s="39">
        <f t="shared" si="80"/>
        <v>14</v>
      </c>
      <c r="B1270" s="40">
        <f>E1254</f>
        <v>42485</v>
      </c>
      <c r="C1270" s="46"/>
      <c r="D1270" s="42"/>
      <c r="E1270" s="42"/>
      <c r="F1270" s="43"/>
      <c r="G1270" s="43"/>
      <c r="H1270" s="104">
        <f t="shared" si="78"/>
        <v>0</v>
      </c>
      <c r="I1270" s="41">
        <f t="shared" si="79"/>
        <v>0</v>
      </c>
    </row>
    <row r="1271" spans="1:9" x14ac:dyDescent="0.3">
      <c r="A1271" s="39">
        <f t="shared" si="80"/>
        <v>15</v>
      </c>
      <c r="B1271" s="40">
        <f>E1254</f>
        <v>42485</v>
      </c>
      <c r="C1271" s="46"/>
      <c r="D1271" s="42"/>
      <c r="E1271" s="42"/>
      <c r="F1271" s="43"/>
      <c r="G1271" s="43"/>
      <c r="H1271" s="104">
        <f t="shared" si="78"/>
        <v>0</v>
      </c>
      <c r="I1271" s="41">
        <f t="shared" si="79"/>
        <v>0</v>
      </c>
    </row>
    <row r="1272" spans="1:9" x14ac:dyDescent="0.3">
      <c r="A1272" s="39">
        <f t="shared" si="80"/>
        <v>16</v>
      </c>
      <c r="B1272" s="40">
        <f>E1254</f>
        <v>42485</v>
      </c>
      <c r="C1272" s="46"/>
      <c r="D1272" s="42"/>
      <c r="E1272" s="42"/>
      <c r="F1272" s="43"/>
      <c r="G1272" s="43"/>
      <c r="H1272" s="104">
        <f t="shared" si="78"/>
        <v>0</v>
      </c>
      <c r="I1272" s="41">
        <f t="shared" si="79"/>
        <v>0</v>
      </c>
    </row>
    <row r="1273" spans="1:9" x14ac:dyDescent="0.3">
      <c r="A1273" s="39">
        <f t="shared" si="80"/>
        <v>17</v>
      </c>
      <c r="B1273" s="40">
        <f>E1254</f>
        <v>42485</v>
      </c>
      <c r="C1273" s="46"/>
      <c r="D1273" s="42"/>
      <c r="E1273" s="42"/>
      <c r="F1273" s="43"/>
      <c r="G1273" s="43"/>
      <c r="H1273" s="104">
        <f t="shared" si="78"/>
        <v>0</v>
      </c>
      <c r="I1273" s="41">
        <f t="shared" si="79"/>
        <v>0</v>
      </c>
    </row>
    <row r="1274" spans="1:9" x14ac:dyDescent="0.3">
      <c r="A1274" s="39">
        <f t="shared" si="80"/>
        <v>18</v>
      </c>
      <c r="B1274" s="40">
        <f>E1254</f>
        <v>42485</v>
      </c>
      <c r="C1274" s="46"/>
      <c r="D1274" s="42"/>
      <c r="E1274" s="42"/>
      <c r="F1274" s="43"/>
      <c r="G1274" s="43"/>
      <c r="H1274" s="104">
        <f t="shared" si="78"/>
        <v>0</v>
      </c>
      <c r="I1274" s="41">
        <f t="shared" si="79"/>
        <v>0</v>
      </c>
    </row>
    <row r="1275" spans="1:9" x14ac:dyDescent="0.3">
      <c r="A1275" s="39">
        <f t="shared" si="80"/>
        <v>19</v>
      </c>
      <c r="B1275" s="40">
        <f>E1254</f>
        <v>42485</v>
      </c>
      <c r="C1275" s="46"/>
      <c r="D1275" s="42"/>
      <c r="E1275" s="42"/>
      <c r="F1275" s="43"/>
      <c r="G1275" s="43"/>
      <c r="H1275" s="104">
        <f t="shared" si="78"/>
        <v>0</v>
      </c>
      <c r="I1275" s="41">
        <f t="shared" si="79"/>
        <v>0</v>
      </c>
    </row>
    <row r="1276" spans="1:9" x14ac:dyDescent="0.3">
      <c r="A1276" s="39">
        <f t="shared" si="80"/>
        <v>20</v>
      </c>
      <c r="B1276" s="40">
        <f>E1254</f>
        <v>42485</v>
      </c>
      <c r="C1276" s="46"/>
      <c r="D1276" s="42"/>
      <c r="E1276" s="42"/>
      <c r="F1276" s="43"/>
      <c r="G1276" s="43"/>
      <c r="H1276" s="104">
        <f t="shared" si="78"/>
        <v>0</v>
      </c>
      <c r="I1276" s="41">
        <f t="shared" si="79"/>
        <v>0</v>
      </c>
    </row>
    <row r="1277" spans="1:9" x14ac:dyDescent="0.3">
      <c r="A1277" s="39">
        <f t="shared" si="80"/>
        <v>21</v>
      </c>
      <c r="B1277" s="40">
        <f>E1254</f>
        <v>42485</v>
      </c>
      <c r="C1277" s="46"/>
      <c r="D1277" s="42"/>
      <c r="E1277" s="42"/>
      <c r="F1277" s="43"/>
      <c r="G1277" s="43"/>
      <c r="H1277" s="104">
        <f t="shared" si="78"/>
        <v>0</v>
      </c>
      <c r="I1277" s="41">
        <f t="shared" si="79"/>
        <v>0</v>
      </c>
    </row>
    <row r="1278" spans="1:9" x14ac:dyDescent="0.3">
      <c r="A1278" s="39">
        <f t="shared" si="80"/>
        <v>22</v>
      </c>
      <c r="B1278" s="40">
        <f>E1254</f>
        <v>42485</v>
      </c>
      <c r="C1278" s="46"/>
      <c r="D1278" s="42"/>
      <c r="E1278" s="42"/>
      <c r="F1278" s="43"/>
      <c r="G1278" s="43"/>
      <c r="H1278" s="104">
        <f t="shared" si="78"/>
        <v>0</v>
      </c>
      <c r="I1278" s="41">
        <f t="shared" si="79"/>
        <v>0</v>
      </c>
    </row>
    <row r="1279" spans="1:9" x14ac:dyDescent="0.3">
      <c r="A1279" s="39">
        <f t="shared" si="80"/>
        <v>23</v>
      </c>
      <c r="B1279" s="40">
        <f>E1254</f>
        <v>42485</v>
      </c>
      <c r="C1279" s="46"/>
      <c r="D1279" s="42"/>
      <c r="E1279" s="42"/>
      <c r="F1279" s="43"/>
      <c r="G1279" s="43"/>
      <c r="H1279" s="104">
        <f t="shared" si="78"/>
        <v>0</v>
      </c>
      <c r="I1279" s="41">
        <f t="shared" si="79"/>
        <v>0</v>
      </c>
    </row>
    <row r="1280" spans="1:9" x14ac:dyDescent="0.3">
      <c r="A1280" s="39">
        <f t="shared" si="80"/>
        <v>24</v>
      </c>
      <c r="B1280" s="40">
        <f>E1254</f>
        <v>42485</v>
      </c>
      <c r="C1280" s="46"/>
      <c r="D1280" s="42"/>
      <c r="E1280" s="42"/>
      <c r="F1280" s="43"/>
      <c r="G1280" s="43"/>
      <c r="H1280" s="104">
        <f t="shared" si="78"/>
        <v>0</v>
      </c>
      <c r="I1280" s="41">
        <f t="shared" si="79"/>
        <v>0</v>
      </c>
    </row>
    <row r="1281" spans="1:9" x14ac:dyDescent="0.3">
      <c r="A1281" s="39">
        <f t="shared" si="80"/>
        <v>25</v>
      </c>
      <c r="B1281" s="40">
        <f>E1254</f>
        <v>42485</v>
      </c>
      <c r="C1281" s="46"/>
      <c r="D1281" s="42"/>
      <c r="E1281" s="42"/>
      <c r="F1281" s="43"/>
      <c r="G1281" s="43"/>
      <c r="H1281" s="104">
        <f t="shared" si="78"/>
        <v>0</v>
      </c>
      <c r="I1281" s="41">
        <f t="shared" si="79"/>
        <v>0</v>
      </c>
    </row>
    <row r="1282" spans="1:9" x14ac:dyDescent="0.3">
      <c r="A1282" s="39">
        <f t="shared" si="80"/>
        <v>26</v>
      </c>
      <c r="B1282" s="40">
        <f>E1254</f>
        <v>42485</v>
      </c>
      <c r="C1282" s="46"/>
      <c r="D1282" s="42"/>
      <c r="E1282" s="42"/>
      <c r="F1282" s="43"/>
      <c r="G1282" s="43"/>
      <c r="H1282" s="104">
        <f t="shared" si="78"/>
        <v>0</v>
      </c>
      <c r="I1282" s="41">
        <f t="shared" si="79"/>
        <v>0</v>
      </c>
    </row>
    <row r="1283" spans="1:9" x14ac:dyDescent="0.3">
      <c r="A1283" s="39">
        <f t="shared" si="80"/>
        <v>27</v>
      </c>
      <c r="B1283" s="40">
        <f>E1254</f>
        <v>42485</v>
      </c>
      <c r="C1283" s="46"/>
      <c r="D1283" s="42"/>
      <c r="E1283" s="42"/>
      <c r="F1283" s="43"/>
      <c r="G1283" s="43"/>
      <c r="H1283" s="104">
        <f t="shared" si="78"/>
        <v>0</v>
      </c>
      <c r="I1283" s="41">
        <f t="shared" si="79"/>
        <v>0</v>
      </c>
    </row>
    <row r="1284" spans="1:9" x14ac:dyDescent="0.3">
      <c r="A1284" s="39">
        <f t="shared" si="80"/>
        <v>28</v>
      </c>
      <c r="B1284" s="40">
        <f>E1254</f>
        <v>42485</v>
      </c>
      <c r="C1284" s="46"/>
      <c r="D1284" s="42"/>
      <c r="E1284" s="42"/>
      <c r="F1284" s="43"/>
      <c r="G1284" s="43"/>
      <c r="H1284" s="104">
        <f t="shared" si="78"/>
        <v>0</v>
      </c>
      <c r="I1284" s="41">
        <f t="shared" si="79"/>
        <v>0</v>
      </c>
    </row>
    <row r="1285" spans="1:9" x14ac:dyDescent="0.3">
      <c r="A1285" s="39">
        <f t="shared" si="80"/>
        <v>29</v>
      </c>
      <c r="B1285" s="40">
        <f>E1254</f>
        <v>42485</v>
      </c>
      <c r="C1285" s="46"/>
      <c r="D1285" s="42"/>
      <c r="E1285" s="42"/>
      <c r="F1285" s="43"/>
      <c r="G1285" s="43"/>
      <c r="H1285" s="104">
        <f t="shared" si="78"/>
        <v>0</v>
      </c>
      <c r="I1285" s="41">
        <f t="shared" si="79"/>
        <v>0</v>
      </c>
    </row>
    <row r="1286" spans="1:9" x14ac:dyDescent="0.3">
      <c r="A1286" s="39">
        <f t="shared" si="80"/>
        <v>30</v>
      </c>
      <c r="B1286" s="40">
        <f>E1254</f>
        <v>42485</v>
      </c>
      <c r="C1286" s="46"/>
      <c r="D1286" s="42"/>
      <c r="E1286" s="42"/>
      <c r="F1286" s="43"/>
      <c r="G1286" s="43"/>
      <c r="H1286" s="104">
        <f t="shared" si="78"/>
        <v>0</v>
      </c>
      <c r="I1286" s="41">
        <f t="shared" si="79"/>
        <v>0</v>
      </c>
    </row>
    <row r="1287" spans="1:9" x14ac:dyDescent="0.3">
      <c r="A1287" s="39">
        <f t="shared" si="80"/>
        <v>31</v>
      </c>
      <c r="B1287" s="40">
        <f>E1254</f>
        <v>42485</v>
      </c>
      <c r="C1287" s="46"/>
      <c r="D1287" s="42"/>
      <c r="E1287" s="42"/>
      <c r="F1287" s="43"/>
      <c r="G1287" s="43"/>
      <c r="H1287" s="104">
        <f t="shared" si="78"/>
        <v>0</v>
      </c>
      <c r="I1287" s="41">
        <f t="shared" si="79"/>
        <v>0</v>
      </c>
    </row>
    <row r="1288" spans="1:9" x14ac:dyDescent="0.3">
      <c r="A1288" s="39">
        <f t="shared" si="80"/>
        <v>32</v>
      </c>
      <c r="B1288" s="40">
        <f>E1254</f>
        <v>42485</v>
      </c>
      <c r="C1288" s="46"/>
      <c r="D1288" s="42"/>
      <c r="E1288" s="42"/>
      <c r="F1288" s="43"/>
      <c r="G1288" s="43"/>
      <c r="H1288" s="104">
        <f t="shared" si="78"/>
        <v>0</v>
      </c>
      <c r="I1288" s="41">
        <f t="shared" si="79"/>
        <v>0</v>
      </c>
    </row>
    <row r="1289" spans="1:9" x14ac:dyDescent="0.3">
      <c r="A1289" s="39">
        <f t="shared" si="80"/>
        <v>33</v>
      </c>
      <c r="B1289" s="40">
        <f>E1254</f>
        <v>42485</v>
      </c>
      <c r="C1289" s="46"/>
      <c r="D1289" s="42"/>
      <c r="E1289" s="42"/>
      <c r="F1289" s="43"/>
      <c r="G1289" s="43"/>
      <c r="H1289" s="104">
        <f t="shared" si="78"/>
        <v>0</v>
      </c>
      <c r="I1289" s="41">
        <f t="shared" si="79"/>
        <v>0</v>
      </c>
    </row>
    <row r="1290" spans="1:9" x14ac:dyDescent="0.3">
      <c r="A1290" s="39">
        <f t="shared" si="80"/>
        <v>34</v>
      </c>
      <c r="B1290" s="40">
        <f>E1254</f>
        <v>42485</v>
      </c>
      <c r="C1290" s="46"/>
      <c r="D1290" s="42"/>
      <c r="E1290" s="42"/>
      <c r="F1290" s="43"/>
      <c r="G1290" s="43"/>
      <c r="H1290" s="104">
        <f t="shared" si="78"/>
        <v>0</v>
      </c>
      <c r="I1290" s="41">
        <f t="shared" si="79"/>
        <v>0</v>
      </c>
    </row>
    <row r="1291" spans="1:9" x14ac:dyDescent="0.3">
      <c r="A1291" s="39">
        <f t="shared" si="80"/>
        <v>35</v>
      </c>
      <c r="B1291" s="40">
        <f>E1254</f>
        <v>42485</v>
      </c>
      <c r="C1291" s="46"/>
      <c r="D1291" s="42"/>
      <c r="E1291" s="42"/>
      <c r="F1291" s="43"/>
      <c r="G1291" s="43"/>
      <c r="H1291" s="104">
        <f t="shared" si="78"/>
        <v>0</v>
      </c>
      <c r="I1291" s="41">
        <f t="shared" si="79"/>
        <v>0</v>
      </c>
    </row>
    <row r="1292" spans="1:9" x14ac:dyDescent="0.3">
      <c r="A1292" s="39">
        <f t="shared" si="80"/>
        <v>36</v>
      </c>
      <c r="B1292" s="40">
        <f>E1254</f>
        <v>42485</v>
      </c>
      <c r="C1292" s="46"/>
      <c r="D1292" s="42"/>
      <c r="E1292" s="42"/>
      <c r="F1292" s="43"/>
      <c r="G1292" s="43"/>
      <c r="H1292" s="104">
        <f t="shared" si="78"/>
        <v>0</v>
      </c>
      <c r="I1292" s="41">
        <f t="shared" si="79"/>
        <v>0</v>
      </c>
    </row>
    <row r="1293" spans="1:9" x14ac:dyDescent="0.3">
      <c r="A1293" s="37"/>
      <c r="B1293" s="35"/>
      <c r="C1293" s="38" t="s">
        <v>12</v>
      </c>
      <c r="D1293" s="35"/>
      <c r="E1293" s="36"/>
      <c r="F1293" s="41">
        <f>SUM(F1257:F1292)</f>
        <v>91</v>
      </c>
      <c r="G1293" s="41">
        <f>SUM(G1257:G1292)</f>
        <v>0</v>
      </c>
      <c r="H1293" s="104">
        <f>SUM(H1257:H1292)</f>
        <v>1</v>
      </c>
      <c r="I1293" s="41">
        <f>SUM(I1257:I1292)</f>
        <v>90</v>
      </c>
    </row>
    <row r="1294" spans="1:9" x14ac:dyDescent="0.3">
      <c r="H1294" s="100"/>
    </row>
    <row r="1295" spans="1:9" x14ac:dyDescent="0.3">
      <c r="G1295" s="29" t="s">
        <v>31</v>
      </c>
      <c r="H1295" s="100"/>
    </row>
    <row r="1296" spans="1:9" x14ac:dyDescent="0.3">
      <c r="H1296" s="100"/>
    </row>
    <row r="1297" spans="1:9" x14ac:dyDescent="0.3">
      <c r="B1297" s="29" t="s">
        <v>18</v>
      </c>
      <c r="C1297" s="30" t="s">
        <v>91</v>
      </c>
      <c r="H1297" s="100"/>
    </row>
    <row r="1298" spans="1:9" x14ac:dyDescent="0.3">
      <c r="B1298" s="29" t="s">
        <v>19</v>
      </c>
      <c r="C1298" s="31">
        <v>4002</v>
      </c>
      <c r="H1298" s="100"/>
    </row>
    <row r="1299" spans="1:9" x14ac:dyDescent="0.3">
      <c r="H1299" s="100"/>
    </row>
    <row r="1300" spans="1:9" ht="18" x14ac:dyDescent="0.35">
      <c r="C1300" s="29"/>
      <c r="D1300" s="32"/>
      <c r="E1300" s="33" t="s">
        <v>20</v>
      </c>
      <c r="F1300" s="32"/>
      <c r="G1300" s="29"/>
      <c r="H1300" s="100"/>
    </row>
    <row r="1301" spans="1:9" ht="18" x14ac:dyDescent="0.35">
      <c r="C1301" s="29"/>
      <c r="D1301" s="32"/>
      <c r="E1301" s="33" t="s">
        <v>21</v>
      </c>
      <c r="F1301" s="32"/>
      <c r="G1301" s="29"/>
      <c r="H1301" s="100"/>
    </row>
    <row r="1302" spans="1:9" ht="18" x14ac:dyDescent="0.35">
      <c r="C1302" s="29"/>
      <c r="D1302" s="34" t="s">
        <v>22</v>
      </c>
      <c r="E1302" s="44">
        <f>E1254+1</f>
        <v>42486</v>
      </c>
      <c r="F1302" s="32"/>
      <c r="G1302" s="29"/>
      <c r="H1302" s="100"/>
    </row>
    <row r="1303" spans="1:9" x14ac:dyDescent="0.3">
      <c r="H1303" s="100"/>
    </row>
    <row r="1304" spans="1:9" ht="36" x14ac:dyDescent="0.3">
      <c r="A1304" s="27" t="s">
        <v>23</v>
      </c>
      <c r="B1304" s="28" t="s">
        <v>15</v>
      </c>
      <c r="C1304" s="28" t="s">
        <v>24</v>
      </c>
      <c r="D1304" s="28" t="s">
        <v>25</v>
      </c>
      <c r="E1304" s="28" t="s">
        <v>26</v>
      </c>
      <c r="F1304" s="26" t="s">
        <v>27</v>
      </c>
      <c r="G1304" s="28" t="s">
        <v>28</v>
      </c>
      <c r="H1304" s="209" t="s">
        <v>29</v>
      </c>
      <c r="I1304" s="26" t="s">
        <v>30</v>
      </c>
    </row>
    <row r="1305" spans="1:9" x14ac:dyDescent="0.3">
      <c r="A1305" s="39">
        <v>1</v>
      </c>
      <c r="B1305" s="40">
        <f>E1302</f>
        <v>42486</v>
      </c>
      <c r="C1305" s="46"/>
      <c r="D1305" s="42"/>
      <c r="E1305" s="42"/>
      <c r="F1305" s="43"/>
      <c r="G1305" s="43"/>
      <c r="H1305" s="104">
        <f t="shared" ref="H1305:H1340" si="81">IF(F1305-G1305&lt;50,0,IF(F1305-G1305&lt;150,1,IF(F1305-G1305&lt;250,2,IF(F1305-G1305&lt;350,3,IF(F1305-G1305&lt;450,4,IF(F1305-G1305&lt;550,5,IF(F1305-G1305&lt;650,6,IF(F1305-G1305&lt;750,7,IF(F1305-G1305&lt;850,8,IF(F1305-G1305&lt;950,9,IF(F1305-G1305&lt;1050,10,IF(F1305-G1305&lt;1150,11,IF(F1305-G1305&lt;1250,12,IF(F1305-G1305&lt;1350,13,IF(F1305-G1305&lt;1450,14,IF(F1305-G1305&lt;1550,15,IF(F1305-G1305&lt;1650,16,IF(F1305-G1305&lt;1750,17,IF(F1305-G1305&lt;1850,18,IF(F1305-G1305&lt;1950,19,IF(F1305-G1305&lt;2050,20,IF(F1305-G1305&lt;2150,21,IF(F1305-G1305&lt;2250,22,IF(F1305-G1305&lt;2350,23,IF(F1305-G1305&lt;2450,24,IF(F1305-G1305&lt;2550,25,IF(F1305-G1305&lt;2650,26,IF(F1305-G1305&lt;2750,27,IF(F1305-G1305&lt;2850,28,IF(F1305-G1305&lt;2950,29,IF(F1305-G1305&lt;3050,30,)))))))))))))))))))))))))))))))</f>
        <v>0</v>
      </c>
      <c r="I1305" s="41">
        <f>F1305-H1305</f>
        <v>0</v>
      </c>
    </row>
    <row r="1306" spans="1:9" x14ac:dyDescent="0.3">
      <c r="A1306" s="39">
        <f>A1305+1</f>
        <v>2</v>
      </c>
      <c r="B1306" s="40">
        <f>E1302</f>
        <v>42486</v>
      </c>
      <c r="C1306" s="46"/>
      <c r="D1306" s="42"/>
      <c r="E1306" s="42"/>
      <c r="F1306" s="43"/>
      <c r="G1306" s="43"/>
      <c r="H1306" s="104">
        <f t="shared" si="81"/>
        <v>0</v>
      </c>
      <c r="I1306" s="41">
        <f t="shared" ref="I1306:I1340" si="82">F1306-H1306</f>
        <v>0</v>
      </c>
    </row>
    <row r="1307" spans="1:9" x14ac:dyDescent="0.3">
      <c r="A1307" s="39">
        <f t="shared" ref="A1307:A1340" si="83">A1306+1</f>
        <v>3</v>
      </c>
      <c r="B1307" s="40">
        <f>E1302</f>
        <v>42486</v>
      </c>
      <c r="C1307" s="46"/>
      <c r="D1307" s="42"/>
      <c r="E1307" s="42"/>
      <c r="F1307" s="43"/>
      <c r="G1307" s="43"/>
      <c r="H1307" s="104">
        <f t="shared" si="81"/>
        <v>0</v>
      </c>
      <c r="I1307" s="41">
        <f t="shared" si="82"/>
        <v>0</v>
      </c>
    </row>
    <row r="1308" spans="1:9" x14ac:dyDescent="0.3">
      <c r="A1308" s="39">
        <f t="shared" si="83"/>
        <v>4</v>
      </c>
      <c r="B1308" s="40">
        <f>E1302</f>
        <v>42486</v>
      </c>
      <c r="C1308" s="46"/>
      <c r="D1308" s="42"/>
      <c r="E1308" s="42"/>
      <c r="F1308" s="43"/>
      <c r="G1308" s="43"/>
      <c r="H1308" s="104">
        <f t="shared" si="81"/>
        <v>0</v>
      </c>
      <c r="I1308" s="41">
        <f t="shared" si="82"/>
        <v>0</v>
      </c>
    </row>
    <row r="1309" spans="1:9" x14ac:dyDescent="0.3">
      <c r="A1309" s="39">
        <f t="shared" si="83"/>
        <v>5</v>
      </c>
      <c r="B1309" s="40">
        <f>E1302</f>
        <v>42486</v>
      </c>
      <c r="C1309" s="46"/>
      <c r="D1309" s="42"/>
      <c r="E1309" s="42"/>
      <c r="F1309" s="43"/>
      <c r="G1309" s="43"/>
      <c r="H1309" s="104">
        <f t="shared" si="81"/>
        <v>0</v>
      </c>
      <c r="I1309" s="41">
        <f t="shared" si="82"/>
        <v>0</v>
      </c>
    </row>
    <row r="1310" spans="1:9" x14ac:dyDescent="0.3">
      <c r="A1310" s="39">
        <f t="shared" si="83"/>
        <v>6</v>
      </c>
      <c r="B1310" s="40">
        <f>E1302</f>
        <v>42486</v>
      </c>
      <c r="C1310" s="46"/>
      <c r="D1310" s="42"/>
      <c r="E1310" s="42"/>
      <c r="F1310" s="43"/>
      <c r="G1310" s="43"/>
      <c r="H1310" s="104">
        <f t="shared" si="81"/>
        <v>0</v>
      </c>
      <c r="I1310" s="41">
        <f t="shared" si="82"/>
        <v>0</v>
      </c>
    </row>
    <row r="1311" spans="1:9" x14ac:dyDescent="0.3">
      <c r="A1311" s="39">
        <f t="shared" si="83"/>
        <v>7</v>
      </c>
      <c r="B1311" s="40">
        <f>E1302</f>
        <v>42486</v>
      </c>
      <c r="C1311" s="46"/>
      <c r="D1311" s="42"/>
      <c r="E1311" s="42"/>
      <c r="F1311" s="43"/>
      <c r="G1311" s="43"/>
      <c r="H1311" s="104">
        <f t="shared" si="81"/>
        <v>0</v>
      </c>
      <c r="I1311" s="41">
        <f t="shared" si="82"/>
        <v>0</v>
      </c>
    </row>
    <row r="1312" spans="1:9" x14ac:dyDescent="0.3">
      <c r="A1312" s="39">
        <f t="shared" si="83"/>
        <v>8</v>
      </c>
      <c r="B1312" s="40">
        <f>E1302</f>
        <v>42486</v>
      </c>
      <c r="C1312" s="46"/>
      <c r="D1312" s="42"/>
      <c r="E1312" s="42"/>
      <c r="F1312" s="43"/>
      <c r="G1312" s="43"/>
      <c r="H1312" s="104">
        <f t="shared" si="81"/>
        <v>0</v>
      </c>
      <c r="I1312" s="41">
        <f t="shared" si="82"/>
        <v>0</v>
      </c>
    </row>
    <row r="1313" spans="1:9" x14ac:dyDescent="0.3">
      <c r="A1313" s="39">
        <f t="shared" si="83"/>
        <v>9</v>
      </c>
      <c r="B1313" s="40">
        <f>E1302</f>
        <v>42486</v>
      </c>
      <c r="C1313" s="46"/>
      <c r="D1313" s="42"/>
      <c r="E1313" s="42"/>
      <c r="F1313" s="43"/>
      <c r="G1313" s="43"/>
      <c r="H1313" s="104">
        <f t="shared" si="81"/>
        <v>0</v>
      </c>
      <c r="I1313" s="41">
        <f t="shared" si="82"/>
        <v>0</v>
      </c>
    </row>
    <row r="1314" spans="1:9" x14ac:dyDescent="0.3">
      <c r="A1314" s="39">
        <f t="shared" si="83"/>
        <v>10</v>
      </c>
      <c r="B1314" s="40">
        <f>E1302</f>
        <v>42486</v>
      </c>
      <c r="C1314" s="46"/>
      <c r="D1314" s="42"/>
      <c r="E1314" s="42"/>
      <c r="F1314" s="43"/>
      <c r="G1314" s="43"/>
      <c r="H1314" s="104">
        <f t="shared" si="81"/>
        <v>0</v>
      </c>
      <c r="I1314" s="41">
        <f t="shared" si="82"/>
        <v>0</v>
      </c>
    </row>
    <row r="1315" spans="1:9" x14ac:dyDescent="0.3">
      <c r="A1315" s="39">
        <f t="shared" si="83"/>
        <v>11</v>
      </c>
      <c r="B1315" s="40">
        <f>E1302</f>
        <v>42486</v>
      </c>
      <c r="C1315" s="46"/>
      <c r="D1315" s="42"/>
      <c r="E1315" s="42"/>
      <c r="F1315" s="43"/>
      <c r="G1315" s="43"/>
      <c r="H1315" s="104">
        <f t="shared" si="81"/>
        <v>0</v>
      </c>
      <c r="I1315" s="41">
        <f t="shared" si="82"/>
        <v>0</v>
      </c>
    </row>
    <row r="1316" spans="1:9" x14ac:dyDescent="0.3">
      <c r="A1316" s="39">
        <f t="shared" si="83"/>
        <v>12</v>
      </c>
      <c r="B1316" s="40">
        <f>E1302</f>
        <v>42486</v>
      </c>
      <c r="C1316" s="46"/>
      <c r="D1316" s="42"/>
      <c r="E1316" s="42"/>
      <c r="F1316" s="43"/>
      <c r="G1316" s="43"/>
      <c r="H1316" s="104">
        <f t="shared" si="81"/>
        <v>0</v>
      </c>
      <c r="I1316" s="41">
        <f t="shared" si="82"/>
        <v>0</v>
      </c>
    </row>
    <row r="1317" spans="1:9" x14ac:dyDescent="0.3">
      <c r="A1317" s="39">
        <f t="shared" si="83"/>
        <v>13</v>
      </c>
      <c r="B1317" s="40">
        <f>E1302</f>
        <v>42486</v>
      </c>
      <c r="C1317" s="46"/>
      <c r="D1317" s="42"/>
      <c r="E1317" s="42"/>
      <c r="F1317" s="43"/>
      <c r="G1317" s="43"/>
      <c r="H1317" s="104">
        <f t="shared" si="81"/>
        <v>0</v>
      </c>
      <c r="I1317" s="41">
        <f t="shared" si="82"/>
        <v>0</v>
      </c>
    </row>
    <row r="1318" spans="1:9" x14ac:dyDescent="0.3">
      <c r="A1318" s="39">
        <f t="shared" si="83"/>
        <v>14</v>
      </c>
      <c r="B1318" s="40">
        <f>E1302</f>
        <v>42486</v>
      </c>
      <c r="C1318" s="46"/>
      <c r="D1318" s="42"/>
      <c r="E1318" s="42"/>
      <c r="F1318" s="43"/>
      <c r="G1318" s="43"/>
      <c r="H1318" s="104">
        <f t="shared" si="81"/>
        <v>0</v>
      </c>
      <c r="I1318" s="41">
        <f t="shared" si="82"/>
        <v>0</v>
      </c>
    </row>
    <row r="1319" spans="1:9" x14ac:dyDescent="0.3">
      <c r="A1319" s="39">
        <f t="shared" si="83"/>
        <v>15</v>
      </c>
      <c r="B1319" s="40">
        <f>E1302</f>
        <v>42486</v>
      </c>
      <c r="C1319" s="46"/>
      <c r="D1319" s="42"/>
      <c r="E1319" s="42"/>
      <c r="F1319" s="43"/>
      <c r="G1319" s="43"/>
      <c r="H1319" s="104">
        <f t="shared" si="81"/>
        <v>0</v>
      </c>
      <c r="I1319" s="41">
        <f t="shared" si="82"/>
        <v>0</v>
      </c>
    </row>
    <row r="1320" spans="1:9" x14ac:dyDescent="0.3">
      <c r="A1320" s="39">
        <f t="shared" si="83"/>
        <v>16</v>
      </c>
      <c r="B1320" s="40">
        <f>E1302</f>
        <v>42486</v>
      </c>
      <c r="C1320" s="46"/>
      <c r="D1320" s="42"/>
      <c r="E1320" s="42"/>
      <c r="F1320" s="43"/>
      <c r="G1320" s="43"/>
      <c r="H1320" s="104">
        <f t="shared" si="81"/>
        <v>0</v>
      </c>
      <c r="I1320" s="41">
        <f t="shared" si="82"/>
        <v>0</v>
      </c>
    </row>
    <row r="1321" spans="1:9" x14ac:dyDescent="0.3">
      <c r="A1321" s="39">
        <f t="shared" si="83"/>
        <v>17</v>
      </c>
      <c r="B1321" s="40">
        <f>E1302</f>
        <v>42486</v>
      </c>
      <c r="C1321" s="46"/>
      <c r="D1321" s="42"/>
      <c r="E1321" s="42"/>
      <c r="F1321" s="43"/>
      <c r="G1321" s="43"/>
      <c r="H1321" s="104">
        <f t="shared" si="81"/>
        <v>0</v>
      </c>
      <c r="I1321" s="41">
        <f t="shared" si="82"/>
        <v>0</v>
      </c>
    </row>
    <row r="1322" spans="1:9" x14ac:dyDescent="0.3">
      <c r="A1322" s="39">
        <f t="shared" si="83"/>
        <v>18</v>
      </c>
      <c r="B1322" s="40">
        <f>E1302</f>
        <v>42486</v>
      </c>
      <c r="C1322" s="46"/>
      <c r="D1322" s="42"/>
      <c r="E1322" s="42"/>
      <c r="F1322" s="43"/>
      <c r="G1322" s="43"/>
      <c r="H1322" s="104">
        <f t="shared" si="81"/>
        <v>0</v>
      </c>
      <c r="I1322" s="41">
        <f t="shared" si="82"/>
        <v>0</v>
      </c>
    </row>
    <row r="1323" spans="1:9" x14ac:dyDescent="0.3">
      <c r="A1323" s="39">
        <f t="shared" si="83"/>
        <v>19</v>
      </c>
      <c r="B1323" s="40">
        <f>E1302</f>
        <v>42486</v>
      </c>
      <c r="C1323" s="46"/>
      <c r="D1323" s="42"/>
      <c r="E1323" s="42"/>
      <c r="F1323" s="43"/>
      <c r="G1323" s="43"/>
      <c r="H1323" s="104">
        <f t="shared" si="81"/>
        <v>0</v>
      </c>
      <c r="I1323" s="41">
        <f t="shared" si="82"/>
        <v>0</v>
      </c>
    </row>
    <row r="1324" spans="1:9" x14ac:dyDescent="0.3">
      <c r="A1324" s="39">
        <f t="shared" si="83"/>
        <v>20</v>
      </c>
      <c r="B1324" s="40">
        <f>E1302</f>
        <v>42486</v>
      </c>
      <c r="C1324" s="46"/>
      <c r="D1324" s="42"/>
      <c r="E1324" s="42"/>
      <c r="F1324" s="43"/>
      <c r="G1324" s="43"/>
      <c r="H1324" s="104">
        <f t="shared" si="81"/>
        <v>0</v>
      </c>
      <c r="I1324" s="41">
        <f t="shared" si="82"/>
        <v>0</v>
      </c>
    </row>
    <row r="1325" spans="1:9" x14ac:dyDescent="0.3">
      <c r="A1325" s="39">
        <f t="shared" si="83"/>
        <v>21</v>
      </c>
      <c r="B1325" s="40">
        <f>E1302</f>
        <v>42486</v>
      </c>
      <c r="C1325" s="46"/>
      <c r="D1325" s="42"/>
      <c r="E1325" s="42"/>
      <c r="F1325" s="43"/>
      <c r="G1325" s="43"/>
      <c r="H1325" s="104">
        <f t="shared" si="81"/>
        <v>0</v>
      </c>
      <c r="I1325" s="41">
        <f t="shared" si="82"/>
        <v>0</v>
      </c>
    </row>
    <row r="1326" spans="1:9" x14ac:dyDescent="0.3">
      <c r="A1326" s="39">
        <f t="shared" si="83"/>
        <v>22</v>
      </c>
      <c r="B1326" s="40">
        <f>E1302</f>
        <v>42486</v>
      </c>
      <c r="C1326" s="46"/>
      <c r="D1326" s="42"/>
      <c r="E1326" s="42"/>
      <c r="F1326" s="43"/>
      <c r="G1326" s="43"/>
      <c r="H1326" s="104">
        <f t="shared" si="81"/>
        <v>0</v>
      </c>
      <c r="I1326" s="41">
        <f t="shared" si="82"/>
        <v>0</v>
      </c>
    </row>
    <row r="1327" spans="1:9" x14ac:dyDescent="0.3">
      <c r="A1327" s="39">
        <f t="shared" si="83"/>
        <v>23</v>
      </c>
      <c r="B1327" s="40">
        <f>E1302</f>
        <v>42486</v>
      </c>
      <c r="C1327" s="46"/>
      <c r="D1327" s="42"/>
      <c r="E1327" s="42"/>
      <c r="F1327" s="43"/>
      <c r="G1327" s="43"/>
      <c r="H1327" s="104">
        <f t="shared" si="81"/>
        <v>0</v>
      </c>
      <c r="I1327" s="41">
        <f t="shared" si="82"/>
        <v>0</v>
      </c>
    </row>
    <row r="1328" spans="1:9" x14ac:dyDescent="0.3">
      <c r="A1328" s="39">
        <f t="shared" si="83"/>
        <v>24</v>
      </c>
      <c r="B1328" s="40">
        <f>E1302</f>
        <v>42486</v>
      </c>
      <c r="C1328" s="46"/>
      <c r="D1328" s="42"/>
      <c r="E1328" s="42"/>
      <c r="F1328" s="43"/>
      <c r="G1328" s="43"/>
      <c r="H1328" s="104">
        <f t="shared" si="81"/>
        <v>0</v>
      </c>
      <c r="I1328" s="41">
        <f t="shared" si="82"/>
        <v>0</v>
      </c>
    </row>
    <row r="1329" spans="1:9" x14ac:dyDescent="0.3">
      <c r="A1329" s="39">
        <f t="shared" si="83"/>
        <v>25</v>
      </c>
      <c r="B1329" s="40">
        <f>E1302</f>
        <v>42486</v>
      </c>
      <c r="C1329" s="46"/>
      <c r="D1329" s="42"/>
      <c r="E1329" s="42"/>
      <c r="F1329" s="43"/>
      <c r="G1329" s="43"/>
      <c r="H1329" s="104">
        <f t="shared" si="81"/>
        <v>0</v>
      </c>
      <c r="I1329" s="41">
        <f t="shared" si="82"/>
        <v>0</v>
      </c>
    </row>
    <row r="1330" spans="1:9" x14ac:dyDescent="0.3">
      <c r="A1330" s="39">
        <f t="shared" si="83"/>
        <v>26</v>
      </c>
      <c r="B1330" s="40">
        <f>E1302</f>
        <v>42486</v>
      </c>
      <c r="C1330" s="46"/>
      <c r="D1330" s="42"/>
      <c r="E1330" s="42"/>
      <c r="F1330" s="43"/>
      <c r="G1330" s="43"/>
      <c r="H1330" s="104">
        <f t="shared" si="81"/>
        <v>0</v>
      </c>
      <c r="I1330" s="41">
        <f t="shared" si="82"/>
        <v>0</v>
      </c>
    </row>
    <row r="1331" spans="1:9" x14ac:dyDescent="0.3">
      <c r="A1331" s="39">
        <f t="shared" si="83"/>
        <v>27</v>
      </c>
      <c r="B1331" s="40">
        <f>E1302</f>
        <v>42486</v>
      </c>
      <c r="C1331" s="46"/>
      <c r="D1331" s="42"/>
      <c r="E1331" s="42"/>
      <c r="F1331" s="43"/>
      <c r="G1331" s="43"/>
      <c r="H1331" s="104">
        <f t="shared" si="81"/>
        <v>0</v>
      </c>
      <c r="I1331" s="41">
        <f t="shared" si="82"/>
        <v>0</v>
      </c>
    </row>
    <row r="1332" spans="1:9" x14ac:dyDescent="0.3">
      <c r="A1332" s="39">
        <f t="shared" si="83"/>
        <v>28</v>
      </c>
      <c r="B1332" s="40">
        <f>E1302</f>
        <v>42486</v>
      </c>
      <c r="C1332" s="46"/>
      <c r="D1332" s="42"/>
      <c r="E1332" s="42"/>
      <c r="F1332" s="43"/>
      <c r="G1332" s="43"/>
      <c r="H1332" s="104">
        <f t="shared" si="81"/>
        <v>0</v>
      </c>
      <c r="I1332" s="41">
        <f t="shared" si="82"/>
        <v>0</v>
      </c>
    </row>
    <row r="1333" spans="1:9" x14ac:dyDescent="0.3">
      <c r="A1333" s="39">
        <f t="shared" si="83"/>
        <v>29</v>
      </c>
      <c r="B1333" s="40">
        <f>E1302</f>
        <v>42486</v>
      </c>
      <c r="C1333" s="46"/>
      <c r="D1333" s="42"/>
      <c r="E1333" s="42"/>
      <c r="F1333" s="43"/>
      <c r="G1333" s="43"/>
      <c r="H1333" s="104">
        <f t="shared" si="81"/>
        <v>0</v>
      </c>
      <c r="I1333" s="41">
        <f t="shared" si="82"/>
        <v>0</v>
      </c>
    </row>
    <row r="1334" spans="1:9" x14ac:dyDescent="0.3">
      <c r="A1334" s="39">
        <f t="shared" si="83"/>
        <v>30</v>
      </c>
      <c r="B1334" s="40">
        <f>E1302</f>
        <v>42486</v>
      </c>
      <c r="C1334" s="46"/>
      <c r="D1334" s="42"/>
      <c r="E1334" s="42"/>
      <c r="F1334" s="43"/>
      <c r="G1334" s="43"/>
      <c r="H1334" s="104">
        <f t="shared" si="81"/>
        <v>0</v>
      </c>
      <c r="I1334" s="41">
        <f t="shared" si="82"/>
        <v>0</v>
      </c>
    </row>
    <row r="1335" spans="1:9" x14ac:dyDescent="0.3">
      <c r="A1335" s="39">
        <f t="shared" si="83"/>
        <v>31</v>
      </c>
      <c r="B1335" s="40">
        <f>E1302</f>
        <v>42486</v>
      </c>
      <c r="C1335" s="46"/>
      <c r="D1335" s="42"/>
      <c r="E1335" s="42"/>
      <c r="F1335" s="43"/>
      <c r="G1335" s="43"/>
      <c r="H1335" s="104">
        <f t="shared" si="81"/>
        <v>0</v>
      </c>
      <c r="I1335" s="41">
        <f t="shared" si="82"/>
        <v>0</v>
      </c>
    </row>
    <row r="1336" spans="1:9" x14ac:dyDescent="0.3">
      <c r="A1336" s="39">
        <f t="shared" si="83"/>
        <v>32</v>
      </c>
      <c r="B1336" s="40">
        <f>E1302</f>
        <v>42486</v>
      </c>
      <c r="C1336" s="46"/>
      <c r="D1336" s="42"/>
      <c r="E1336" s="42"/>
      <c r="F1336" s="43"/>
      <c r="G1336" s="43"/>
      <c r="H1336" s="104">
        <f t="shared" si="81"/>
        <v>0</v>
      </c>
      <c r="I1336" s="41">
        <f t="shared" si="82"/>
        <v>0</v>
      </c>
    </row>
    <row r="1337" spans="1:9" x14ac:dyDescent="0.3">
      <c r="A1337" s="39">
        <f t="shared" si="83"/>
        <v>33</v>
      </c>
      <c r="B1337" s="40">
        <f>E1302</f>
        <v>42486</v>
      </c>
      <c r="C1337" s="46"/>
      <c r="D1337" s="42"/>
      <c r="E1337" s="42"/>
      <c r="F1337" s="43"/>
      <c r="G1337" s="43"/>
      <c r="H1337" s="104">
        <f t="shared" si="81"/>
        <v>0</v>
      </c>
      <c r="I1337" s="41">
        <f t="shared" si="82"/>
        <v>0</v>
      </c>
    </row>
    <row r="1338" spans="1:9" x14ac:dyDescent="0.3">
      <c r="A1338" s="39">
        <f t="shared" si="83"/>
        <v>34</v>
      </c>
      <c r="B1338" s="40">
        <f>E1302</f>
        <v>42486</v>
      </c>
      <c r="C1338" s="46"/>
      <c r="D1338" s="42"/>
      <c r="E1338" s="42"/>
      <c r="F1338" s="43"/>
      <c r="G1338" s="43"/>
      <c r="H1338" s="104">
        <f t="shared" si="81"/>
        <v>0</v>
      </c>
      <c r="I1338" s="41">
        <f t="shared" si="82"/>
        <v>0</v>
      </c>
    </row>
    <row r="1339" spans="1:9" x14ac:dyDescent="0.3">
      <c r="A1339" s="39">
        <f t="shared" si="83"/>
        <v>35</v>
      </c>
      <c r="B1339" s="40">
        <f>E1302</f>
        <v>42486</v>
      </c>
      <c r="C1339" s="46"/>
      <c r="D1339" s="42"/>
      <c r="E1339" s="42"/>
      <c r="F1339" s="43"/>
      <c r="G1339" s="43"/>
      <c r="H1339" s="104">
        <f t="shared" si="81"/>
        <v>0</v>
      </c>
      <c r="I1339" s="41">
        <f t="shared" si="82"/>
        <v>0</v>
      </c>
    </row>
    <row r="1340" spans="1:9" x14ac:dyDescent="0.3">
      <c r="A1340" s="39">
        <f t="shared" si="83"/>
        <v>36</v>
      </c>
      <c r="B1340" s="40">
        <f>E1302</f>
        <v>42486</v>
      </c>
      <c r="C1340" s="46"/>
      <c r="D1340" s="42"/>
      <c r="E1340" s="42"/>
      <c r="F1340" s="43"/>
      <c r="G1340" s="43"/>
      <c r="H1340" s="104">
        <f t="shared" si="81"/>
        <v>0</v>
      </c>
      <c r="I1340" s="41">
        <f t="shared" si="82"/>
        <v>0</v>
      </c>
    </row>
    <row r="1341" spans="1:9" x14ac:dyDescent="0.3">
      <c r="A1341" s="37"/>
      <c r="B1341" s="35"/>
      <c r="C1341" s="38" t="s">
        <v>12</v>
      </c>
      <c r="D1341" s="35"/>
      <c r="E1341" s="36"/>
      <c r="F1341" s="41">
        <f>SUM(F1305:F1340)</f>
        <v>0</v>
      </c>
      <c r="G1341" s="41">
        <f>SUM(G1305:G1340)</f>
        <v>0</v>
      </c>
      <c r="H1341" s="104">
        <f>SUM(H1305:H1340)</f>
        <v>0</v>
      </c>
      <c r="I1341" s="41">
        <f>SUM(I1305:I1340)</f>
        <v>0</v>
      </c>
    </row>
    <row r="1342" spans="1:9" x14ac:dyDescent="0.3">
      <c r="H1342" s="100"/>
    </row>
    <row r="1343" spans="1:9" x14ac:dyDescent="0.3">
      <c r="G1343" s="29" t="s">
        <v>31</v>
      </c>
      <c r="H1343" s="100"/>
    </row>
    <row r="1344" spans="1:9" x14ac:dyDescent="0.3">
      <c r="H1344" s="100"/>
    </row>
    <row r="1345" spans="1:9" x14ac:dyDescent="0.3">
      <c r="B1345" s="29" t="s">
        <v>18</v>
      </c>
      <c r="C1345" s="30" t="s">
        <v>91</v>
      </c>
      <c r="H1345" s="100"/>
    </row>
    <row r="1346" spans="1:9" x14ac:dyDescent="0.3">
      <c r="B1346" s="29" t="s">
        <v>19</v>
      </c>
      <c r="C1346" s="31">
        <v>4002</v>
      </c>
      <c r="H1346" s="100"/>
    </row>
    <row r="1347" spans="1:9" x14ac:dyDescent="0.3">
      <c r="H1347" s="100"/>
    </row>
    <row r="1348" spans="1:9" ht="18" x14ac:dyDescent="0.35">
      <c r="C1348" s="29"/>
      <c r="D1348" s="32"/>
      <c r="E1348" s="33" t="s">
        <v>20</v>
      </c>
      <c r="F1348" s="32"/>
      <c r="G1348" s="29"/>
      <c r="H1348" s="100"/>
    </row>
    <row r="1349" spans="1:9" ht="18" x14ac:dyDescent="0.35">
      <c r="C1349" s="29"/>
      <c r="D1349" s="32"/>
      <c r="E1349" s="33" t="s">
        <v>21</v>
      </c>
      <c r="F1349" s="32"/>
      <c r="G1349" s="29"/>
      <c r="H1349" s="100"/>
    </row>
    <row r="1350" spans="1:9" ht="18" x14ac:dyDescent="0.35">
      <c r="C1350" s="29"/>
      <c r="D1350" s="34" t="s">
        <v>22</v>
      </c>
      <c r="E1350" s="44">
        <f>E1302+1</f>
        <v>42487</v>
      </c>
      <c r="F1350" s="32"/>
      <c r="G1350" s="29"/>
      <c r="H1350" s="100"/>
    </row>
    <row r="1351" spans="1:9" x14ac:dyDescent="0.3">
      <c r="H1351" s="100"/>
    </row>
    <row r="1352" spans="1:9" ht="36" x14ac:dyDescent="0.3">
      <c r="A1352" s="27" t="s">
        <v>23</v>
      </c>
      <c r="B1352" s="28" t="s">
        <v>15</v>
      </c>
      <c r="C1352" s="28" t="s">
        <v>24</v>
      </c>
      <c r="D1352" s="28" t="s">
        <v>25</v>
      </c>
      <c r="E1352" s="28" t="s">
        <v>26</v>
      </c>
      <c r="F1352" s="26" t="s">
        <v>27</v>
      </c>
      <c r="G1352" s="28" t="s">
        <v>28</v>
      </c>
      <c r="H1352" s="209" t="s">
        <v>29</v>
      </c>
      <c r="I1352" s="26" t="s">
        <v>30</v>
      </c>
    </row>
    <row r="1353" spans="1:9" x14ac:dyDescent="0.3">
      <c r="A1353" s="39">
        <v>1</v>
      </c>
      <c r="B1353" s="40">
        <f>E1350</f>
        <v>42487</v>
      </c>
      <c r="C1353" s="46">
        <v>616027</v>
      </c>
      <c r="D1353" s="42">
        <v>615</v>
      </c>
      <c r="E1353" s="42">
        <v>59654</v>
      </c>
      <c r="F1353" s="43">
        <v>70</v>
      </c>
      <c r="G1353" s="43"/>
      <c r="H1353" s="104">
        <f t="shared" ref="H1353:H1388" si="84">IF(F1353-G1353&lt;50,0,IF(F1353-G1353&lt;150,1,IF(F1353-G1353&lt;250,2,IF(F1353-G1353&lt;350,3,IF(F1353-G1353&lt;450,4,IF(F1353-G1353&lt;550,5,IF(F1353-G1353&lt;650,6,IF(F1353-G1353&lt;750,7,IF(F1353-G1353&lt;850,8,IF(F1353-G1353&lt;950,9,IF(F1353-G1353&lt;1050,10,IF(F1353-G1353&lt;1150,11,IF(F1353-G1353&lt;1250,12,IF(F1353-G1353&lt;1350,13,IF(F1353-G1353&lt;1450,14,IF(F1353-G1353&lt;1550,15,IF(F1353-G1353&lt;1650,16,IF(F1353-G1353&lt;1750,17,IF(F1353-G1353&lt;1850,18,IF(F1353-G1353&lt;1950,19,IF(F1353-G1353&lt;2050,20,IF(F1353-G1353&lt;2150,21,IF(F1353-G1353&lt;2250,22,IF(F1353-G1353&lt;2350,23,IF(F1353-G1353&lt;2450,24,IF(F1353-G1353&lt;2550,25,IF(F1353-G1353&lt;2650,26,IF(F1353-G1353&lt;2750,27,IF(F1353-G1353&lt;2850,28,IF(F1353-G1353&lt;2950,29,IF(F1353-G1353&lt;3050,30,)))))))))))))))))))))))))))))))</f>
        <v>1</v>
      </c>
      <c r="I1353" s="41">
        <f>F1353-H1353</f>
        <v>69</v>
      </c>
    </row>
    <row r="1354" spans="1:9" x14ac:dyDescent="0.3">
      <c r="A1354" s="39">
        <f>A1353+1</f>
        <v>2</v>
      </c>
      <c r="B1354" s="40">
        <f>E1350</f>
        <v>42487</v>
      </c>
      <c r="C1354" s="46">
        <v>636632</v>
      </c>
      <c r="D1354" s="42">
        <v>761</v>
      </c>
      <c r="E1354" s="42">
        <v>34910</v>
      </c>
      <c r="F1354" s="43">
        <v>30</v>
      </c>
      <c r="G1354" s="43"/>
      <c r="H1354" s="104">
        <f t="shared" si="84"/>
        <v>0</v>
      </c>
      <c r="I1354" s="41">
        <f t="shared" ref="I1354:I1388" si="85">F1354-H1354</f>
        <v>30</v>
      </c>
    </row>
    <row r="1355" spans="1:9" x14ac:dyDescent="0.3">
      <c r="A1355" s="39">
        <f t="shared" ref="A1355:A1388" si="86">A1354+1</f>
        <v>3</v>
      </c>
      <c r="B1355" s="40">
        <f>E1350</f>
        <v>42487</v>
      </c>
      <c r="C1355" s="46">
        <v>616027</v>
      </c>
      <c r="D1355" s="42">
        <v>616</v>
      </c>
      <c r="E1355" s="42">
        <v>45352</v>
      </c>
      <c r="F1355" s="43">
        <v>50</v>
      </c>
      <c r="G1355" s="43"/>
      <c r="H1355" s="104">
        <f t="shared" si="84"/>
        <v>1</v>
      </c>
      <c r="I1355" s="41">
        <f t="shared" si="85"/>
        <v>49</v>
      </c>
    </row>
    <row r="1356" spans="1:9" x14ac:dyDescent="0.3">
      <c r="A1356" s="39">
        <f t="shared" si="86"/>
        <v>4</v>
      </c>
      <c r="B1356" s="40">
        <f>E1350</f>
        <v>42487</v>
      </c>
      <c r="C1356" s="46">
        <v>636632</v>
      </c>
      <c r="D1356" s="42">
        <v>762</v>
      </c>
      <c r="E1356" s="42">
        <v>30103</v>
      </c>
      <c r="F1356" s="43">
        <v>90.05</v>
      </c>
      <c r="G1356" s="43"/>
      <c r="H1356" s="104">
        <f t="shared" si="84"/>
        <v>1</v>
      </c>
      <c r="I1356" s="41">
        <f t="shared" si="85"/>
        <v>89.05</v>
      </c>
    </row>
    <row r="1357" spans="1:9" x14ac:dyDescent="0.3">
      <c r="A1357" s="39">
        <f t="shared" si="86"/>
        <v>5</v>
      </c>
      <c r="B1357" s="40">
        <f>E1350</f>
        <v>42487</v>
      </c>
      <c r="C1357" s="46">
        <v>636632</v>
      </c>
      <c r="D1357" s="42">
        <v>763</v>
      </c>
      <c r="E1357" s="42">
        <v>23175</v>
      </c>
      <c r="F1357" s="43">
        <v>65</v>
      </c>
      <c r="G1357" s="43"/>
      <c r="H1357" s="104">
        <f t="shared" si="84"/>
        <v>1</v>
      </c>
      <c r="I1357" s="41">
        <f t="shared" si="85"/>
        <v>64</v>
      </c>
    </row>
    <row r="1358" spans="1:9" x14ac:dyDescent="0.3">
      <c r="A1358" s="39">
        <f t="shared" si="86"/>
        <v>6</v>
      </c>
      <c r="B1358" s="40">
        <f>E1350</f>
        <v>42487</v>
      </c>
      <c r="C1358" s="46">
        <v>616027</v>
      </c>
      <c r="D1358" s="42">
        <v>617</v>
      </c>
      <c r="E1358" s="42">
        <v>509</v>
      </c>
      <c r="F1358" s="43">
        <v>50</v>
      </c>
      <c r="G1358" s="43"/>
      <c r="H1358" s="104">
        <f t="shared" si="84"/>
        <v>1</v>
      </c>
      <c r="I1358" s="41">
        <f t="shared" si="85"/>
        <v>49</v>
      </c>
    </row>
    <row r="1359" spans="1:9" x14ac:dyDescent="0.3">
      <c r="A1359" s="39">
        <f t="shared" si="86"/>
        <v>7</v>
      </c>
      <c r="B1359" s="40">
        <f>E1350</f>
        <v>42487</v>
      </c>
      <c r="C1359" s="46"/>
      <c r="D1359" s="42"/>
      <c r="E1359" s="42"/>
      <c r="F1359" s="43"/>
      <c r="G1359" s="43"/>
      <c r="H1359" s="104">
        <f t="shared" si="84"/>
        <v>0</v>
      </c>
      <c r="I1359" s="41">
        <f t="shared" si="85"/>
        <v>0</v>
      </c>
    </row>
    <row r="1360" spans="1:9" x14ac:dyDescent="0.3">
      <c r="A1360" s="39">
        <f t="shared" si="86"/>
        <v>8</v>
      </c>
      <c r="B1360" s="40">
        <f>E1350</f>
        <v>42487</v>
      </c>
      <c r="C1360" s="46"/>
      <c r="D1360" s="42"/>
      <c r="E1360" s="42"/>
      <c r="F1360" s="43"/>
      <c r="G1360" s="43"/>
      <c r="H1360" s="104">
        <f t="shared" si="84"/>
        <v>0</v>
      </c>
      <c r="I1360" s="41">
        <f t="shared" si="85"/>
        <v>0</v>
      </c>
    </row>
    <row r="1361" spans="1:9" x14ac:dyDescent="0.3">
      <c r="A1361" s="39">
        <f t="shared" si="86"/>
        <v>9</v>
      </c>
      <c r="B1361" s="40">
        <f>E1350</f>
        <v>42487</v>
      </c>
      <c r="C1361" s="46"/>
      <c r="D1361" s="42"/>
      <c r="E1361" s="42"/>
      <c r="F1361" s="43"/>
      <c r="G1361" s="43"/>
      <c r="H1361" s="104">
        <f t="shared" si="84"/>
        <v>0</v>
      </c>
      <c r="I1361" s="41">
        <f t="shared" si="85"/>
        <v>0</v>
      </c>
    </row>
    <row r="1362" spans="1:9" x14ac:dyDescent="0.3">
      <c r="A1362" s="39">
        <f t="shared" si="86"/>
        <v>10</v>
      </c>
      <c r="B1362" s="40">
        <f>E1350</f>
        <v>42487</v>
      </c>
      <c r="C1362" s="46"/>
      <c r="D1362" s="42"/>
      <c r="E1362" s="42"/>
      <c r="F1362" s="43"/>
      <c r="G1362" s="43"/>
      <c r="H1362" s="104">
        <f t="shared" si="84"/>
        <v>0</v>
      </c>
      <c r="I1362" s="41">
        <f t="shared" si="85"/>
        <v>0</v>
      </c>
    </row>
    <row r="1363" spans="1:9" x14ac:dyDescent="0.3">
      <c r="A1363" s="39">
        <f t="shared" si="86"/>
        <v>11</v>
      </c>
      <c r="B1363" s="40">
        <f>E1350</f>
        <v>42487</v>
      </c>
      <c r="C1363" s="46"/>
      <c r="D1363" s="42"/>
      <c r="E1363" s="42"/>
      <c r="F1363" s="43"/>
      <c r="G1363" s="43"/>
      <c r="H1363" s="104">
        <f t="shared" si="84"/>
        <v>0</v>
      </c>
      <c r="I1363" s="41">
        <f t="shared" si="85"/>
        <v>0</v>
      </c>
    </row>
    <row r="1364" spans="1:9" x14ac:dyDescent="0.3">
      <c r="A1364" s="39">
        <f t="shared" si="86"/>
        <v>12</v>
      </c>
      <c r="B1364" s="40">
        <f>E1350</f>
        <v>42487</v>
      </c>
      <c r="C1364" s="46"/>
      <c r="D1364" s="42"/>
      <c r="E1364" s="42"/>
      <c r="F1364" s="43"/>
      <c r="G1364" s="43"/>
      <c r="H1364" s="104">
        <f t="shared" si="84"/>
        <v>0</v>
      </c>
      <c r="I1364" s="41">
        <f t="shared" si="85"/>
        <v>0</v>
      </c>
    </row>
    <row r="1365" spans="1:9" x14ac:dyDescent="0.3">
      <c r="A1365" s="39">
        <f t="shared" si="86"/>
        <v>13</v>
      </c>
      <c r="B1365" s="40">
        <f>E1350</f>
        <v>42487</v>
      </c>
      <c r="C1365" s="46"/>
      <c r="D1365" s="42"/>
      <c r="E1365" s="42"/>
      <c r="F1365" s="43"/>
      <c r="G1365" s="43"/>
      <c r="H1365" s="104">
        <f t="shared" si="84"/>
        <v>0</v>
      </c>
      <c r="I1365" s="41">
        <f t="shared" si="85"/>
        <v>0</v>
      </c>
    </row>
    <row r="1366" spans="1:9" x14ac:dyDescent="0.3">
      <c r="A1366" s="39">
        <f t="shared" si="86"/>
        <v>14</v>
      </c>
      <c r="B1366" s="40">
        <f>E1350</f>
        <v>42487</v>
      </c>
      <c r="C1366" s="46"/>
      <c r="D1366" s="42"/>
      <c r="E1366" s="42"/>
      <c r="F1366" s="43"/>
      <c r="G1366" s="43"/>
      <c r="H1366" s="104">
        <f t="shared" si="84"/>
        <v>0</v>
      </c>
      <c r="I1366" s="41">
        <f t="shared" si="85"/>
        <v>0</v>
      </c>
    </row>
    <row r="1367" spans="1:9" x14ac:dyDescent="0.3">
      <c r="A1367" s="39">
        <f t="shared" si="86"/>
        <v>15</v>
      </c>
      <c r="B1367" s="40">
        <f>E1350</f>
        <v>42487</v>
      </c>
      <c r="C1367" s="46"/>
      <c r="D1367" s="42"/>
      <c r="E1367" s="42"/>
      <c r="F1367" s="43"/>
      <c r="G1367" s="43"/>
      <c r="H1367" s="104">
        <f t="shared" si="84"/>
        <v>0</v>
      </c>
      <c r="I1367" s="41">
        <f t="shared" si="85"/>
        <v>0</v>
      </c>
    </row>
    <row r="1368" spans="1:9" x14ac:dyDescent="0.3">
      <c r="A1368" s="39">
        <f t="shared" si="86"/>
        <v>16</v>
      </c>
      <c r="B1368" s="40">
        <f>E1350</f>
        <v>42487</v>
      </c>
      <c r="C1368" s="46"/>
      <c r="D1368" s="42"/>
      <c r="E1368" s="42"/>
      <c r="F1368" s="43"/>
      <c r="G1368" s="43"/>
      <c r="H1368" s="104">
        <f t="shared" si="84"/>
        <v>0</v>
      </c>
      <c r="I1368" s="41">
        <f t="shared" si="85"/>
        <v>0</v>
      </c>
    </row>
    <row r="1369" spans="1:9" x14ac:dyDescent="0.3">
      <c r="A1369" s="39">
        <f t="shared" si="86"/>
        <v>17</v>
      </c>
      <c r="B1369" s="40">
        <f>E1350</f>
        <v>42487</v>
      </c>
      <c r="C1369" s="46"/>
      <c r="D1369" s="42"/>
      <c r="E1369" s="42"/>
      <c r="F1369" s="43"/>
      <c r="G1369" s="43"/>
      <c r="H1369" s="104">
        <f t="shared" si="84"/>
        <v>0</v>
      </c>
      <c r="I1369" s="41">
        <f t="shared" si="85"/>
        <v>0</v>
      </c>
    </row>
    <row r="1370" spans="1:9" x14ac:dyDescent="0.3">
      <c r="A1370" s="39">
        <f t="shared" si="86"/>
        <v>18</v>
      </c>
      <c r="B1370" s="40">
        <f>E1350</f>
        <v>42487</v>
      </c>
      <c r="C1370" s="46"/>
      <c r="D1370" s="42"/>
      <c r="E1370" s="42"/>
      <c r="F1370" s="43"/>
      <c r="G1370" s="43"/>
      <c r="H1370" s="104">
        <f t="shared" si="84"/>
        <v>0</v>
      </c>
      <c r="I1370" s="41">
        <f t="shared" si="85"/>
        <v>0</v>
      </c>
    </row>
    <row r="1371" spans="1:9" x14ac:dyDescent="0.3">
      <c r="A1371" s="39">
        <f t="shared" si="86"/>
        <v>19</v>
      </c>
      <c r="B1371" s="40">
        <f>E1350</f>
        <v>42487</v>
      </c>
      <c r="C1371" s="46"/>
      <c r="D1371" s="42"/>
      <c r="E1371" s="42"/>
      <c r="F1371" s="43"/>
      <c r="G1371" s="43"/>
      <c r="H1371" s="104">
        <f t="shared" si="84"/>
        <v>0</v>
      </c>
      <c r="I1371" s="41">
        <f t="shared" si="85"/>
        <v>0</v>
      </c>
    </row>
    <row r="1372" spans="1:9" x14ac:dyDescent="0.3">
      <c r="A1372" s="39">
        <f t="shared" si="86"/>
        <v>20</v>
      </c>
      <c r="B1372" s="40">
        <f>E1350</f>
        <v>42487</v>
      </c>
      <c r="C1372" s="46"/>
      <c r="D1372" s="42"/>
      <c r="E1372" s="42"/>
      <c r="F1372" s="43"/>
      <c r="G1372" s="43"/>
      <c r="H1372" s="104">
        <f t="shared" si="84"/>
        <v>0</v>
      </c>
      <c r="I1372" s="41">
        <f t="shared" si="85"/>
        <v>0</v>
      </c>
    </row>
    <row r="1373" spans="1:9" x14ac:dyDescent="0.3">
      <c r="A1373" s="39">
        <f t="shared" si="86"/>
        <v>21</v>
      </c>
      <c r="B1373" s="40">
        <f>E1350</f>
        <v>42487</v>
      </c>
      <c r="C1373" s="46"/>
      <c r="D1373" s="42"/>
      <c r="E1373" s="42"/>
      <c r="F1373" s="43"/>
      <c r="G1373" s="43"/>
      <c r="H1373" s="104">
        <f t="shared" si="84"/>
        <v>0</v>
      </c>
      <c r="I1373" s="41">
        <f t="shared" si="85"/>
        <v>0</v>
      </c>
    </row>
    <row r="1374" spans="1:9" x14ac:dyDescent="0.3">
      <c r="A1374" s="39">
        <f t="shared" si="86"/>
        <v>22</v>
      </c>
      <c r="B1374" s="40">
        <f>E1350</f>
        <v>42487</v>
      </c>
      <c r="C1374" s="46"/>
      <c r="D1374" s="42"/>
      <c r="E1374" s="42"/>
      <c r="F1374" s="43"/>
      <c r="G1374" s="43"/>
      <c r="H1374" s="104">
        <f t="shared" si="84"/>
        <v>0</v>
      </c>
      <c r="I1374" s="41">
        <f t="shared" si="85"/>
        <v>0</v>
      </c>
    </row>
    <row r="1375" spans="1:9" x14ac:dyDescent="0.3">
      <c r="A1375" s="39">
        <f t="shared" si="86"/>
        <v>23</v>
      </c>
      <c r="B1375" s="40">
        <f>E1350</f>
        <v>42487</v>
      </c>
      <c r="C1375" s="46"/>
      <c r="D1375" s="42"/>
      <c r="E1375" s="42"/>
      <c r="F1375" s="43"/>
      <c r="G1375" s="43"/>
      <c r="H1375" s="104">
        <f t="shared" si="84"/>
        <v>0</v>
      </c>
      <c r="I1375" s="41">
        <f t="shared" si="85"/>
        <v>0</v>
      </c>
    </row>
    <row r="1376" spans="1:9" x14ac:dyDescent="0.3">
      <c r="A1376" s="39">
        <f t="shared" si="86"/>
        <v>24</v>
      </c>
      <c r="B1376" s="40">
        <f>E1350</f>
        <v>42487</v>
      </c>
      <c r="C1376" s="46"/>
      <c r="D1376" s="42"/>
      <c r="E1376" s="42"/>
      <c r="F1376" s="43"/>
      <c r="G1376" s="43"/>
      <c r="H1376" s="104">
        <f t="shared" si="84"/>
        <v>0</v>
      </c>
      <c r="I1376" s="41">
        <f t="shared" si="85"/>
        <v>0</v>
      </c>
    </row>
    <row r="1377" spans="1:9" x14ac:dyDescent="0.3">
      <c r="A1377" s="39">
        <f t="shared" si="86"/>
        <v>25</v>
      </c>
      <c r="B1377" s="40">
        <f>E1350</f>
        <v>42487</v>
      </c>
      <c r="C1377" s="46"/>
      <c r="D1377" s="42"/>
      <c r="E1377" s="42"/>
      <c r="F1377" s="43"/>
      <c r="G1377" s="43"/>
      <c r="H1377" s="104">
        <f t="shared" si="84"/>
        <v>0</v>
      </c>
      <c r="I1377" s="41">
        <f t="shared" si="85"/>
        <v>0</v>
      </c>
    </row>
    <row r="1378" spans="1:9" x14ac:dyDescent="0.3">
      <c r="A1378" s="39">
        <f t="shared" si="86"/>
        <v>26</v>
      </c>
      <c r="B1378" s="40">
        <f>E1350</f>
        <v>42487</v>
      </c>
      <c r="C1378" s="46"/>
      <c r="D1378" s="42"/>
      <c r="E1378" s="42"/>
      <c r="F1378" s="43"/>
      <c r="G1378" s="43"/>
      <c r="H1378" s="104">
        <f t="shared" si="84"/>
        <v>0</v>
      </c>
      <c r="I1378" s="41">
        <f t="shared" si="85"/>
        <v>0</v>
      </c>
    </row>
    <row r="1379" spans="1:9" x14ac:dyDescent="0.3">
      <c r="A1379" s="39">
        <f t="shared" si="86"/>
        <v>27</v>
      </c>
      <c r="B1379" s="40">
        <f>E1350</f>
        <v>42487</v>
      </c>
      <c r="C1379" s="46"/>
      <c r="D1379" s="42"/>
      <c r="E1379" s="42"/>
      <c r="F1379" s="43"/>
      <c r="G1379" s="43"/>
      <c r="H1379" s="104">
        <f t="shared" si="84"/>
        <v>0</v>
      </c>
      <c r="I1379" s="41">
        <f t="shared" si="85"/>
        <v>0</v>
      </c>
    </row>
    <row r="1380" spans="1:9" x14ac:dyDescent="0.3">
      <c r="A1380" s="39">
        <f t="shared" si="86"/>
        <v>28</v>
      </c>
      <c r="B1380" s="40">
        <f>E1350</f>
        <v>42487</v>
      </c>
      <c r="C1380" s="46"/>
      <c r="D1380" s="42"/>
      <c r="E1380" s="42"/>
      <c r="F1380" s="43"/>
      <c r="G1380" s="43"/>
      <c r="H1380" s="104">
        <f t="shared" si="84"/>
        <v>0</v>
      </c>
      <c r="I1380" s="41">
        <f t="shared" si="85"/>
        <v>0</v>
      </c>
    </row>
    <row r="1381" spans="1:9" x14ac:dyDescent="0.3">
      <c r="A1381" s="39">
        <f t="shared" si="86"/>
        <v>29</v>
      </c>
      <c r="B1381" s="40">
        <f>E1350</f>
        <v>42487</v>
      </c>
      <c r="C1381" s="46"/>
      <c r="D1381" s="42"/>
      <c r="E1381" s="42"/>
      <c r="F1381" s="43"/>
      <c r="G1381" s="43"/>
      <c r="H1381" s="104">
        <f t="shared" si="84"/>
        <v>0</v>
      </c>
      <c r="I1381" s="41">
        <f t="shared" si="85"/>
        <v>0</v>
      </c>
    </row>
    <row r="1382" spans="1:9" x14ac:dyDescent="0.3">
      <c r="A1382" s="39">
        <f t="shared" si="86"/>
        <v>30</v>
      </c>
      <c r="B1382" s="40">
        <f>E1350</f>
        <v>42487</v>
      </c>
      <c r="C1382" s="46"/>
      <c r="D1382" s="42"/>
      <c r="E1382" s="42"/>
      <c r="F1382" s="43"/>
      <c r="G1382" s="43"/>
      <c r="H1382" s="104">
        <f t="shared" si="84"/>
        <v>0</v>
      </c>
      <c r="I1382" s="41">
        <f t="shared" si="85"/>
        <v>0</v>
      </c>
    </row>
    <row r="1383" spans="1:9" x14ac:dyDescent="0.3">
      <c r="A1383" s="39">
        <f t="shared" si="86"/>
        <v>31</v>
      </c>
      <c r="B1383" s="40">
        <f>E1350</f>
        <v>42487</v>
      </c>
      <c r="C1383" s="46"/>
      <c r="D1383" s="42"/>
      <c r="E1383" s="42"/>
      <c r="F1383" s="43"/>
      <c r="G1383" s="43"/>
      <c r="H1383" s="104">
        <f t="shared" si="84"/>
        <v>0</v>
      </c>
      <c r="I1383" s="41">
        <f t="shared" si="85"/>
        <v>0</v>
      </c>
    </row>
    <row r="1384" spans="1:9" x14ac:dyDescent="0.3">
      <c r="A1384" s="39">
        <f t="shared" si="86"/>
        <v>32</v>
      </c>
      <c r="B1384" s="40">
        <f>E1350</f>
        <v>42487</v>
      </c>
      <c r="C1384" s="46"/>
      <c r="D1384" s="42"/>
      <c r="E1384" s="42"/>
      <c r="F1384" s="43"/>
      <c r="G1384" s="43"/>
      <c r="H1384" s="104">
        <f t="shared" si="84"/>
        <v>0</v>
      </c>
      <c r="I1384" s="41">
        <f t="shared" si="85"/>
        <v>0</v>
      </c>
    </row>
    <row r="1385" spans="1:9" x14ac:dyDescent="0.3">
      <c r="A1385" s="39">
        <f t="shared" si="86"/>
        <v>33</v>
      </c>
      <c r="B1385" s="40">
        <f>E1350</f>
        <v>42487</v>
      </c>
      <c r="C1385" s="46"/>
      <c r="D1385" s="42"/>
      <c r="E1385" s="42"/>
      <c r="F1385" s="43"/>
      <c r="G1385" s="43"/>
      <c r="H1385" s="104">
        <f t="shared" si="84"/>
        <v>0</v>
      </c>
      <c r="I1385" s="41">
        <f t="shared" si="85"/>
        <v>0</v>
      </c>
    </row>
    <row r="1386" spans="1:9" x14ac:dyDescent="0.3">
      <c r="A1386" s="39">
        <f t="shared" si="86"/>
        <v>34</v>
      </c>
      <c r="B1386" s="40">
        <f>E1350</f>
        <v>42487</v>
      </c>
      <c r="C1386" s="46"/>
      <c r="D1386" s="42"/>
      <c r="E1386" s="42"/>
      <c r="F1386" s="43"/>
      <c r="G1386" s="43"/>
      <c r="H1386" s="104">
        <f t="shared" si="84"/>
        <v>0</v>
      </c>
      <c r="I1386" s="41">
        <f t="shared" si="85"/>
        <v>0</v>
      </c>
    </row>
    <row r="1387" spans="1:9" x14ac:dyDescent="0.3">
      <c r="A1387" s="39">
        <f t="shared" si="86"/>
        <v>35</v>
      </c>
      <c r="B1387" s="40">
        <f>E1350</f>
        <v>42487</v>
      </c>
      <c r="C1387" s="46"/>
      <c r="D1387" s="42"/>
      <c r="E1387" s="42"/>
      <c r="F1387" s="43"/>
      <c r="G1387" s="43"/>
      <c r="H1387" s="104">
        <f t="shared" si="84"/>
        <v>0</v>
      </c>
      <c r="I1387" s="41">
        <f t="shared" si="85"/>
        <v>0</v>
      </c>
    </row>
    <row r="1388" spans="1:9" x14ac:dyDescent="0.3">
      <c r="A1388" s="39">
        <f t="shared" si="86"/>
        <v>36</v>
      </c>
      <c r="B1388" s="40">
        <f>E1350</f>
        <v>42487</v>
      </c>
      <c r="C1388" s="46"/>
      <c r="D1388" s="42"/>
      <c r="E1388" s="42"/>
      <c r="F1388" s="43"/>
      <c r="G1388" s="43"/>
      <c r="H1388" s="104">
        <f t="shared" si="84"/>
        <v>0</v>
      </c>
      <c r="I1388" s="41">
        <f t="shared" si="85"/>
        <v>0</v>
      </c>
    </row>
    <row r="1389" spans="1:9" x14ac:dyDescent="0.3">
      <c r="A1389" s="37"/>
      <c r="B1389" s="35"/>
      <c r="C1389" s="38" t="s">
        <v>12</v>
      </c>
      <c r="D1389" s="35"/>
      <c r="E1389" s="36"/>
      <c r="F1389" s="41">
        <f>SUM(F1353:F1388)</f>
        <v>355.05</v>
      </c>
      <c r="G1389" s="41">
        <f>SUM(G1353:G1388)</f>
        <v>0</v>
      </c>
      <c r="H1389" s="104">
        <f>SUM(H1353:H1388)</f>
        <v>5</v>
      </c>
      <c r="I1389" s="41">
        <f>SUM(I1353:I1388)</f>
        <v>350.05</v>
      </c>
    </row>
    <row r="1390" spans="1:9" x14ac:dyDescent="0.3">
      <c r="H1390" s="100"/>
    </row>
    <row r="1391" spans="1:9" x14ac:dyDescent="0.3">
      <c r="G1391" s="29" t="s">
        <v>31</v>
      </c>
      <c r="H1391" s="100"/>
    </row>
    <row r="1392" spans="1:9" x14ac:dyDescent="0.3">
      <c r="H1392" s="100"/>
    </row>
    <row r="1393" spans="1:9" x14ac:dyDescent="0.3">
      <c r="B1393" s="29" t="s">
        <v>18</v>
      </c>
      <c r="C1393" s="30" t="s">
        <v>91</v>
      </c>
      <c r="H1393" s="100"/>
    </row>
    <row r="1394" spans="1:9" x14ac:dyDescent="0.3">
      <c r="B1394" s="29" t="s">
        <v>19</v>
      </c>
      <c r="C1394" s="31">
        <v>4002</v>
      </c>
      <c r="H1394" s="100"/>
    </row>
    <row r="1395" spans="1:9" x14ac:dyDescent="0.3">
      <c r="H1395" s="100"/>
    </row>
    <row r="1396" spans="1:9" ht="18" x14ac:dyDescent="0.35">
      <c r="C1396" s="29"/>
      <c r="D1396" s="32"/>
      <c r="E1396" s="33" t="s">
        <v>20</v>
      </c>
      <c r="F1396" s="32"/>
      <c r="G1396" s="29"/>
      <c r="H1396" s="100"/>
    </row>
    <row r="1397" spans="1:9" ht="18" x14ac:dyDescent="0.35">
      <c r="C1397" s="29"/>
      <c r="D1397" s="32"/>
      <c r="E1397" s="33" t="s">
        <v>21</v>
      </c>
      <c r="F1397" s="32"/>
      <c r="G1397" s="29"/>
      <c r="H1397" s="100"/>
    </row>
    <row r="1398" spans="1:9" ht="18" x14ac:dyDescent="0.35">
      <c r="C1398" s="29"/>
      <c r="D1398" s="34" t="s">
        <v>22</v>
      </c>
      <c r="E1398" s="44">
        <f>E1350+1</f>
        <v>42488</v>
      </c>
      <c r="F1398" s="32"/>
      <c r="G1398" s="29"/>
      <c r="H1398" s="100"/>
    </row>
    <row r="1399" spans="1:9" x14ac:dyDescent="0.3">
      <c r="H1399" s="100"/>
    </row>
    <row r="1400" spans="1:9" ht="36" x14ac:dyDescent="0.3">
      <c r="A1400" s="27" t="s">
        <v>23</v>
      </c>
      <c r="B1400" s="28" t="s">
        <v>15</v>
      </c>
      <c r="C1400" s="28" t="s">
        <v>24</v>
      </c>
      <c r="D1400" s="28" t="s">
        <v>25</v>
      </c>
      <c r="E1400" s="28" t="s">
        <v>26</v>
      </c>
      <c r="F1400" s="26" t="s">
        <v>27</v>
      </c>
      <c r="G1400" s="28" t="s">
        <v>28</v>
      </c>
      <c r="H1400" s="209" t="s">
        <v>29</v>
      </c>
      <c r="I1400" s="26" t="s">
        <v>30</v>
      </c>
    </row>
    <row r="1401" spans="1:9" x14ac:dyDescent="0.3">
      <c r="A1401" s="39">
        <v>1</v>
      </c>
      <c r="B1401" s="40">
        <f>E1398</f>
        <v>42488</v>
      </c>
      <c r="C1401" s="46">
        <v>636632</v>
      </c>
      <c r="D1401" s="42">
        <v>764</v>
      </c>
      <c r="E1401" s="42">
        <v>41410</v>
      </c>
      <c r="F1401" s="43">
        <v>20</v>
      </c>
      <c r="G1401" s="43"/>
      <c r="H1401" s="104">
        <f t="shared" ref="H1401:H1436" si="87">IF(F1401-G1401&lt;50,0,IF(F1401-G1401&lt;150,1,IF(F1401-G1401&lt;250,2,IF(F1401-G1401&lt;350,3,IF(F1401-G1401&lt;450,4,IF(F1401-G1401&lt;550,5,IF(F1401-G1401&lt;650,6,IF(F1401-G1401&lt;750,7,IF(F1401-G1401&lt;850,8,IF(F1401-G1401&lt;950,9,IF(F1401-G1401&lt;1050,10,IF(F1401-G1401&lt;1150,11,IF(F1401-G1401&lt;1250,12,IF(F1401-G1401&lt;1350,13,IF(F1401-G1401&lt;1450,14,IF(F1401-G1401&lt;1550,15,IF(F1401-G1401&lt;1650,16,IF(F1401-G1401&lt;1750,17,IF(F1401-G1401&lt;1850,18,IF(F1401-G1401&lt;1950,19,IF(F1401-G1401&lt;2050,20,IF(F1401-G1401&lt;2150,21,IF(F1401-G1401&lt;2250,22,IF(F1401-G1401&lt;2350,23,IF(F1401-G1401&lt;2450,24,IF(F1401-G1401&lt;2550,25,IF(F1401-G1401&lt;2650,26,IF(F1401-G1401&lt;2750,27,IF(F1401-G1401&lt;2850,28,IF(F1401-G1401&lt;2950,29,IF(F1401-G1401&lt;3050,30,)))))))))))))))))))))))))))))))</f>
        <v>0</v>
      </c>
      <c r="I1401" s="41">
        <f>F1401-H1401</f>
        <v>20</v>
      </c>
    </row>
    <row r="1402" spans="1:9" x14ac:dyDescent="0.3">
      <c r="A1402" s="39">
        <f>A1401+1</f>
        <v>2</v>
      </c>
      <c r="B1402" s="40">
        <f>E1398</f>
        <v>42488</v>
      </c>
      <c r="C1402" s="46">
        <v>636632</v>
      </c>
      <c r="D1402" s="42">
        <v>765</v>
      </c>
      <c r="E1402" s="42">
        <v>8602</v>
      </c>
      <c r="F1402" s="43">
        <v>20</v>
      </c>
      <c r="G1402" s="43"/>
      <c r="H1402" s="104">
        <f t="shared" si="87"/>
        <v>0</v>
      </c>
      <c r="I1402" s="41">
        <f t="shared" ref="I1402:I1436" si="88">F1402-H1402</f>
        <v>20</v>
      </c>
    </row>
    <row r="1403" spans="1:9" x14ac:dyDescent="0.3">
      <c r="A1403" s="39">
        <f t="shared" ref="A1403:A1436" si="89">A1402+1</f>
        <v>3</v>
      </c>
      <c r="B1403" s="40">
        <f>E1398</f>
        <v>42488</v>
      </c>
      <c r="C1403" s="46">
        <v>616027</v>
      </c>
      <c r="D1403" s="42">
        <v>618</v>
      </c>
      <c r="E1403" s="42">
        <v>11838</v>
      </c>
      <c r="F1403" s="43">
        <v>40</v>
      </c>
      <c r="G1403" s="43">
        <v>9.1</v>
      </c>
      <c r="H1403" s="104">
        <f t="shared" si="87"/>
        <v>0</v>
      </c>
      <c r="I1403" s="41">
        <f t="shared" si="88"/>
        <v>40</v>
      </c>
    </row>
    <row r="1404" spans="1:9" x14ac:dyDescent="0.3">
      <c r="A1404" s="39">
        <f t="shared" si="89"/>
        <v>4</v>
      </c>
      <c r="B1404" s="40">
        <f>E1398</f>
        <v>42488</v>
      </c>
      <c r="C1404" s="46"/>
      <c r="D1404" s="42"/>
      <c r="E1404" s="42"/>
      <c r="F1404" s="43"/>
      <c r="G1404" s="43"/>
      <c r="H1404" s="104">
        <f t="shared" si="87"/>
        <v>0</v>
      </c>
      <c r="I1404" s="41">
        <f t="shared" si="88"/>
        <v>0</v>
      </c>
    </row>
    <row r="1405" spans="1:9" x14ac:dyDescent="0.3">
      <c r="A1405" s="39">
        <f t="shared" si="89"/>
        <v>5</v>
      </c>
      <c r="B1405" s="40">
        <f>E1398</f>
        <v>42488</v>
      </c>
      <c r="C1405" s="46"/>
      <c r="D1405" s="42"/>
      <c r="E1405" s="42"/>
      <c r="F1405" s="43"/>
      <c r="G1405" s="43"/>
      <c r="H1405" s="104">
        <f t="shared" si="87"/>
        <v>0</v>
      </c>
      <c r="I1405" s="41">
        <f t="shared" si="88"/>
        <v>0</v>
      </c>
    </row>
    <row r="1406" spans="1:9" x14ac:dyDescent="0.3">
      <c r="A1406" s="39">
        <f t="shared" si="89"/>
        <v>6</v>
      </c>
      <c r="B1406" s="40">
        <f>E1398</f>
        <v>42488</v>
      </c>
      <c r="C1406" s="46"/>
      <c r="D1406" s="42"/>
      <c r="E1406" s="42"/>
      <c r="F1406" s="43"/>
      <c r="G1406" s="43"/>
      <c r="H1406" s="104">
        <f t="shared" si="87"/>
        <v>0</v>
      </c>
      <c r="I1406" s="41">
        <f t="shared" si="88"/>
        <v>0</v>
      </c>
    </row>
    <row r="1407" spans="1:9" x14ac:dyDescent="0.3">
      <c r="A1407" s="39">
        <f t="shared" si="89"/>
        <v>7</v>
      </c>
      <c r="B1407" s="40">
        <f>E1398</f>
        <v>42488</v>
      </c>
      <c r="C1407" s="46"/>
      <c r="D1407" s="42"/>
      <c r="E1407" s="42"/>
      <c r="F1407" s="43"/>
      <c r="G1407" s="43"/>
      <c r="H1407" s="104">
        <f t="shared" si="87"/>
        <v>0</v>
      </c>
      <c r="I1407" s="41">
        <f t="shared" si="88"/>
        <v>0</v>
      </c>
    </row>
    <row r="1408" spans="1:9" x14ac:dyDescent="0.3">
      <c r="A1408" s="39">
        <f t="shared" si="89"/>
        <v>8</v>
      </c>
      <c r="B1408" s="40">
        <f>E1398</f>
        <v>42488</v>
      </c>
      <c r="C1408" s="46"/>
      <c r="D1408" s="42"/>
      <c r="E1408" s="42"/>
      <c r="F1408" s="43"/>
      <c r="G1408" s="43"/>
      <c r="H1408" s="104">
        <f t="shared" si="87"/>
        <v>0</v>
      </c>
      <c r="I1408" s="41">
        <f t="shared" si="88"/>
        <v>0</v>
      </c>
    </row>
    <row r="1409" spans="1:9" x14ac:dyDescent="0.3">
      <c r="A1409" s="39">
        <f t="shared" si="89"/>
        <v>9</v>
      </c>
      <c r="B1409" s="40">
        <f>E1398</f>
        <v>42488</v>
      </c>
      <c r="C1409" s="46"/>
      <c r="D1409" s="42"/>
      <c r="E1409" s="42"/>
      <c r="F1409" s="43"/>
      <c r="G1409" s="43"/>
      <c r="H1409" s="104">
        <f t="shared" si="87"/>
        <v>0</v>
      </c>
      <c r="I1409" s="41">
        <f t="shared" si="88"/>
        <v>0</v>
      </c>
    </row>
    <row r="1410" spans="1:9" x14ac:dyDescent="0.3">
      <c r="A1410" s="39">
        <f t="shared" si="89"/>
        <v>10</v>
      </c>
      <c r="B1410" s="40">
        <f>E1398</f>
        <v>42488</v>
      </c>
      <c r="C1410" s="46"/>
      <c r="D1410" s="42"/>
      <c r="E1410" s="42"/>
      <c r="F1410" s="43"/>
      <c r="G1410" s="43"/>
      <c r="H1410" s="104">
        <f t="shared" si="87"/>
        <v>0</v>
      </c>
      <c r="I1410" s="41">
        <f t="shared" si="88"/>
        <v>0</v>
      </c>
    </row>
    <row r="1411" spans="1:9" x14ac:dyDescent="0.3">
      <c r="A1411" s="39">
        <f t="shared" si="89"/>
        <v>11</v>
      </c>
      <c r="B1411" s="40">
        <f>E1398</f>
        <v>42488</v>
      </c>
      <c r="C1411" s="46"/>
      <c r="D1411" s="42"/>
      <c r="E1411" s="42"/>
      <c r="F1411" s="43"/>
      <c r="G1411" s="43"/>
      <c r="H1411" s="104">
        <f t="shared" si="87"/>
        <v>0</v>
      </c>
      <c r="I1411" s="41">
        <f t="shared" si="88"/>
        <v>0</v>
      </c>
    </row>
    <row r="1412" spans="1:9" x14ac:dyDescent="0.3">
      <c r="A1412" s="39">
        <f t="shared" si="89"/>
        <v>12</v>
      </c>
      <c r="B1412" s="40">
        <f>E1398</f>
        <v>42488</v>
      </c>
      <c r="C1412" s="46"/>
      <c r="D1412" s="42"/>
      <c r="E1412" s="42"/>
      <c r="F1412" s="43"/>
      <c r="G1412" s="43"/>
      <c r="H1412" s="104">
        <f t="shared" si="87"/>
        <v>0</v>
      </c>
      <c r="I1412" s="41">
        <f t="shared" si="88"/>
        <v>0</v>
      </c>
    </row>
    <row r="1413" spans="1:9" x14ac:dyDescent="0.3">
      <c r="A1413" s="39">
        <f t="shared" si="89"/>
        <v>13</v>
      </c>
      <c r="B1413" s="40">
        <f>E1398</f>
        <v>42488</v>
      </c>
      <c r="C1413" s="46"/>
      <c r="D1413" s="42"/>
      <c r="E1413" s="42"/>
      <c r="F1413" s="43"/>
      <c r="G1413" s="43"/>
      <c r="H1413" s="104">
        <f t="shared" si="87"/>
        <v>0</v>
      </c>
      <c r="I1413" s="41">
        <f t="shared" si="88"/>
        <v>0</v>
      </c>
    </row>
    <row r="1414" spans="1:9" x14ac:dyDescent="0.3">
      <c r="A1414" s="39">
        <f t="shared" si="89"/>
        <v>14</v>
      </c>
      <c r="B1414" s="40">
        <f>E1398</f>
        <v>42488</v>
      </c>
      <c r="C1414" s="46"/>
      <c r="D1414" s="42"/>
      <c r="E1414" s="42"/>
      <c r="F1414" s="43"/>
      <c r="G1414" s="43"/>
      <c r="H1414" s="104">
        <f t="shared" si="87"/>
        <v>0</v>
      </c>
      <c r="I1414" s="41">
        <f t="shared" si="88"/>
        <v>0</v>
      </c>
    </row>
    <row r="1415" spans="1:9" x14ac:dyDescent="0.3">
      <c r="A1415" s="39">
        <f t="shared" si="89"/>
        <v>15</v>
      </c>
      <c r="B1415" s="40">
        <f>E1398</f>
        <v>42488</v>
      </c>
      <c r="C1415" s="46"/>
      <c r="D1415" s="42"/>
      <c r="E1415" s="42"/>
      <c r="F1415" s="43"/>
      <c r="G1415" s="43"/>
      <c r="H1415" s="104">
        <f t="shared" si="87"/>
        <v>0</v>
      </c>
      <c r="I1415" s="41">
        <f t="shared" si="88"/>
        <v>0</v>
      </c>
    </row>
    <row r="1416" spans="1:9" x14ac:dyDescent="0.3">
      <c r="A1416" s="39">
        <f t="shared" si="89"/>
        <v>16</v>
      </c>
      <c r="B1416" s="40">
        <f>E1398</f>
        <v>42488</v>
      </c>
      <c r="C1416" s="46"/>
      <c r="D1416" s="42"/>
      <c r="E1416" s="42"/>
      <c r="F1416" s="43"/>
      <c r="G1416" s="43"/>
      <c r="H1416" s="104">
        <f t="shared" si="87"/>
        <v>0</v>
      </c>
      <c r="I1416" s="41">
        <f t="shared" si="88"/>
        <v>0</v>
      </c>
    </row>
    <row r="1417" spans="1:9" x14ac:dyDescent="0.3">
      <c r="A1417" s="39">
        <f t="shared" si="89"/>
        <v>17</v>
      </c>
      <c r="B1417" s="40">
        <f>E1398</f>
        <v>42488</v>
      </c>
      <c r="C1417" s="46"/>
      <c r="D1417" s="42"/>
      <c r="E1417" s="42"/>
      <c r="F1417" s="43"/>
      <c r="G1417" s="43"/>
      <c r="H1417" s="104">
        <f t="shared" si="87"/>
        <v>0</v>
      </c>
      <c r="I1417" s="41">
        <f t="shared" si="88"/>
        <v>0</v>
      </c>
    </row>
    <row r="1418" spans="1:9" x14ac:dyDescent="0.3">
      <c r="A1418" s="39">
        <f t="shared" si="89"/>
        <v>18</v>
      </c>
      <c r="B1418" s="40">
        <f>E1398</f>
        <v>42488</v>
      </c>
      <c r="C1418" s="46"/>
      <c r="D1418" s="42"/>
      <c r="E1418" s="42"/>
      <c r="F1418" s="43"/>
      <c r="G1418" s="43"/>
      <c r="H1418" s="104">
        <f t="shared" si="87"/>
        <v>0</v>
      </c>
      <c r="I1418" s="41">
        <f t="shared" si="88"/>
        <v>0</v>
      </c>
    </row>
    <row r="1419" spans="1:9" x14ac:dyDescent="0.3">
      <c r="A1419" s="39">
        <f t="shared" si="89"/>
        <v>19</v>
      </c>
      <c r="B1419" s="40">
        <f>E1398</f>
        <v>42488</v>
      </c>
      <c r="C1419" s="46"/>
      <c r="D1419" s="42"/>
      <c r="E1419" s="42"/>
      <c r="F1419" s="43"/>
      <c r="G1419" s="43"/>
      <c r="H1419" s="104">
        <f t="shared" si="87"/>
        <v>0</v>
      </c>
      <c r="I1419" s="41">
        <f t="shared" si="88"/>
        <v>0</v>
      </c>
    </row>
    <row r="1420" spans="1:9" x14ac:dyDescent="0.3">
      <c r="A1420" s="39">
        <f t="shared" si="89"/>
        <v>20</v>
      </c>
      <c r="B1420" s="40">
        <f>E1398</f>
        <v>42488</v>
      </c>
      <c r="C1420" s="46"/>
      <c r="D1420" s="42"/>
      <c r="E1420" s="42"/>
      <c r="F1420" s="43"/>
      <c r="G1420" s="43"/>
      <c r="H1420" s="104">
        <f t="shared" si="87"/>
        <v>0</v>
      </c>
      <c r="I1420" s="41">
        <f t="shared" si="88"/>
        <v>0</v>
      </c>
    </row>
    <row r="1421" spans="1:9" x14ac:dyDescent="0.3">
      <c r="A1421" s="39">
        <f t="shared" si="89"/>
        <v>21</v>
      </c>
      <c r="B1421" s="40">
        <f>E1398</f>
        <v>42488</v>
      </c>
      <c r="C1421" s="46"/>
      <c r="D1421" s="42"/>
      <c r="E1421" s="42"/>
      <c r="F1421" s="43"/>
      <c r="G1421" s="43"/>
      <c r="H1421" s="104">
        <f t="shared" si="87"/>
        <v>0</v>
      </c>
      <c r="I1421" s="41">
        <f t="shared" si="88"/>
        <v>0</v>
      </c>
    </row>
    <row r="1422" spans="1:9" x14ac:dyDescent="0.3">
      <c r="A1422" s="39">
        <f t="shared" si="89"/>
        <v>22</v>
      </c>
      <c r="B1422" s="40">
        <f>E1398</f>
        <v>42488</v>
      </c>
      <c r="C1422" s="46"/>
      <c r="D1422" s="42"/>
      <c r="E1422" s="42"/>
      <c r="F1422" s="43"/>
      <c r="G1422" s="43"/>
      <c r="H1422" s="104">
        <f t="shared" si="87"/>
        <v>0</v>
      </c>
      <c r="I1422" s="41">
        <f t="shared" si="88"/>
        <v>0</v>
      </c>
    </row>
    <row r="1423" spans="1:9" x14ac:dyDescent="0.3">
      <c r="A1423" s="39">
        <f t="shared" si="89"/>
        <v>23</v>
      </c>
      <c r="B1423" s="40">
        <f>E1398</f>
        <v>42488</v>
      </c>
      <c r="C1423" s="46"/>
      <c r="D1423" s="42"/>
      <c r="E1423" s="42"/>
      <c r="F1423" s="43"/>
      <c r="G1423" s="43"/>
      <c r="H1423" s="104">
        <f t="shared" si="87"/>
        <v>0</v>
      </c>
      <c r="I1423" s="41">
        <f t="shared" si="88"/>
        <v>0</v>
      </c>
    </row>
    <row r="1424" spans="1:9" x14ac:dyDescent="0.3">
      <c r="A1424" s="39">
        <f t="shared" si="89"/>
        <v>24</v>
      </c>
      <c r="B1424" s="40">
        <f>E1398</f>
        <v>42488</v>
      </c>
      <c r="C1424" s="46"/>
      <c r="D1424" s="42"/>
      <c r="E1424" s="42"/>
      <c r="F1424" s="43"/>
      <c r="G1424" s="43"/>
      <c r="H1424" s="104">
        <f t="shared" si="87"/>
        <v>0</v>
      </c>
      <c r="I1424" s="41">
        <f t="shared" si="88"/>
        <v>0</v>
      </c>
    </row>
    <row r="1425" spans="1:9" x14ac:dyDescent="0.3">
      <c r="A1425" s="39">
        <f t="shared" si="89"/>
        <v>25</v>
      </c>
      <c r="B1425" s="40">
        <f>E1398</f>
        <v>42488</v>
      </c>
      <c r="C1425" s="46"/>
      <c r="D1425" s="42"/>
      <c r="E1425" s="42"/>
      <c r="F1425" s="43"/>
      <c r="G1425" s="43"/>
      <c r="H1425" s="104">
        <f t="shared" si="87"/>
        <v>0</v>
      </c>
      <c r="I1425" s="41">
        <f t="shared" si="88"/>
        <v>0</v>
      </c>
    </row>
    <row r="1426" spans="1:9" x14ac:dyDescent="0.3">
      <c r="A1426" s="39">
        <f t="shared" si="89"/>
        <v>26</v>
      </c>
      <c r="B1426" s="40">
        <f>E1398</f>
        <v>42488</v>
      </c>
      <c r="C1426" s="46"/>
      <c r="D1426" s="42"/>
      <c r="E1426" s="42"/>
      <c r="F1426" s="43"/>
      <c r="G1426" s="43"/>
      <c r="H1426" s="104">
        <f t="shared" si="87"/>
        <v>0</v>
      </c>
      <c r="I1426" s="41">
        <f t="shared" si="88"/>
        <v>0</v>
      </c>
    </row>
    <row r="1427" spans="1:9" x14ac:dyDescent="0.3">
      <c r="A1427" s="39">
        <f t="shared" si="89"/>
        <v>27</v>
      </c>
      <c r="B1427" s="40">
        <f>E1398</f>
        <v>42488</v>
      </c>
      <c r="C1427" s="46"/>
      <c r="D1427" s="42"/>
      <c r="E1427" s="42"/>
      <c r="F1427" s="43"/>
      <c r="G1427" s="43"/>
      <c r="H1427" s="104">
        <f t="shared" si="87"/>
        <v>0</v>
      </c>
      <c r="I1427" s="41">
        <f t="shared" si="88"/>
        <v>0</v>
      </c>
    </row>
    <row r="1428" spans="1:9" x14ac:dyDescent="0.3">
      <c r="A1428" s="39">
        <f t="shared" si="89"/>
        <v>28</v>
      </c>
      <c r="B1428" s="40">
        <f>E1398</f>
        <v>42488</v>
      </c>
      <c r="C1428" s="46"/>
      <c r="D1428" s="42"/>
      <c r="E1428" s="42"/>
      <c r="F1428" s="43"/>
      <c r="G1428" s="43"/>
      <c r="H1428" s="104">
        <f t="shared" si="87"/>
        <v>0</v>
      </c>
      <c r="I1428" s="41">
        <f t="shared" si="88"/>
        <v>0</v>
      </c>
    </row>
    <row r="1429" spans="1:9" x14ac:dyDescent="0.3">
      <c r="A1429" s="39">
        <f t="shared" si="89"/>
        <v>29</v>
      </c>
      <c r="B1429" s="40">
        <f>E1398</f>
        <v>42488</v>
      </c>
      <c r="C1429" s="46"/>
      <c r="D1429" s="42"/>
      <c r="E1429" s="42"/>
      <c r="F1429" s="43"/>
      <c r="G1429" s="43"/>
      <c r="H1429" s="104">
        <f t="shared" si="87"/>
        <v>0</v>
      </c>
      <c r="I1429" s="41">
        <f t="shared" si="88"/>
        <v>0</v>
      </c>
    </row>
    <row r="1430" spans="1:9" x14ac:dyDescent="0.3">
      <c r="A1430" s="39">
        <f t="shared" si="89"/>
        <v>30</v>
      </c>
      <c r="B1430" s="40">
        <f>E1398</f>
        <v>42488</v>
      </c>
      <c r="C1430" s="46"/>
      <c r="D1430" s="42"/>
      <c r="E1430" s="42"/>
      <c r="F1430" s="43"/>
      <c r="G1430" s="43"/>
      <c r="H1430" s="104">
        <f t="shared" si="87"/>
        <v>0</v>
      </c>
      <c r="I1430" s="41">
        <f t="shared" si="88"/>
        <v>0</v>
      </c>
    </row>
    <row r="1431" spans="1:9" x14ac:dyDescent="0.3">
      <c r="A1431" s="39">
        <f t="shared" si="89"/>
        <v>31</v>
      </c>
      <c r="B1431" s="40">
        <f>E1398</f>
        <v>42488</v>
      </c>
      <c r="C1431" s="46"/>
      <c r="D1431" s="42"/>
      <c r="E1431" s="42"/>
      <c r="F1431" s="43"/>
      <c r="G1431" s="43"/>
      <c r="H1431" s="104">
        <f t="shared" si="87"/>
        <v>0</v>
      </c>
      <c r="I1431" s="41">
        <f t="shared" si="88"/>
        <v>0</v>
      </c>
    </row>
    <row r="1432" spans="1:9" x14ac:dyDescent="0.3">
      <c r="A1432" s="39">
        <f t="shared" si="89"/>
        <v>32</v>
      </c>
      <c r="B1432" s="40">
        <f>E1398</f>
        <v>42488</v>
      </c>
      <c r="C1432" s="46"/>
      <c r="D1432" s="42"/>
      <c r="E1432" s="42"/>
      <c r="F1432" s="43"/>
      <c r="G1432" s="43"/>
      <c r="H1432" s="104">
        <f t="shared" si="87"/>
        <v>0</v>
      </c>
      <c r="I1432" s="41">
        <f t="shared" si="88"/>
        <v>0</v>
      </c>
    </row>
    <row r="1433" spans="1:9" x14ac:dyDescent="0.3">
      <c r="A1433" s="39">
        <f t="shared" si="89"/>
        <v>33</v>
      </c>
      <c r="B1433" s="40">
        <f>E1398</f>
        <v>42488</v>
      </c>
      <c r="C1433" s="46"/>
      <c r="D1433" s="42"/>
      <c r="E1433" s="42"/>
      <c r="F1433" s="43"/>
      <c r="G1433" s="43"/>
      <c r="H1433" s="104">
        <f t="shared" si="87"/>
        <v>0</v>
      </c>
      <c r="I1433" s="41">
        <f t="shared" si="88"/>
        <v>0</v>
      </c>
    </row>
    <row r="1434" spans="1:9" x14ac:dyDescent="0.3">
      <c r="A1434" s="39">
        <f t="shared" si="89"/>
        <v>34</v>
      </c>
      <c r="B1434" s="40">
        <f>E1398</f>
        <v>42488</v>
      </c>
      <c r="C1434" s="46"/>
      <c r="D1434" s="42"/>
      <c r="E1434" s="42"/>
      <c r="F1434" s="43"/>
      <c r="G1434" s="43"/>
      <c r="H1434" s="104">
        <f t="shared" si="87"/>
        <v>0</v>
      </c>
      <c r="I1434" s="41">
        <f t="shared" si="88"/>
        <v>0</v>
      </c>
    </row>
    <row r="1435" spans="1:9" x14ac:dyDescent="0.3">
      <c r="A1435" s="39">
        <f t="shared" si="89"/>
        <v>35</v>
      </c>
      <c r="B1435" s="40">
        <f>E1398</f>
        <v>42488</v>
      </c>
      <c r="C1435" s="46"/>
      <c r="D1435" s="42"/>
      <c r="E1435" s="42"/>
      <c r="F1435" s="43"/>
      <c r="G1435" s="43"/>
      <c r="H1435" s="104">
        <f t="shared" si="87"/>
        <v>0</v>
      </c>
      <c r="I1435" s="41">
        <f t="shared" si="88"/>
        <v>0</v>
      </c>
    </row>
    <row r="1436" spans="1:9" x14ac:dyDescent="0.3">
      <c r="A1436" s="39">
        <f t="shared" si="89"/>
        <v>36</v>
      </c>
      <c r="B1436" s="40">
        <f>E1398</f>
        <v>42488</v>
      </c>
      <c r="C1436" s="46"/>
      <c r="D1436" s="42"/>
      <c r="E1436" s="42"/>
      <c r="F1436" s="43"/>
      <c r="G1436" s="43"/>
      <c r="H1436" s="104">
        <f t="shared" si="87"/>
        <v>0</v>
      </c>
      <c r="I1436" s="41">
        <f t="shared" si="88"/>
        <v>0</v>
      </c>
    </row>
    <row r="1437" spans="1:9" x14ac:dyDescent="0.3">
      <c r="A1437" s="37"/>
      <c r="B1437" s="35"/>
      <c r="C1437" s="38" t="s">
        <v>12</v>
      </c>
      <c r="D1437" s="35"/>
      <c r="E1437" s="36"/>
      <c r="F1437" s="41">
        <f>SUM(F1401:F1436)</f>
        <v>80</v>
      </c>
      <c r="G1437" s="41">
        <f>SUM(G1401:G1436)</f>
        <v>9.1</v>
      </c>
      <c r="H1437" s="104">
        <f>SUM(H1401:H1436)</f>
        <v>0</v>
      </c>
      <c r="I1437" s="41">
        <f>SUM(I1401:I1436)</f>
        <v>80</v>
      </c>
    </row>
    <row r="1438" spans="1:9" x14ac:dyDescent="0.3">
      <c r="H1438" s="100"/>
    </row>
    <row r="1439" spans="1:9" x14ac:dyDescent="0.3">
      <c r="G1439" s="29" t="s">
        <v>31</v>
      </c>
      <c r="H1439" s="100"/>
    </row>
    <row r="1440" spans="1:9" x14ac:dyDescent="0.3">
      <c r="H1440" s="100"/>
    </row>
    <row r="1441" spans="1:9" x14ac:dyDescent="0.3">
      <c r="B1441" s="29" t="s">
        <v>18</v>
      </c>
      <c r="C1441" s="30" t="s">
        <v>91</v>
      </c>
      <c r="H1441" s="100"/>
    </row>
    <row r="1442" spans="1:9" x14ac:dyDescent="0.3">
      <c r="B1442" s="29" t="s">
        <v>19</v>
      </c>
      <c r="C1442" s="31">
        <v>4002</v>
      </c>
      <c r="H1442" s="100"/>
    </row>
    <row r="1443" spans="1:9" x14ac:dyDescent="0.3">
      <c r="H1443" s="100"/>
    </row>
    <row r="1444" spans="1:9" ht="18" x14ac:dyDescent="0.35">
      <c r="C1444" s="29"/>
      <c r="D1444" s="32"/>
      <c r="E1444" s="33" t="s">
        <v>20</v>
      </c>
      <c r="F1444" s="32"/>
      <c r="G1444" s="29"/>
      <c r="H1444" s="100"/>
    </row>
    <row r="1445" spans="1:9" ht="18" x14ac:dyDescent="0.35">
      <c r="C1445" s="29"/>
      <c r="D1445" s="32"/>
      <c r="E1445" s="33" t="s">
        <v>21</v>
      </c>
      <c r="F1445" s="32"/>
      <c r="G1445" s="29"/>
      <c r="H1445" s="100"/>
    </row>
    <row r="1446" spans="1:9" ht="18" x14ac:dyDescent="0.35">
      <c r="C1446" s="29"/>
      <c r="D1446" s="34" t="s">
        <v>22</v>
      </c>
      <c r="E1446" s="44">
        <f>E1398+1</f>
        <v>42489</v>
      </c>
      <c r="F1446" s="32"/>
      <c r="G1446" s="29"/>
      <c r="H1446" s="100"/>
    </row>
    <row r="1447" spans="1:9" x14ac:dyDescent="0.3">
      <c r="H1447" s="100"/>
    </row>
    <row r="1448" spans="1:9" ht="36" x14ac:dyDescent="0.3">
      <c r="A1448" s="27" t="s">
        <v>23</v>
      </c>
      <c r="B1448" s="28" t="s">
        <v>15</v>
      </c>
      <c r="C1448" s="28" t="s">
        <v>24</v>
      </c>
      <c r="D1448" s="28" t="s">
        <v>25</v>
      </c>
      <c r="E1448" s="28" t="s">
        <v>26</v>
      </c>
      <c r="F1448" s="26" t="s">
        <v>27</v>
      </c>
      <c r="G1448" s="28" t="s">
        <v>28</v>
      </c>
      <c r="H1448" s="209" t="s">
        <v>29</v>
      </c>
      <c r="I1448" s="26" t="s">
        <v>30</v>
      </c>
    </row>
    <row r="1449" spans="1:9" x14ac:dyDescent="0.3">
      <c r="A1449" s="39">
        <v>1</v>
      </c>
      <c r="B1449" s="40">
        <f>E1446</f>
        <v>42489</v>
      </c>
      <c r="C1449" s="46">
        <v>636632</v>
      </c>
      <c r="D1449" s="42">
        <v>766</v>
      </c>
      <c r="E1449" s="42">
        <v>36170</v>
      </c>
      <c r="F1449" s="43">
        <v>20.059999999999999</v>
      </c>
      <c r="G1449" s="43"/>
      <c r="H1449" s="104">
        <f t="shared" ref="H1449:H1484" si="90">IF(F1449-G1449&lt;50,0,IF(F1449-G1449&lt;150,1,IF(F1449-G1449&lt;250,2,IF(F1449-G1449&lt;350,3,IF(F1449-G1449&lt;450,4,IF(F1449-G1449&lt;550,5,IF(F1449-G1449&lt;650,6,IF(F1449-G1449&lt;750,7,IF(F1449-G1449&lt;850,8,IF(F1449-G1449&lt;950,9,IF(F1449-G1449&lt;1050,10,IF(F1449-G1449&lt;1150,11,IF(F1449-G1449&lt;1250,12,IF(F1449-G1449&lt;1350,13,IF(F1449-G1449&lt;1450,14,IF(F1449-G1449&lt;1550,15,IF(F1449-G1449&lt;1650,16,IF(F1449-G1449&lt;1750,17,IF(F1449-G1449&lt;1850,18,IF(F1449-G1449&lt;1950,19,IF(F1449-G1449&lt;2050,20,IF(F1449-G1449&lt;2150,21,IF(F1449-G1449&lt;2250,22,IF(F1449-G1449&lt;2350,23,IF(F1449-G1449&lt;2450,24,IF(F1449-G1449&lt;2550,25,IF(F1449-G1449&lt;2650,26,IF(F1449-G1449&lt;2750,27,IF(F1449-G1449&lt;2850,28,IF(F1449-G1449&lt;2950,29,IF(F1449-G1449&lt;3050,30,)))))))))))))))))))))))))))))))</f>
        <v>0</v>
      </c>
      <c r="I1449" s="41">
        <f>F1449-H1449</f>
        <v>20.059999999999999</v>
      </c>
    </row>
    <row r="1450" spans="1:9" x14ac:dyDescent="0.3">
      <c r="A1450" s="39">
        <f>A1449+1</f>
        <v>2</v>
      </c>
      <c r="B1450" s="40">
        <f>E1446</f>
        <v>42489</v>
      </c>
      <c r="C1450" s="46">
        <v>616027</v>
      </c>
      <c r="D1450" s="42">
        <v>619</v>
      </c>
      <c r="E1450" s="42">
        <v>37052</v>
      </c>
      <c r="F1450" s="43">
        <v>20</v>
      </c>
      <c r="G1450" s="43"/>
      <c r="H1450" s="104">
        <f t="shared" si="90"/>
        <v>0</v>
      </c>
      <c r="I1450" s="41">
        <f t="shared" ref="I1450:I1484" si="91">F1450-H1450</f>
        <v>20</v>
      </c>
    </row>
    <row r="1451" spans="1:9" x14ac:dyDescent="0.3">
      <c r="A1451" s="39">
        <f t="shared" ref="A1451:A1484" si="92">A1450+1</f>
        <v>3</v>
      </c>
      <c r="B1451" s="40">
        <f>E1446</f>
        <v>42489</v>
      </c>
      <c r="C1451" s="46">
        <v>616027</v>
      </c>
      <c r="D1451" s="42">
        <v>620</v>
      </c>
      <c r="E1451" s="42">
        <v>22015</v>
      </c>
      <c r="F1451" s="43">
        <v>60</v>
      </c>
      <c r="G1451" s="43"/>
      <c r="H1451" s="104">
        <f t="shared" si="90"/>
        <v>1</v>
      </c>
      <c r="I1451" s="41">
        <f t="shared" si="91"/>
        <v>59</v>
      </c>
    </row>
    <row r="1452" spans="1:9" x14ac:dyDescent="0.3">
      <c r="A1452" s="39">
        <f t="shared" si="92"/>
        <v>4</v>
      </c>
      <c r="B1452" s="40">
        <f>E1446</f>
        <v>42489</v>
      </c>
      <c r="C1452" s="46">
        <v>616027</v>
      </c>
      <c r="D1452" s="42">
        <v>621</v>
      </c>
      <c r="E1452" s="42">
        <v>35610</v>
      </c>
      <c r="F1452" s="43">
        <v>70</v>
      </c>
      <c r="G1452" s="43"/>
      <c r="H1452" s="104">
        <f t="shared" si="90"/>
        <v>1</v>
      </c>
      <c r="I1452" s="41">
        <f t="shared" si="91"/>
        <v>69</v>
      </c>
    </row>
    <row r="1453" spans="1:9" x14ac:dyDescent="0.3">
      <c r="A1453" s="39">
        <f t="shared" si="92"/>
        <v>5</v>
      </c>
      <c r="B1453" s="40">
        <f>E1446</f>
        <v>42489</v>
      </c>
      <c r="C1453" s="46">
        <v>636632</v>
      </c>
      <c r="D1453" s="42">
        <v>767</v>
      </c>
      <c r="E1453" s="42">
        <v>2186</v>
      </c>
      <c r="F1453" s="43">
        <v>50</v>
      </c>
      <c r="G1453" s="43"/>
      <c r="H1453" s="104">
        <f t="shared" si="90"/>
        <v>1</v>
      </c>
      <c r="I1453" s="41">
        <f t="shared" si="91"/>
        <v>49</v>
      </c>
    </row>
    <row r="1454" spans="1:9" x14ac:dyDescent="0.3">
      <c r="A1454" s="39">
        <f t="shared" si="92"/>
        <v>6</v>
      </c>
      <c r="B1454" s="40">
        <f>E1446</f>
        <v>42489</v>
      </c>
      <c r="C1454" s="46">
        <v>636632</v>
      </c>
      <c r="D1454" s="42">
        <v>768</v>
      </c>
      <c r="E1454" s="42">
        <v>23413</v>
      </c>
      <c r="F1454" s="43">
        <v>90</v>
      </c>
      <c r="G1454" s="43"/>
      <c r="H1454" s="104">
        <f t="shared" si="90"/>
        <v>1</v>
      </c>
      <c r="I1454" s="41">
        <f t="shared" si="91"/>
        <v>89</v>
      </c>
    </row>
    <row r="1455" spans="1:9" x14ac:dyDescent="0.3">
      <c r="A1455" s="39">
        <f t="shared" si="92"/>
        <v>7</v>
      </c>
      <c r="B1455" s="40">
        <f>E1446</f>
        <v>42489</v>
      </c>
      <c r="C1455" s="46">
        <v>616027</v>
      </c>
      <c r="D1455" s="42">
        <v>622</v>
      </c>
      <c r="E1455" s="42">
        <v>7558</v>
      </c>
      <c r="F1455" s="43">
        <v>40</v>
      </c>
      <c r="G1455" s="43"/>
      <c r="H1455" s="104">
        <f t="shared" si="90"/>
        <v>0</v>
      </c>
      <c r="I1455" s="41">
        <f t="shared" si="91"/>
        <v>40</v>
      </c>
    </row>
    <row r="1456" spans="1:9" x14ac:dyDescent="0.3">
      <c r="A1456" s="39">
        <f t="shared" si="92"/>
        <v>8</v>
      </c>
      <c r="B1456" s="40">
        <f>E1446</f>
        <v>42489</v>
      </c>
      <c r="C1456" s="46"/>
      <c r="D1456" s="42"/>
      <c r="E1456" s="42"/>
      <c r="F1456" s="43"/>
      <c r="G1456" s="43"/>
      <c r="H1456" s="104">
        <f t="shared" si="90"/>
        <v>0</v>
      </c>
      <c r="I1456" s="41">
        <f t="shared" si="91"/>
        <v>0</v>
      </c>
    </row>
    <row r="1457" spans="1:9" x14ac:dyDescent="0.3">
      <c r="A1457" s="39">
        <f t="shared" si="92"/>
        <v>9</v>
      </c>
      <c r="B1457" s="40">
        <f>E1446</f>
        <v>42489</v>
      </c>
      <c r="C1457" s="46"/>
      <c r="D1457" s="42"/>
      <c r="E1457" s="42"/>
      <c r="F1457" s="43"/>
      <c r="G1457" s="43"/>
      <c r="H1457" s="104">
        <f t="shared" si="90"/>
        <v>0</v>
      </c>
      <c r="I1457" s="41">
        <f t="shared" si="91"/>
        <v>0</v>
      </c>
    </row>
    <row r="1458" spans="1:9" x14ac:dyDescent="0.3">
      <c r="A1458" s="39">
        <f t="shared" si="92"/>
        <v>10</v>
      </c>
      <c r="B1458" s="40">
        <f>E1446</f>
        <v>42489</v>
      </c>
      <c r="C1458" s="46"/>
      <c r="D1458" s="42"/>
      <c r="E1458" s="42"/>
      <c r="F1458" s="43"/>
      <c r="G1458" s="43"/>
      <c r="H1458" s="104">
        <f t="shared" si="90"/>
        <v>0</v>
      </c>
      <c r="I1458" s="41">
        <f t="shared" si="91"/>
        <v>0</v>
      </c>
    </row>
    <row r="1459" spans="1:9" x14ac:dyDescent="0.3">
      <c r="A1459" s="39">
        <f t="shared" si="92"/>
        <v>11</v>
      </c>
      <c r="B1459" s="40">
        <f>E1446</f>
        <v>42489</v>
      </c>
      <c r="C1459" s="46"/>
      <c r="D1459" s="42"/>
      <c r="E1459" s="42"/>
      <c r="F1459" s="43"/>
      <c r="G1459" s="43"/>
      <c r="H1459" s="104">
        <f t="shared" si="90"/>
        <v>0</v>
      </c>
      <c r="I1459" s="41">
        <f t="shared" si="91"/>
        <v>0</v>
      </c>
    </row>
    <row r="1460" spans="1:9" x14ac:dyDescent="0.3">
      <c r="A1460" s="39">
        <f t="shared" si="92"/>
        <v>12</v>
      </c>
      <c r="B1460" s="40">
        <f>E1446</f>
        <v>42489</v>
      </c>
      <c r="C1460" s="46"/>
      <c r="D1460" s="42"/>
      <c r="E1460" s="42"/>
      <c r="F1460" s="43"/>
      <c r="G1460" s="43"/>
      <c r="H1460" s="104">
        <f t="shared" si="90"/>
        <v>0</v>
      </c>
      <c r="I1460" s="41">
        <f t="shared" si="91"/>
        <v>0</v>
      </c>
    </row>
    <row r="1461" spans="1:9" x14ac:dyDescent="0.3">
      <c r="A1461" s="39">
        <f t="shared" si="92"/>
        <v>13</v>
      </c>
      <c r="B1461" s="40">
        <f>E1446</f>
        <v>42489</v>
      </c>
      <c r="C1461" s="46"/>
      <c r="D1461" s="42"/>
      <c r="E1461" s="42"/>
      <c r="F1461" s="43"/>
      <c r="G1461" s="43"/>
      <c r="H1461" s="104">
        <f t="shared" si="90"/>
        <v>0</v>
      </c>
      <c r="I1461" s="41">
        <f t="shared" si="91"/>
        <v>0</v>
      </c>
    </row>
    <row r="1462" spans="1:9" x14ac:dyDescent="0.3">
      <c r="A1462" s="39">
        <f t="shared" si="92"/>
        <v>14</v>
      </c>
      <c r="B1462" s="40">
        <f>E1446</f>
        <v>42489</v>
      </c>
      <c r="C1462" s="46"/>
      <c r="D1462" s="42"/>
      <c r="E1462" s="42"/>
      <c r="F1462" s="43"/>
      <c r="G1462" s="43"/>
      <c r="H1462" s="104">
        <f t="shared" si="90"/>
        <v>0</v>
      </c>
      <c r="I1462" s="41">
        <f t="shared" si="91"/>
        <v>0</v>
      </c>
    </row>
    <row r="1463" spans="1:9" x14ac:dyDescent="0.3">
      <c r="A1463" s="39">
        <f t="shared" si="92"/>
        <v>15</v>
      </c>
      <c r="B1463" s="40">
        <f>E1446</f>
        <v>42489</v>
      </c>
      <c r="C1463" s="46"/>
      <c r="D1463" s="42"/>
      <c r="E1463" s="42"/>
      <c r="F1463" s="43"/>
      <c r="G1463" s="43"/>
      <c r="H1463" s="104">
        <f t="shared" si="90"/>
        <v>0</v>
      </c>
      <c r="I1463" s="41">
        <f t="shared" si="91"/>
        <v>0</v>
      </c>
    </row>
    <row r="1464" spans="1:9" x14ac:dyDescent="0.3">
      <c r="A1464" s="39">
        <f t="shared" si="92"/>
        <v>16</v>
      </c>
      <c r="B1464" s="40">
        <f>E1446</f>
        <v>42489</v>
      </c>
      <c r="C1464" s="46"/>
      <c r="D1464" s="42"/>
      <c r="E1464" s="42"/>
      <c r="F1464" s="43"/>
      <c r="G1464" s="43"/>
      <c r="H1464" s="104">
        <f t="shared" si="90"/>
        <v>0</v>
      </c>
      <c r="I1464" s="41">
        <f t="shared" si="91"/>
        <v>0</v>
      </c>
    </row>
    <row r="1465" spans="1:9" x14ac:dyDescent="0.3">
      <c r="A1465" s="39">
        <f t="shared" si="92"/>
        <v>17</v>
      </c>
      <c r="B1465" s="40">
        <f>E1446</f>
        <v>42489</v>
      </c>
      <c r="C1465" s="46"/>
      <c r="D1465" s="42"/>
      <c r="E1465" s="42"/>
      <c r="F1465" s="43"/>
      <c r="G1465" s="43"/>
      <c r="H1465" s="104">
        <f t="shared" si="90"/>
        <v>0</v>
      </c>
      <c r="I1465" s="41">
        <f t="shared" si="91"/>
        <v>0</v>
      </c>
    </row>
    <row r="1466" spans="1:9" x14ac:dyDescent="0.3">
      <c r="A1466" s="39">
        <f t="shared" si="92"/>
        <v>18</v>
      </c>
      <c r="B1466" s="40">
        <f>E1446</f>
        <v>42489</v>
      </c>
      <c r="C1466" s="46"/>
      <c r="D1466" s="42"/>
      <c r="E1466" s="42"/>
      <c r="F1466" s="43"/>
      <c r="G1466" s="43"/>
      <c r="H1466" s="104">
        <f t="shared" si="90"/>
        <v>0</v>
      </c>
      <c r="I1466" s="41">
        <f t="shared" si="91"/>
        <v>0</v>
      </c>
    </row>
    <row r="1467" spans="1:9" x14ac:dyDescent="0.3">
      <c r="A1467" s="39">
        <f t="shared" si="92"/>
        <v>19</v>
      </c>
      <c r="B1467" s="40">
        <f>E1446</f>
        <v>42489</v>
      </c>
      <c r="C1467" s="46"/>
      <c r="D1467" s="42"/>
      <c r="E1467" s="42"/>
      <c r="F1467" s="43"/>
      <c r="G1467" s="43"/>
      <c r="H1467" s="104">
        <f t="shared" si="90"/>
        <v>0</v>
      </c>
      <c r="I1467" s="41">
        <f t="shared" si="91"/>
        <v>0</v>
      </c>
    </row>
    <row r="1468" spans="1:9" x14ac:dyDescent="0.3">
      <c r="A1468" s="39">
        <f t="shared" si="92"/>
        <v>20</v>
      </c>
      <c r="B1468" s="40">
        <f>E1446</f>
        <v>42489</v>
      </c>
      <c r="C1468" s="46"/>
      <c r="D1468" s="42"/>
      <c r="E1468" s="42"/>
      <c r="F1468" s="43"/>
      <c r="G1468" s="43"/>
      <c r="H1468" s="104">
        <f t="shared" si="90"/>
        <v>0</v>
      </c>
      <c r="I1468" s="41">
        <f t="shared" si="91"/>
        <v>0</v>
      </c>
    </row>
    <row r="1469" spans="1:9" x14ac:dyDescent="0.3">
      <c r="A1469" s="39">
        <f t="shared" si="92"/>
        <v>21</v>
      </c>
      <c r="B1469" s="40">
        <f>E1446</f>
        <v>42489</v>
      </c>
      <c r="C1469" s="46"/>
      <c r="D1469" s="42"/>
      <c r="E1469" s="42"/>
      <c r="F1469" s="43"/>
      <c r="G1469" s="43"/>
      <c r="H1469" s="104">
        <f t="shared" si="90"/>
        <v>0</v>
      </c>
      <c r="I1469" s="41">
        <f t="shared" si="91"/>
        <v>0</v>
      </c>
    </row>
    <row r="1470" spans="1:9" x14ac:dyDescent="0.3">
      <c r="A1470" s="39">
        <f t="shared" si="92"/>
        <v>22</v>
      </c>
      <c r="B1470" s="40">
        <f>E1446</f>
        <v>42489</v>
      </c>
      <c r="C1470" s="46"/>
      <c r="D1470" s="42"/>
      <c r="E1470" s="42"/>
      <c r="F1470" s="43"/>
      <c r="G1470" s="43"/>
      <c r="H1470" s="104">
        <f t="shared" si="90"/>
        <v>0</v>
      </c>
      <c r="I1470" s="41">
        <f t="shared" si="91"/>
        <v>0</v>
      </c>
    </row>
    <row r="1471" spans="1:9" x14ac:dyDescent="0.3">
      <c r="A1471" s="39">
        <f t="shared" si="92"/>
        <v>23</v>
      </c>
      <c r="B1471" s="40">
        <f>E1446</f>
        <v>42489</v>
      </c>
      <c r="C1471" s="46"/>
      <c r="D1471" s="42"/>
      <c r="E1471" s="42"/>
      <c r="F1471" s="43"/>
      <c r="G1471" s="43"/>
      <c r="H1471" s="104">
        <f t="shared" si="90"/>
        <v>0</v>
      </c>
      <c r="I1471" s="41">
        <f t="shared" si="91"/>
        <v>0</v>
      </c>
    </row>
    <row r="1472" spans="1:9" x14ac:dyDescent="0.3">
      <c r="A1472" s="39">
        <f t="shared" si="92"/>
        <v>24</v>
      </c>
      <c r="B1472" s="40">
        <f>E1446</f>
        <v>42489</v>
      </c>
      <c r="C1472" s="46"/>
      <c r="D1472" s="42"/>
      <c r="E1472" s="42"/>
      <c r="F1472" s="43"/>
      <c r="G1472" s="43"/>
      <c r="H1472" s="104">
        <f t="shared" si="90"/>
        <v>0</v>
      </c>
      <c r="I1472" s="41">
        <f t="shared" si="91"/>
        <v>0</v>
      </c>
    </row>
    <row r="1473" spans="1:9" x14ac:dyDescent="0.3">
      <c r="A1473" s="39">
        <f t="shared" si="92"/>
        <v>25</v>
      </c>
      <c r="B1473" s="40">
        <f>E1446</f>
        <v>42489</v>
      </c>
      <c r="C1473" s="46"/>
      <c r="D1473" s="42"/>
      <c r="E1473" s="42"/>
      <c r="F1473" s="43"/>
      <c r="G1473" s="43"/>
      <c r="H1473" s="104">
        <f t="shared" si="90"/>
        <v>0</v>
      </c>
      <c r="I1473" s="41">
        <f t="shared" si="91"/>
        <v>0</v>
      </c>
    </row>
    <row r="1474" spans="1:9" x14ac:dyDescent="0.3">
      <c r="A1474" s="39">
        <f t="shared" si="92"/>
        <v>26</v>
      </c>
      <c r="B1474" s="40">
        <f>E1446</f>
        <v>42489</v>
      </c>
      <c r="C1474" s="46"/>
      <c r="D1474" s="42"/>
      <c r="E1474" s="42"/>
      <c r="F1474" s="43"/>
      <c r="G1474" s="43"/>
      <c r="H1474" s="104">
        <f t="shared" si="90"/>
        <v>0</v>
      </c>
      <c r="I1474" s="41">
        <f t="shared" si="91"/>
        <v>0</v>
      </c>
    </row>
    <row r="1475" spans="1:9" x14ac:dyDescent="0.3">
      <c r="A1475" s="39">
        <f t="shared" si="92"/>
        <v>27</v>
      </c>
      <c r="B1475" s="40">
        <f>E1446</f>
        <v>42489</v>
      </c>
      <c r="C1475" s="46"/>
      <c r="D1475" s="42"/>
      <c r="E1475" s="42"/>
      <c r="F1475" s="43"/>
      <c r="G1475" s="43"/>
      <c r="H1475" s="104">
        <f t="shared" si="90"/>
        <v>0</v>
      </c>
      <c r="I1475" s="41">
        <f t="shared" si="91"/>
        <v>0</v>
      </c>
    </row>
    <row r="1476" spans="1:9" x14ac:dyDescent="0.3">
      <c r="A1476" s="39">
        <f t="shared" si="92"/>
        <v>28</v>
      </c>
      <c r="B1476" s="40">
        <f>E1446</f>
        <v>42489</v>
      </c>
      <c r="C1476" s="46"/>
      <c r="D1476" s="42"/>
      <c r="E1476" s="42"/>
      <c r="F1476" s="43"/>
      <c r="G1476" s="43"/>
      <c r="H1476" s="104">
        <f t="shared" si="90"/>
        <v>0</v>
      </c>
      <c r="I1476" s="41">
        <f t="shared" si="91"/>
        <v>0</v>
      </c>
    </row>
    <row r="1477" spans="1:9" x14ac:dyDescent="0.3">
      <c r="A1477" s="39">
        <f t="shared" si="92"/>
        <v>29</v>
      </c>
      <c r="B1477" s="40">
        <f>E1446</f>
        <v>42489</v>
      </c>
      <c r="C1477" s="46"/>
      <c r="D1477" s="42"/>
      <c r="E1477" s="42"/>
      <c r="F1477" s="43"/>
      <c r="G1477" s="43"/>
      <c r="H1477" s="104">
        <f t="shared" si="90"/>
        <v>0</v>
      </c>
      <c r="I1477" s="41">
        <f t="shared" si="91"/>
        <v>0</v>
      </c>
    </row>
    <row r="1478" spans="1:9" x14ac:dyDescent="0.3">
      <c r="A1478" s="39">
        <f t="shared" si="92"/>
        <v>30</v>
      </c>
      <c r="B1478" s="40">
        <f>E1446</f>
        <v>42489</v>
      </c>
      <c r="C1478" s="46"/>
      <c r="D1478" s="42"/>
      <c r="E1478" s="42"/>
      <c r="F1478" s="43"/>
      <c r="G1478" s="43"/>
      <c r="H1478" s="104">
        <f t="shared" si="90"/>
        <v>0</v>
      </c>
      <c r="I1478" s="41">
        <f t="shared" si="91"/>
        <v>0</v>
      </c>
    </row>
    <row r="1479" spans="1:9" x14ac:dyDescent="0.3">
      <c r="A1479" s="39">
        <f t="shared" si="92"/>
        <v>31</v>
      </c>
      <c r="B1479" s="40">
        <f>E1446</f>
        <v>42489</v>
      </c>
      <c r="C1479" s="46"/>
      <c r="D1479" s="42"/>
      <c r="E1479" s="42"/>
      <c r="F1479" s="43"/>
      <c r="G1479" s="43"/>
      <c r="H1479" s="104">
        <f t="shared" si="90"/>
        <v>0</v>
      </c>
      <c r="I1479" s="41">
        <f t="shared" si="91"/>
        <v>0</v>
      </c>
    </row>
    <row r="1480" spans="1:9" x14ac:dyDescent="0.3">
      <c r="A1480" s="39">
        <f t="shared" si="92"/>
        <v>32</v>
      </c>
      <c r="B1480" s="40">
        <f>E1446</f>
        <v>42489</v>
      </c>
      <c r="C1480" s="46"/>
      <c r="D1480" s="42"/>
      <c r="E1480" s="42"/>
      <c r="F1480" s="43"/>
      <c r="G1480" s="43"/>
      <c r="H1480" s="104">
        <f t="shared" si="90"/>
        <v>0</v>
      </c>
      <c r="I1480" s="41">
        <f t="shared" si="91"/>
        <v>0</v>
      </c>
    </row>
    <row r="1481" spans="1:9" x14ac:dyDescent="0.3">
      <c r="A1481" s="39">
        <f t="shared" si="92"/>
        <v>33</v>
      </c>
      <c r="B1481" s="40">
        <f>E1446</f>
        <v>42489</v>
      </c>
      <c r="C1481" s="46"/>
      <c r="D1481" s="42"/>
      <c r="E1481" s="42"/>
      <c r="F1481" s="43"/>
      <c r="G1481" s="43"/>
      <c r="H1481" s="104">
        <f t="shared" si="90"/>
        <v>0</v>
      </c>
      <c r="I1481" s="41">
        <f t="shared" si="91"/>
        <v>0</v>
      </c>
    </row>
    <row r="1482" spans="1:9" x14ac:dyDescent="0.3">
      <c r="A1482" s="39">
        <f t="shared" si="92"/>
        <v>34</v>
      </c>
      <c r="B1482" s="40">
        <f>E1446</f>
        <v>42489</v>
      </c>
      <c r="C1482" s="46"/>
      <c r="D1482" s="42"/>
      <c r="E1482" s="42"/>
      <c r="F1482" s="43"/>
      <c r="G1482" s="43"/>
      <c r="H1482" s="104">
        <f t="shared" si="90"/>
        <v>0</v>
      </c>
      <c r="I1482" s="41">
        <f t="shared" si="91"/>
        <v>0</v>
      </c>
    </row>
    <row r="1483" spans="1:9" x14ac:dyDescent="0.3">
      <c r="A1483" s="39">
        <f t="shared" si="92"/>
        <v>35</v>
      </c>
      <c r="B1483" s="40">
        <f>E1446</f>
        <v>42489</v>
      </c>
      <c r="C1483" s="46"/>
      <c r="D1483" s="42"/>
      <c r="E1483" s="42"/>
      <c r="F1483" s="43"/>
      <c r="G1483" s="43"/>
      <c r="H1483" s="104">
        <f t="shared" si="90"/>
        <v>0</v>
      </c>
      <c r="I1483" s="41">
        <f t="shared" si="91"/>
        <v>0</v>
      </c>
    </row>
    <row r="1484" spans="1:9" x14ac:dyDescent="0.3">
      <c r="A1484" s="39">
        <f t="shared" si="92"/>
        <v>36</v>
      </c>
      <c r="B1484" s="40">
        <f>E1446</f>
        <v>42489</v>
      </c>
      <c r="C1484" s="46"/>
      <c r="D1484" s="42"/>
      <c r="E1484" s="42"/>
      <c r="F1484" s="43"/>
      <c r="G1484" s="43"/>
      <c r="H1484" s="104">
        <f t="shared" si="90"/>
        <v>0</v>
      </c>
      <c r="I1484" s="41">
        <f t="shared" si="91"/>
        <v>0</v>
      </c>
    </row>
    <row r="1485" spans="1:9" x14ac:dyDescent="0.3">
      <c r="A1485" s="37"/>
      <c r="B1485" s="35"/>
      <c r="C1485" s="38" t="s">
        <v>12</v>
      </c>
      <c r="D1485" s="35"/>
      <c r="E1485" s="36"/>
      <c r="F1485" s="41">
        <f>SUM(F1449:F1484)</f>
        <v>350.06</v>
      </c>
      <c r="G1485" s="41">
        <f>SUM(G1449:G1484)</f>
        <v>0</v>
      </c>
      <c r="H1485" s="104">
        <f>SUM(H1449:H1484)</f>
        <v>4</v>
      </c>
      <c r="I1485" s="41">
        <f>SUM(I1449:I1484)</f>
        <v>346.06</v>
      </c>
    </row>
    <row r="1486" spans="1:9" x14ac:dyDescent="0.3">
      <c r="H1486" s="100"/>
    </row>
    <row r="1487" spans="1:9" x14ac:dyDescent="0.3">
      <c r="G1487" s="29" t="s">
        <v>31</v>
      </c>
      <c r="H1487" s="100"/>
    </row>
    <row r="1488" spans="1:9" x14ac:dyDescent="0.3">
      <c r="H1488" s="100"/>
    </row>
    <row r="1489" spans="1:9" x14ac:dyDescent="0.3">
      <c r="A1489" s="49"/>
      <c r="B1489" s="29" t="s">
        <v>18</v>
      </c>
      <c r="C1489" s="30" t="s">
        <v>91</v>
      </c>
      <c r="D1489" s="49"/>
      <c r="E1489" s="49"/>
      <c r="F1489" s="49"/>
      <c r="G1489" s="49"/>
      <c r="H1489" s="100"/>
      <c r="I1489" s="49"/>
    </row>
    <row r="1490" spans="1:9" x14ac:dyDescent="0.3">
      <c r="A1490" s="49"/>
      <c r="B1490" s="29" t="s">
        <v>19</v>
      </c>
      <c r="C1490" s="31">
        <v>4002</v>
      </c>
      <c r="D1490" s="49"/>
      <c r="E1490" s="49"/>
      <c r="F1490" s="49"/>
      <c r="G1490" s="49"/>
      <c r="H1490" s="100"/>
      <c r="I1490" s="49"/>
    </row>
    <row r="1491" spans="1:9" x14ac:dyDescent="0.3">
      <c r="A1491" s="49"/>
      <c r="B1491" s="49"/>
      <c r="C1491" s="49"/>
      <c r="D1491" s="49"/>
      <c r="E1491" s="49"/>
      <c r="F1491" s="49"/>
      <c r="G1491" s="49"/>
      <c r="H1491" s="100"/>
      <c r="I1491" s="49"/>
    </row>
    <row r="1492" spans="1:9" ht="18" x14ac:dyDescent="0.35">
      <c r="A1492" s="49"/>
      <c r="B1492" s="49"/>
      <c r="C1492" s="29"/>
      <c r="D1492" s="32"/>
      <c r="E1492" s="33" t="s">
        <v>20</v>
      </c>
      <c r="F1492" s="32"/>
      <c r="G1492" s="29"/>
      <c r="H1492" s="100"/>
      <c r="I1492" s="49"/>
    </row>
    <row r="1493" spans="1:9" ht="18" x14ac:dyDescent="0.35">
      <c r="A1493" s="49"/>
      <c r="B1493" s="49"/>
      <c r="C1493" s="29"/>
      <c r="D1493" s="32"/>
      <c r="E1493" s="33" t="s">
        <v>21</v>
      </c>
      <c r="F1493" s="32"/>
      <c r="G1493" s="29"/>
      <c r="H1493" s="100"/>
      <c r="I1493" s="49"/>
    </row>
    <row r="1494" spans="1:9" ht="18" x14ac:dyDescent="0.35">
      <c r="A1494" s="49"/>
      <c r="B1494" s="49"/>
      <c r="C1494" s="29"/>
      <c r="D1494" s="34" t="s">
        <v>22</v>
      </c>
      <c r="E1494" s="44">
        <f>E1446+1</f>
        <v>42490</v>
      </c>
      <c r="F1494" s="32"/>
      <c r="G1494" s="29"/>
      <c r="H1494" s="100"/>
      <c r="I1494" s="49"/>
    </row>
    <row r="1495" spans="1:9" x14ac:dyDescent="0.3">
      <c r="A1495" s="49"/>
      <c r="B1495" s="49"/>
      <c r="C1495" s="49"/>
      <c r="D1495" s="49"/>
      <c r="E1495" s="49"/>
      <c r="F1495" s="49"/>
      <c r="G1495" s="49"/>
      <c r="H1495" s="100"/>
      <c r="I1495" s="49"/>
    </row>
    <row r="1496" spans="1:9" ht="36" x14ac:dyDescent="0.3">
      <c r="A1496" s="27" t="s">
        <v>23</v>
      </c>
      <c r="B1496" s="28" t="s">
        <v>15</v>
      </c>
      <c r="C1496" s="28" t="s">
        <v>24</v>
      </c>
      <c r="D1496" s="28" t="s">
        <v>25</v>
      </c>
      <c r="E1496" s="28" t="s">
        <v>26</v>
      </c>
      <c r="F1496" s="26" t="s">
        <v>27</v>
      </c>
      <c r="G1496" s="28" t="s">
        <v>28</v>
      </c>
      <c r="H1496" s="209" t="s">
        <v>29</v>
      </c>
      <c r="I1496" s="26" t="s">
        <v>30</v>
      </c>
    </row>
    <row r="1497" spans="1:9" x14ac:dyDescent="0.3">
      <c r="A1497" s="39">
        <v>1</v>
      </c>
      <c r="B1497" s="40">
        <f>E1494</f>
        <v>42490</v>
      </c>
      <c r="C1497" s="46">
        <v>616027</v>
      </c>
      <c r="D1497" s="42">
        <v>623</v>
      </c>
      <c r="E1497" s="42">
        <v>34529</v>
      </c>
      <c r="F1497" s="43">
        <v>70</v>
      </c>
      <c r="G1497" s="43"/>
      <c r="H1497" s="104">
        <f t="shared" ref="H1497:H1532" si="93">IF(F1497-G1497&lt;50,0,IF(F1497-G1497&lt;150,1,IF(F1497-G1497&lt;250,2,IF(F1497-G1497&lt;350,3,IF(F1497-G1497&lt;450,4,IF(F1497-G1497&lt;550,5,IF(F1497-G1497&lt;650,6,IF(F1497-G1497&lt;750,7,IF(F1497-G1497&lt;850,8,IF(F1497-G1497&lt;950,9,IF(F1497-G1497&lt;1050,10,IF(F1497-G1497&lt;1150,11,IF(F1497-G1497&lt;1250,12,IF(F1497-G1497&lt;1350,13,IF(F1497-G1497&lt;1450,14,IF(F1497-G1497&lt;1550,15,IF(F1497-G1497&lt;1650,16,IF(F1497-G1497&lt;1750,17,IF(F1497-G1497&lt;1850,18,IF(F1497-G1497&lt;1950,19,IF(F1497-G1497&lt;2050,20,IF(F1497-G1497&lt;2150,21,IF(F1497-G1497&lt;2250,22,IF(F1497-G1497&lt;2350,23,IF(F1497-G1497&lt;2450,24,IF(F1497-G1497&lt;2550,25,IF(F1497-G1497&lt;2650,26,IF(F1497-G1497&lt;2750,27,IF(F1497-G1497&lt;2850,28,IF(F1497-G1497&lt;2950,29,IF(F1497-G1497&lt;3050,30,)))))))))))))))))))))))))))))))</f>
        <v>1</v>
      </c>
      <c r="I1497" s="41">
        <f>F1497-H1497</f>
        <v>69</v>
      </c>
    </row>
    <row r="1498" spans="1:9" x14ac:dyDescent="0.3">
      <c r="A1498" s="39">
        <f>A1497+1</f>
        <v>2</v>
      </c>
      <c r="B1498" s="40">
        <f>E1494</f>
        <v>42490</v>
      </c>
      <c r="C1498" s="46">
        <v>615063</v>
      </c>
      <c r="D1498" s="42">
        <v>728</v>
      </c>
      <c r="E1498" s="42">
        <v>31593</v>
      </c>
      <c r="F1498" s="43">
        <v>100</v>
      </c>
      <c r="G1498" s="43"/>
      <c r="H1498" s="104">
        <f t="shared" si="93"/>
        <v>1</v>
      </c>
      <c r="I1498" s="41">
        <f t="shared" ref="I1498:I1532" si="94">F1498-H1498</f>
        <v>99</v>
      </c>
    </row>
    <row r="1499" spans="1:9" x14ac:dyDescent="0.3">
      <c r="A1499" s="39">
        <f t="shared" ref="A1499:A1532" si="95">A1498+1</f>
        <v>3</v>
      </c>
      <c r="B1499" s="40">
        <f>E1494</f>
        <v>42490</v>
      </c>
      <c r="C1499" s="46">
        <v>616027</v>
      </c>
      <c r="D1499" s="42">
        <v>624</v>
      </c>
      <c r="E1499" s="42">
        <v>44630</v>
      </c>
      <c r="F1499" s="43">
        <v>200</v>
      </c>
      <c r="G1499" s="43"/>
      <c r="H1499" s="104">
        <f t="shared" si="93"/>
        <v>2</v>
      </c>
      <c r="I1499" s="41">
        <f t="shared" si="94"/>
        <v>198</v>
      </c>
    </row>
    <row r="1500" spans="1:9" x14ac:dyDescent="0.3">
      <c r="A1500" s="39">
        <f t="shared" si="95"/>
        <v>4</v>
      </c>
      <c r="B1500" s="40">
        <f>E1494</f>
        <v>42490</v>
      </c>
      <c r="C1500" s="46">
        <v>615063</v>
      </c>
      <c r="D1500" s="42">
        <v>729</v>
      </c>
      <c r="E1500" s="42">
        <v>6703</v>
      </c>
      <c r="F1500" s="43">
        <v>25</v>
      </c>
      <c r="G1500" s="43">
        <v>6.4</v>
      </c>
      <c r="H1500" s="104">
        <f t="shared" si="93"/>
        <v>0</v>
      </c>
      <c r="I1500" s="41">
        <f t="shared" si="94"/>
        <v>25</v>
      </c>
    </row>
    <row r="1501" spans="1:9" x14ac:dyDescent="0.3">
      <c r="A1501" s="39">
        <f t="shared" si="95"/>
        <v>5</v>
      </c>
      <c r="B1501" s="40">
        <f>E1494</f>
        <v>42490</v>
      </c>
      <c r="C1501" s="46">
        <v>616027</v>
      </c>
      <c r="D1501" s="42">
        <v>625</v>
      </c>
      <c r="E1501" s="42">
        <v>47219</v>
      </c>
      <c r="F1501" s="43">
        <v>30.01</v>
      </c>
      <c r="G1501" s="43"/>
      <c r="H1501" s="104">
        <f t="shared" si="93"/>
        <v>0</v>
      </c>
      <c r="I1501" s="41">
        <f t="shared" si="94"/>
        <v>30.01</v>
      </c>
    </row>
    <row r="1502" spans="1:9" x14ac:dyDescent="0.3">
      <c r="A1502" s="39">
        <f t="shared" si="95"/>
        <v>6</v>
      </c>
      <c r="B1502" s="40">
        <f>E1494</f>
        <v>42490</v>
      </c>
      <c r="C1502" s="46">
        <v>615063</v>
      </c>
      <c r="D1502" s="42">
        <v>730</v>
      </c>
      <c r="E1502" s="42">
        <v>1650</v>
      </c>
      <c r="F1502" s="43">
        <v>20</v>
      </c>
      <c r="G1502" s="43"/>
      <c r="H1502" s="104">
        <f t="shared" si="93"/>
        <v>0</v>
      </c>
      <c r="I1502" s="41">
        <f t="shared" si="94"/>
        <v>20</v>
      </c>
    </row>
    <row r="1503" spans="1:9" x14ac:dyDescent="0.3">
      <c r="A1503" s="39">
        <f t="shared" si="95"/>
        <v>7</v>
      </c>
      <c r="B1503" s="40">
        <f>E1494</f>
        <v>42490</v>
      </c>
      <c r="C1503" s="46">
        <v>616027</v>
      </c>
      <c r="D1503" s="42">
        <v>626</v>
      </c>
      <c r="E1503" s="42">
        <v>40098</v>
      </c>
      <c r="F1503" s="43">
        <v>40</v>
      </c>
      <c r="G1503" s="43"/>
      <c r="H1503" s="104">
        <f t="shared" si="93"/>
        <v>0</v>
      </c>
      <c r="I1503" s="41">
        <f t="shared" si="94"/>
        <v>40</v>
      </c>
    </row>
    <row r="1504" spans="1:9" x14ac:dyDescent="0.3">
      <c r="A1504" s="39">
        <f t="shared" si="95"/>
        <v>8</v>
      </c>
      <c r="B1504" s="40">
        <f>E1494</f>
        <v>42490</v>
      </c>
      <c r="C1504" s="46">
        <v>636632</v>
      </c>
      <c r="D1504" s="42">
        <v>769</v>
      </c>
      <c r="E1504" s="42">
        <v>26183</v>
      </c>
      <c r="F1504" s="43">
        <v>40</v>
      </c>
      <c r="G1504" s="43"/>
      <c r="H1504" s="104">
        <f t="shared" si="93"/>
        <v>0</v>
      </c>
      <c r="I1504" s="41">
        <f t="shared" si="94"/>
        <v>40</v>
      </c>
    </row>
    <row r="1505" spans="1:9" x14ac:dyDescent="0.3">
      <c r="A1505" s="39">
        <f t="shared" si="95"/>
        <v>9</v>
      </c>
      <c r="B1505" s="40">
        <f>E1494</f>
        <v>42490</v>
      </c>
      <c r="C1505" s="46">
        <v>616027</v>
      </c>
      <c r="D1505" s="42">
        <v>627</v>
      </c>
      <c r="E1505" s="42">
        <v>7793</v>
      </c>
      <c r="F1505" s="43">
        <v>30.06</v>
      </c>
      <c r="G1505" s="43"/>
      <c r="H1505" s="104">
        <f t="shared" si="93"/>
        <v>0</v>
      </c>
      <c r="I1505" s="41">
        <f t="shared" si="94"/>
        <v>30.06</v>
      </c>
    </row>
    <row r="1506" spans="1:9" x14ac:dyDescent="0.3">
      <c r="A1506" s="39">
        <f t="shared" si="95"/>
        <v>10</v>
      </c>
      <c r="B1506" s="40">
        <f>E1494</f>
        <v>42490</v>
      </c>
      <c r="C1506" s="46">
        <v>616027</v>
      </c>
      <c r="D1506" s="42">
        <v>628</v>
      </c>
      <c r="E1506" s="42">
        <v>48616</v>
      </c>
      <c r="F1506" s="43">
        <v>40</v>
      </c>
      <c r="G1506" s="43"/>
      <c r="H1506" s="104">
        <f t="shared" si="93"/>
        <v>0</v>
      </c>
      <c r="I1506" s="41">
        <f t="shared" si="94"/>
        <v>40</v>
      </c>
    </row>
    <row r="1507" spans="1:9" x14ac:dyDescent="0.3">
      <c r="A1507" s="39">
        <f t="shared" si="95"/>
        <v>11</v>
      </c>
      <c r="B1507" s="40">
        <f>E1494</f>
        <v>42490</v>
      </c>
      <c r="C1507" s="46">
        <v>616027</v>
      </c>
      <c r="D1507" s="42">
        <v>629</v>
      </c>
      <c r="E1507" s="42">
        <v>61947</v>
      </c>
      <c r="F1507" s="43">
        <v>30.18</v>
      </c>
      <c r="G1507" s="43">
        <v>4.0999999999999996</v>
      </c>
      <c r="H1507" s="104">
        <f t="shared" si="93"/>
        <v>0</v>
      </c>
      <c r="I1507" s="41">
        <f t="shared" si="94"/>
        <v>30.18</v>
      </c>
    </row>
    <row r="1508" spans="1:9" x14ac:dyDescent="0.3">
      <c r="A1508" s="39">
        <f t="shared" si="95"/>
        <v>12</v>
      </c>
      <c r="B1508" s="40">
        <f>E1494</f>
        <v>42490</v>
      </c>
      <c r="C1508" s="46">
        <v>616027</v>
      </c>
      <c r="D1508" s="42">
        <v>630</v>
      </c>
      <c r="E1508" s="42">
        <v>7719</v>
      </c>
      <c r="F1508" s="43">
        <v>80</v>
      </c>
      <c r="G1508" s="43"/>
      <c r="H1508" s="104">
        <f t="shared" si="93"/>
        <v>1</v>
      </c>
      <c r="I1508" s="41">
        <f t="shared" si="94"/>
        <v>79</v>
      </c>
    </row>
    <row r="1509" spans="1:9" x14ac:dyDescent="0.3">
      <c r="A1509" s="39">
        <f t="shared" si="95"/>
        <v>13</v>
      </c>
      <c r="B1509" s="40">
        <f>E1494</f>
        <v>42490</v>
      </c>
      <c r="C1509" s="46">
        <v>636632</v>
      </c>
      <c r="D1509" s="42">
        <v>770</v>
      </c>
      <c r="E1509" s="42">
        <v>37333</v>
      </c>
      <c r="F1509" s="43">
        <v>30</v>
      </c>
      <c r="G1509" s="43"/>
      <c r="H1509" s="104">
        <f t="shared" si="93"/>
        <v>0</v>
      </c>
      <c r="I1509" s="41">
        <f t="shared" si="94"/>
        <v>30</v>
      </c>
    </row>
    <row r="1510" spans="1:9" x14ac:dyDescent="0.3">
      <c r="A1510" s="39">
        <f t="shared" si="95"/>
        <v>14</v>
      </c>
      <c r="B1510" s="40">
        <f>E1494</f>
        <v>42490</v>
      </c>
      <c r="C1510" s="46">
        <v>615063</v>
      </c>
      <c r="D1510" s="42">
        <v>731</v>
      </c>
      <c r="E1510" s="42">
        <v>31813</v>
      </c>
      <c r="F1510" s="43">
        <v>30</v>
      </c>
      <c r="G1510" s="43"/>
      <c r="H1510" s="104">
        <f t="shared" si="93"/>
        <v>0</v>
      </c>
      <c r="I1510" s="41">
        <f t="shared" si="94"/>
        <v>30</v>
      </c>
    </row>
    <row r="1511" spans="1:9" x14ac:dyDescent="0.3">
      <c r="A1511" s="39">
        <f t="shared" si="95"/>
        <v>15</v>
      </c>
      <c r="B1511" s="40">
        <f>E1494</f>
        <v>42490</v>
      </c>
      <c r="C1511" s="46">
        <v>616027</v>
      </c>
      <c r="D1511" s="42">
        <v>631</v>
      </c>
      <c r="E1511" s="42">
        <v>59102</v>
      </c>
      <c r="F1511" s="43">
        <v>60</v>
      </c>
      <c r="G1511" s="43"/>
      <c r="H1511" s="104">
        <f t="shared" si="93"/>
        <v>1</v>
      </c>
      <c r="I1511" s="41">
        <f t="shared" si="94"/>
        <v>59</v>
      </c>
    </row>
    <row r="1512" spans="1:9" x14ac:dyDescent="0.3">
      <c r="A1512" s="39">
        <f t="shared" si="95"/>
        <v>16</v>
      </c>
      <c r="B1512" s="40">
        <f>E1494</f>
        <v>42490</v>
      </c>
      <c r="C1512" s="46">
        <v>616027</v>
      </c>
      <c r="D1512" s="42">
        <v>632</v>
      </c>
      <c r="E1512" s="42">
        <v>55646</v>
      </c>
      <c r="F1512" s="43">
        <v>300</v>
      </c>
      <c r="G1512" s="43"/>
      <c r="H1512" s="104">
        <f t="shared" si="93"/>
        <v>3</v>
      </c>
      <c r="I1512" s="41">
        <f t="shared" si="94"/>
        <v>297</v>
      </c>
    </row>
    <row r="1513" spans="1:9" x14ac:dyDescent="0.3">
      <c r="A1513" s="39">
        <f t="shared" si="95"/>
        <v>17</v>
      </c>
      <c r="B1513" s="40">
        <f>E1494</f>
        <v>42490</v>
      </c>
      <c r="C1513" s="46">
        <v>636632</v>
      </c>
      <c r="D1513" s="42">
        <v>771</v>
      </c>
      <c r="E1513" s="42">
        <v>33849</v>
      </c>
      <c r="F1513" s="43">
        <v>200</v>
      </c>
      <c r="G1513" s="43"/>
      <c r="H1513" s="104">
        <f t="shared" si="93"/>
        <v>2</v>
      </c>
      <c r="I1513" s="41">
        <f t="shared" si="94"/>
        <v>198</v>
      </c>
    </row>
    <row r="1514" spans="1:9" x14ac:dyDescent="0.3">
      <c r="A1514" s="39">
        <f t="shared" si="95"/>
        <v>18</v>
      </c>
      <c r="B1514" s="40">
        <f>E1494</f>
        <v>42490</v>
      </c>
      <c r="C1514" s="46">
        <v>616027</v>
      </c>
      <c r="D1514" s="42">
        <v>633</v>
      </c>
      <c r="E1514" s="42">
        <v>26571</v>
      </c>
      <c r="F1514" s="43">
        <v>50</v>
      </c>
      <c r="G1514" s="43"/>
      <c r="H1514" s="104">
        <f t="shared" si="93"/>
        <v>1</v>
      </c>
      <c r="I1514" s="41">
        <f t="shared" si="94"/>
        <v>49</v>
      </c>
    </row>
    <row r="1515" spans="1:9" x14ac:dyDescent="0.3">
      <c r="A1515" s="39">
        <f t="shared" si="95"/>
        <v>19</v>
      </c>
      <c r="B1515" s="40">
        <f>E1494</f>
        <v>42490</v>
      </c>
      <c r="C1515" s="46">
        <v>615063</v>
      </c>
      <c r="D1515" s="42">
        <v>732</v>
      </c>
      <c r="E1515" s="42">
        <v>10545</v>
      </c>
      <c r="F1515" s="43">
        <v>100</v>
      </c>
      <c r="G1515" s="43"/>
      <c r="H1515" s="104">
        <f t="shared" si="93"/>
        <v>1</v>
      </c>
      <c r="I1515" s="41">
        <f t="shared" si="94"/>
        <v>99</v>
      </c>
    </row>
    <row r="1516" spans="1:9" x14ac:dyDescent="0.3">
      <c r="A1516" s="39">
        <f t="shared" si="95"/>
        <v>20</v>
      </c>
      <c r="B1516" s="40">
        <f>E1494</f>
        <v>42490</v>
      </c>
      <c r="C1516" s="46"/>
      <c r="D1516" s="42"/>
      <c r="E1516" s="42"/>
      <c r="F1516" s="43"/>
      <c r="G1516" s="43"/>
      <c r="H1516" s="104">
        <f t="shared" si="93"/>
        <v>0</v>
      </c>
      <c r="I1516" s="41">
        <f t="shared" si="94"/>
        <v>0</v>
      </c>
    </row>
    <row r="1517" spans="1:9" x14ac:dyDescent="0.3">
      <c r="A1517" s="39">
        <f t="shared" si="95"/>
        <v>21</v>
      </c>
      <c r="B1517" s="40">
        <f>E1494</f>
        <v>42490</v>
      </c>
      <c r="C1517" s="46"/>
      <c r="D1517" s="42"/>
      <c r="E1517" s="42"/>
      <c r="F1517" s="43"/>
      <c r="G1517" s="43"/>
      <c r="H1517" s="104">
        <f t="shared" si="93"/>
        <v>0</v>
      </c>
      <c r="I1517" s="41">
        <f t="shared" si="94"/>
        <v>0</v>
      </c>
    </row>
    <row r="1518" spans="1:9" x14ac:dyDescent="0.3">
      <c r="A1518" s="39">
        <f t="shared" si="95"/>
        <v>22</v>
      </c>
      <c r="B1518" s="40">
        <f>E1494</f>
        <v>42490</v>
      </c>
      <c r="C1518" s="46"/>
      <c r="D1518" s="42"/>
      <c r="E1518" s="42"/>
      <c r="F1518" s="43"/>
      <c r="G1518" s="43"/>
      <c r="H1518" s="104">
        <f t="shared" si="93"/>
        <v>0</v>
      </c>
      <c r="I1518" s="41">
        <f t="shared" si="94"/>
        <v>0</v>
      </c>
    </row>
    <row r="1519" spans="1:9" x14ac:dyDescent="0.3">
      <c r="A1519" s="39">
        <f t="shared" si="95"/>
        <v>23</v>
      </c>
      <c r="B1519" s="40">
        <f>E1494</f>
        <v>42490</v>
      </c>
      <c r="C1519" s="46"/>
      <c r="D1519" s="42"/>
      <c r="E1519" s="42"/>
      <c r="F1519" s="43"/>
      <c r="G1519" s="43"/>
      <c r="H1519" s="104">
        <f t="shared" si="93"/>
        <v>0</v>
      </c>
      <c r="I1519" s="41">
        <f t="shared" si="94"/>
        <v>0</v>
      </c>
    </row>
    <row r="1520" spans="1:9" x14ac:dyDescent="0.3">
      <c r="A1520" s="39">
        <f t="shared" si="95"/>
        <v>24</v>
      </c>
      <c r="B1520" s="40">
        <f>E1494</f>
        <v>42490</v>
      </c>
      <c r="C1520" s="46"/>
      <c r="D1520" s="42"/>
      <c r="E1520" s="42"/>
      <c r="F1520" s="43"/>
      <c r="G1520" s="43"/>
      <c r="H1520" s="104">
        <f t="shared" si="93"/>
        <v>0</v>
      </c>
      <c r="I1520" s="41">
        <f t="shared" si="94"/>
        <v>0</v>
      </c>
    </row>
    <row r="1521" spans="1:9" x14ac:dyDescent="0.3">
      <c r="A1521" s="39">
        <f t="shared" si="95"/>
        <v>25</v>
      </c>
      <c r="B1521" s="40">
        <f>E1494</f>
        <v>42490</v>
      </c>
      <c r="C1521" s="46"/>
      <c r="D1521" s="42"/>
      <c r="E1521" s="42"/>
      <c r="F1521" s="43"/>
      <c r="G1521" s="43"/>
      <c r="H1521" s="104">
        <f t="shared" si="93"/>
        <v>0</v>
      </c>
      <c r="I1521" s="41">
        <f t="shared" si="94"/>
        <v>0</v>
      </c>
    </row>
    <row r="1522" spans="1:9" x14ac:dyDescent="0.3">
      <c r="A1522" s="39">
        <f t="shared" si="95"/>
        <v>26</v>
      </c>
      <c r="B1522" s="40">
        <f>E1494</f>
        <v>42490</v>
      </c>
      <c r="C1522" s="46"/>
      <c r="D1522" s="42"/>
      <c r="E1522" s="42"/>
      <c r="F1522" s="43"/>
      <c r="G1522" s="43"/>
      <c r="H1522" s="104">
        <f t="shared" si="93"/>
        <v>0</v>
      </c>
      <c r="I1522" s="41">
        <f t="shared" si="94"/>
        <v>0</v>
      </c>
    </row>
    <row r="1523" spans="1:9" x14ac:dyDescent="0.3">
      <c r="A1523" s="39">
        <f t="shared" si="95"/>
        <v>27</v>
      </c>
      <c r="B1523" s="40">
        <f>E1494</f>
        <v>42490</v>
      </c>
      <c r="C1523" s="46"/>
      <c r="D1523" s="42"/>
      <c r="E1523" s="42"/>
      <c r="F1523" s="43"/>
      <c r="G1523" s="43"/>
      <c r="H1523" s="104">
        <f t="shared" si="93"/>
        <v>0</v>
      </c>
      <c r="I1523" s="41">
        <f t="shared" si="94"/>
        <v>0</v>
      </c>
    </row>
    <row r="1524" spans="1:9" x14ac:dyDescent="0.3">
      <c r="A1524" s="39">
        <f t="shared" si="95"/>
        <v>28</v>
      </c>
      <c r="B1524" s="40">
        <f>E1494</f>
        <v>42490</v>
      </c>
      <c r="C1524" s="46"/>
      <c r="D1524" s="42"/>
      <c r="E1524" s="42"/>
      <c r="F1524" s="43"/>
      <c r="G1524" s="43"/>
      <c r="H1524" s="104">
        <f t="shared" si="93"/>
        <v>0</v>
      </c>
      <c r="I1524" s="41">
        <f t="shared" si="94"/>
        <v>0</v>
      </c>
    </row>
    <row r="1525" spans="1:9" x14ac:dyDescent="0.3">
      <c r="A1525" s="39">
        <f t="shared" si="95"/>
        <v>29</v>
      </c>
      <c r="B1525" s="40">
        <f>E1494</f>
        <v>42490</v>
      </c>
      <c r="C1525" s="46"/>
      <c r="D1525" s="42"/>
      <c r="E1525" s="42"/>
      <c r="F1525" s="43"/>
      <c r="G1525" s="43"/>
      <c r="H1525" s="104">
        <f t="shared" si="93"/>
        <v>0</v>
      </c>
      <c r="I1525" s="41">
        <f t="shared" si="94"/>
        <v>0</v>
      </c>
    </row>
    <row r="1526" spans="1:9" x14ac:dyDescent="0.3">
      <c r="A1526" s="39">
        <f t="shared" si="95"/>
        <v>30</v>
      </c>
      <c r="B1526" s="40">
        <f>E1494</f>
        <v>42490</v>
      </c>
      <c r="C1526" s="46"/>
      <c r="D1526" s="42"/>
      <c r="E1526" s="42"/>
      <c r="F1526" s="43"/>
      <c r="G1526" s="43"/>
      <c r="H1526" s="104">
        <f t="shared" si="93"/>
        <v>0</v>
      </c>
      <c r="I1526" s="41">
        <f t="shared" si="94"/>
        <v>0</v>
      </c>
    </row>
    <row r="1527" spans="1:9" x14ac:dyDescent="0.3">
      <c r="A1527" s="39">
        <f t="shared" si="95"/>
        <v>31</v>
      </c>
      <c r="B1527" s="40">
        <f>E1494</f>
        <v>42490</v>
      </c>
      <c r="C1527" s="46"/>
      <c r="D1527" s="42"/>
      <c r="E1527" s="42"/>
      <c r="F1527" s="43"/>
      <c r="G1527" s="43"/>
      <c r="H1527" s="104">
        <f t="shared" si="93"/>
        <v>0</v>
      </c>
      <c r="I1527" s="41">
        <f t="shared" si="94"/>
        <v>0</v>
      </c>
    </row>
    <row r="1528" spans="1:9" x14ac:dyDescent="0.3">
      <c r="A1528" s="39">
        <f t="shared" si="95"/>
        <v>32</v>
      </c>
      <c r="B1528" s="40">
        <f>E1494</f>
        <v>42490</v>
      </c>
      <c r="C1528" s="46"/>
      <c r="D1528" s="42"/>
      <c r="E1528" s="42"/>
      <c r="F1528" s="43"/>
      <c r="G1528" s="43"/>
      <c r="H1528" s="104">
        <f t="shared" si="93"/>
        <v>0</v>
      </c>
      <c r="I1528" s="41">
        <f t="shared" si="94"/>
        <v>0</v>
      </c>
    </row>
    <row r="1529" spans="1:9" x14ac:dyDescent="0.3">
      <c r="A1529" s="39">
        <f t="shared" si="95"/>
        <v>33</v>
      </c>
      <c r="B1529" s="40">
        <f>E1494</f>
        <v>42490</v>
      </c>
      <c r="C1529" s="46"/>
      <c r="D1529" s="42"/>
      <c r="E1529" s="42"/>
      <c r="F1529" s="43"/>
      <c r="G1529" s="43"/>
      <c r="H1529" s="104">
        <f t="shared" si="93"/>
        <v>0</v>
      </c>
      <c r="I1529" s="41">
        <f t="shared" si="94"/>
        <v>0</v>
      </c>
    </row>
    <row r="1530" spans="1:9" x14ac:dyDescent="0.3">
      <c r="A1530" s="39">
        <f t="shared" si="95"/>
        <v>34</v>
      </c>
      <c r="B1530" s="40">
        <f>E1494</f>
        <v>42490</v>
      </c>
      <c r="C1530" s="46"/>
      <c r="D1530" s="42"/>
      <c r="E1530" s="42"/>
      <c r="F1530" s="43"/>
      <c r="G1530" s="43"/>
      <c r="H1530" s="104">
        <f t="shared" si="93"/>
        <v>0</v>
      </c>
      <c r="I1530" s="41">
        <f t="shared" si="94"/>
        <v>0</v>
      </c>
    </row>
    <row r="1531" spans="1:9" x14ac:dyDescent="0.3">
      <c r="A1531" s="39">
        <f t="shared" si="95"/>
        <v>35</v>
      </c>
      <c r="B1531" s="40">
        <f>E1494</f>
        <v>42490</v>
      </c>
      <c r="C1531" s="46"/>
      <c r="D1531" s="42"/>
      <c r="E1531" s="42"/>
      <c r="F1531" s="43"/>
      <c r="G1531" s="43"/>
      <c r="H1531" s="104">
        <f t="shared" si="93"/>
        <v>0</v>
      </c>
      <c r="I1531" s="41">
        <f t="shared" si="94"/>
        <v>0</v>
      </c>
    </row>
    <row r="1532" spans="1:9" x14ac:dyDescent="0.3">
      <c r="A1532" s="39">
        <f t="shared" si="95"/>
        <v>36</v>
      </c>
      <c r="B1532" s="40">
        <f>E1494</f>
        <v>42490</v>
      </c>
      <c r="C1532" s="46"/>
      <c r="D1532" s="42"/>
      <c r="E1532" s="42"/>
      <c r="F1532" s="43"/>
      <c r="G1532" s="43"/>
      <c r="H1532" s="104">
        <f t="shared" si="93"/>
        <v>0</v>
      </c>
      <c r="I1532" s="41">
        <f t="shared" si="94"/>
        <v>0</v>
      </c>
    </row>
    <row r="1533" spans="1:9" x14ac:dyDescent="0.3">
      <c r="A1533" s="37"/>
      <c r="B1533" s="35"/>
      <c r="C1533" s="38" t="s">
        <v>12</v>
      </c>
      <c r="D1533" s="35"/>
      <c r="E1533" s="36"/>
      <c r="F1533" s="41">
        <f>SUM(F1497:F1532)</f>
        <v>1475.25</v>
      </c>
      <c r="G1533" s="41">
        <f>SUM(G1497:G1532)</f>
        <v>10.5</v>
      </c>
      <c r="H1533" s="104">
        <f>SUM(H1497:H1532)</f>
        <v>13</v>
      </c>
      <c r="I1533" s="41">
        <f>SUM(I1497:I1532)</f>
        <v>1462.25</v>
      </c>
    </row>
    <row r="1534" spans="1:9" x14ac:dyDescent="0.3">
      <c r="A1534" s="49"/>
      <c r="B1534" s="49"/>
      <c r="C1534" s="49"/>
      <c r="D1534" s="49"/>
      <c r="E1534" s="49"/>
      <c r="F1534" s="49"/>
      <c r="G1534" s="49"/>
      <c r="H1534" s="100"/>
      <c r="I1534" s="49"/>
    </row>
    <row r="1535" spans="1:9" x14ac:dyDescent="0.3">
      <c r="A1535" s="49"/>
      <c r="B1535" s="49"/>
      <c r="C1535" s="49"/>
      <c r="D1535" s="49"/>
      <c r="E1535" s="49"/>
      <c r="F1535" s="49"/>
      <c r="G1535" s="29" t="s">
        <v>31</v>
      </c>
      <c r="H1535" s="100"/>
      <c r="I1535" s="49"/>
    </row>
    <row r="1536" spans="1:9" x14ac:dyDescent="0.3">
      <c r="A1536" s="49"/>
      <c r="B1536" s="49"/>
      <c r="C1536" s="49"/>
      <c r="D1536" s="49"/>
      <c r="E1536" s="49"/>
      <c r="F1536" s="49"/>
      <c r="G1536" s="49"/>
      <c r="H1536" s="100"/>
      <c r="I1536" s="49"/>
    </row>
    <row r="1537" spans="1:9" x14ac:dyDescent="0.3">
      <c r="A1537" s="49"/>
      <c r="B1537" s="29" t="s">
        <v>18</v>
      </c>
      <c r="C1537" s="30" t="s">
        <v>91</v>
      </c>
      <c r="D1537" s="49"/>
      <c r="E1537" s="49"/>
      <c r="F1537" s="49"/>
      <c r="G1537" s="49"/>
      <c r="H1537" s="100"/>
      <c r="I1537" s="49"/>
    </row>
    <row r="1538" spans="1:9" x14ac:dyDescent="0.3">
      <c r="A1538" s="49"/>
      <c r="B1538" s="29" t="s">
        <v>19</v>
      </c>
      <c r="C1538" s="31">
        <v>4002</v>
      </c>
      <c r="D1538" s="49"/>
      <c r="E1538" s="49"/>
      <c r="F1538" s="49"/>
      <c r="G1538" s="49"/>
      <c r="H1538" s="100"/>
      <c r="I1538" s="49"/>
    </row>
    <row r="1539" spans="1:9" x14ac:dyDescent="0.3">
      <c r="A1539" s="49"/>
      <c r="B1539" s="49"/>
      <c r="C1539" s="49"/>
      <c r="D1539" s="49"/>
      <c r="E1539" s="49"/>
      <c r="F1539" s="49"/>
      <c r="G1539" s="49"/>
      <c r="H1539" s="100"/>
      <c r="I1539" s="49"/>
    </row>
    <row r="1540" spans="1:9" ht="18" x14ac:dyDescent="0.35">
      <c r="A1540" s="49"/>
      <c r="B1540" s="49"/>
      <c r="C1540" s="29"/>
      <c r="D1540" s="32"/>
      <c r="E1540" s="33" t="s">
        <v>20</v>
      </c>
      <c r="F1540" s="32"/>
      <c r="G1540" s="29"/>
      <c r="H1540" s="100"/>
      <c r="I1540" s="49"/>
    </row>
    <row r="1541" spans="1:9" ht="18" x14ac:dyDescent="0.35">
      <c r="A1541" s="49"/>
      <c r="B1541" s="49"/>
      <c r="C1541" s="29"/>
      <c r="D1541" s="32"/>
      <c r="E1541" s="33" t="s">
        <v>21</v>
      </c>
      <c r="F1541" s="32"/>
      <c r="G1541" s="29"/>
      <c r="H1541" s="100"/>
      <c r="I1541" s="49"/>
    </row>
    <row r="1542" spans="1:9" ht="18" x14ac:dyDescent="0.35">
      <c r="A1542" s="49"/>
      <c r="B1542" s="49"/>
      <c r="C1542" s="29"/>
      <c r="D1542" s="34" t="s">
        <v>22</v>
      </c>
      <c r="E1542" s="44">
        <f>E1494+1</f>
        <v>42491</v>
      </c>
      <c r="F1542" s="32"/>
      <c r="G1542" s="29"/>
      <c r="H1542" s="100"/>
      <c r="I1542" s="49"/>
    </row>
    <row r="1543" spans="1:9" x14ac:dyDescent="0.3">
      <c r="A1543" s="49"/>
      <c r="B1543" s="49"/>
      <c r="C1543" s="49"/>
      <c r="D1543" s="49"/>
      <c r="E1543" s="49"/>
      <c r="F1543" s="49"/>
      <c r="G1543" s="49"/>
      <c r="H1543" s="100"/>
      <c r="I1543" s="49"/>
    </row>
    <row r="1544" spans="1:9" ht="36" x14ac:dyDescent="0.3">
      <c r="A1544" s="27" t="s">
        <v>23</v>
      </c>
      <c r="B1544" s="28" t="s">
        <v>15</v>
      </c>
      <c r="C1544" s="28" t="s">
        <v>24</v>
      </c>
      <c r="D1544" s="28" t="s">
        <v>25</v>
      </c>
      <c r="E1544" s="28" t="s">
        <v>26</v>
      </c>
      <c r="F1544" s="26" t="s">
        <v>27</v>
      </c>
      <c r="G1544" s="28" t="s">
        <v>28</v>
      </c>
      <c r="H1544" s="209" t="s">
        <v>29</v>
      </c>
      <c r="I1544" s="26" t="s">
        <v>30</v>
      </c>
    </row>
    <row r="1545" spans="1:9" x14ac:dyDescent="0.3">
      <c r="A1545" s="39">
        <v>1</v>
      </c>
      <c r="B1545" s="40">
        <f>E1542</f>
        <v>42491</v>
      </c>
      <c r="C1545" s="46"/>
      <c r="D1545" s="42"/>
      <c r="E1545" s="42"/>
      <c r="F1545" s="43"/>
      <c r="G1545" s="43"/>
      <c r="H1545" s="104">
        <f t="shared" ref="H1545:H1580" si="96">IF(F1545-G1545&lt;50,0,IF(F1545-G1545&lt;150,1,IF(F1545-G1545&lt;250,2,IF(F1545-G1545&lt;350,3,IF(F1545-G1545&lt;450,4,IF(F1545-G1545&lt;550,5,IF(F1545-G1545&lt;650,6,IF(F1545-G1545&lt;750,7,IF(F1545-G1545&lt;850,8,IF(F1545-G1545&lt;950,9,IF(F1545-G1545&lt;1050,10,IF(F1545-G1545&lt;1150,11,IF(F1545-G1545&lt;1250,12,IF(F1545-G1545&lt;1350,13,IF(F1545-G1545&lt;1450,14,IF(F1545-G1545&lt;1550,15,IF(F1545-G1545&lt;1650,16,IF(F1545-G1545&lt;1750,17,IF(F1545-G1545&lt;1850,18,IF(F1545-G1545&lt;1950,19,IF(F1545-G1545&lt;2050,20,IF(F1545-G1545&lt;2150,21,IF(F1545-G1545&lt;2250,22,IF(F1545-G1545&lt;2350,23,IF(F1545-G1545&lt;2450,24,IF(F1545-G1545&lt;2550,25,IF(F1545-G1545&lt;2650,26,IF(F1545-G1545&lt;2750,27,IF(F1545-G1545&lt;2850,28,IF(F1545-G1545&lt;2950,29,IF(F1545-G1545&lt;3050,30,)))))))))))))))))))))))))))))))</f>
        <v>0</v>
      </c>
      <c r="I1545" s="41">
        <f>F1545-H1545</f>
        <v>0</v>
      </c>
    </row>
    <row r="1546" spans="1:9" x14ac:dyDescent="0.3">
      <c r="A1546" s="39">
        <f>A1545+1</f>
        <v>2</v>
      </c>
      <c r="B1546" s="40">
        <f>E1542</f>
        <v>42491</v>
      </c>
      <c r="C1546" s="46"/>
      <c r="D1546" s="42"/>
      <c r="E1546" s="42"/>
      <c r="F1546" s="43"/>
      <c r="G1546" s="43"/>
      <c r="H1546" s="104">
        <f t="shared" si="96"/>
        <v>0</v>
      </c>
      <c r="I1546" s="41">
        <f t="shared" ref="I1546:I1580" si="97">F1546-H1546</f>
        <v>0</v>
      </c>
    </row>
    <row r="1547" spans="1:9" x14ac:dyDescent="0.3">
      <c r="A1547" s="39">
        <f t="shared" ref="A1547:A1580" si="98">A1546+1</f>
        <v>3</v>
      </c>
      <c r="B1547" s="40">
        <f>E1542</f>
        <v>42491</v>
      </c>
      <c r="C1547" s="46"/>
      <c r="D1547" s="42"/>
      <c r="E1547" s="42"/>
      <c r="F1547" s="43"/>
      <c r="G1547" s="43"/>
      <c r="H1547" s="104">
        <f t="shared" si="96"/>
        <v>0</v>
      </c>
      <c r="I1547" s="41">
        <f t="shared" si="97"/>
        <v>0</v>
      </c>
    </row>
    <row r="1548" spans="1:9" x14ac:dyDescent="0.3">
      <c r="A1548" s="39">
        <f t="shared" si="98"/>
        <v>4</v>
      </c>
      <c r="B1548" s="40">
        <f>E1542</f>
        <v>42491</v>
      </c>
      <c r="C1548" s="46"/>
      <c r="D1548" s="42"/>
      <c r="E1548" s="42"/>
      <c r="F1548" s="43"/>
      <c r="G1548" s="43"/>
      <c r="H1548" s="104">
        <f t="shared" si="96"/>
        <v>0</v>
      </c>
      <c r="I1548" s="41">
        <f t="shared" si="97"/>
        <v>0</v>
      </c>
    </row>
    <row r="1549" spans="1:9" x14ac:dyDescent="0.3">
      <c r="A1549" s="39">
        <f t="shared" si="98"/>
        <v>5</v>
      </c>
      <c r="B1549" s="40">
        <f>E1542</f>
        <v>42491</v>
      </c>
      <c r="C1549" s="46"/>
      <c r="D1549" s="42"/>
      <c r="E1549" s="42"/>
      <c r="F1549" s="43"/>
      <c r="G1549" s="43"/>
      <c r="H1549" s="104">
        <f t="shared" si="96"/>
        <v>0</v>
      </c>
      <c r="I1549" s="41">
        <f t="shared" si="97"/>
        <v>0</v>
      </c>
    </row>
    <row r="1550" spans="1:9" x14ac:dyDescent="0.3">
      <c r="A1550" s="39">
        <f t="shared" si="98"/>
        <v>6</v>
      </c>
      <c r="B1550" s="40">
        <f>E1542</f>
        <v>42491</v>
      </c>
      <c r="C1550" s="46"/>
      <c r="D1550" s="42"/>
      <c r="E1550" s="42"/>
      <c r="F1550" s="43"/>
      <c r="G1550" s="43"/>
      <c r="H1550" s="104">
        <f t="shared" si="96"/>
        <v>0</v>
      </c>
      <c r="I1550" s="41">
        <f t="shared" si="97"/>
        <v>0</v>
      </c>
    </row>
    <row r="1551" spans="1:9" x14ac:dyDescent="0.3">
      <c r="A1551" s="39">
        <f t="shared" si="98"/>
        <v>7</v>
      </c>
      <c r="B1551" s="40">
        <f>E1542</f>
        <v>42491</v>
      </c>
      <c r="C1551" s="46"/>
      <c r="D1551" s="42"/>
      <c r="E1551" s="42"/>
      <c r="F1551" s="43"/>
      <c r="G1551" s="43"/>
      <c r="H1551" s="104">
        <f t="shared" si="96"/>
        <v>0</v>
      </c>
      <c r="I1551" s="41">
        <f t="shared" si="97"/>
        <v>0</v>
      </c>
    </row>
    <row r="1552" spans="1:9" x14ac:dyDescent="0.3">
      <c r="A1552" s="39">
        <f t="shared" si="98"/>
        <v>8</v>
      </c>
      <c r="B1552" s="40">
        <f>E1542</f>
        <v>42491</v>
      </c>
      <c r="C1552" s="46"/>
      <c r="D1552" s="42"/>
      <c r="E1552" s="42"/>
      <c r="F1552" s="43"/>
      <c r="G1552" s="43"/>
      <c r="H1552" s="104">
        <f t="shared" si="96"/>
        <v>0</v>
      </c>
      <c r="I1552" s="41">
        <f t="shared" si="97"/>
        <v>0</v>
      </c>
    </row>
    <row r="1553" spans="1:9" x14ac:dyDescent="0.3">
      <c r="A1553" s="39">
        <f t="shared" si="98"/>
        <v>9</v>
      </c>
      <c r="B1553" s="40">
        <f>E1542</f>
        <v>42491</v>
      </c>
      <c r="C1553" s="46"/>
      <c r="D1553" s="42"/>
      <c r="E1553" s="42"/>
      <c r="F1553" s="43"/>
      <c r="G1553" s="43"/>
      <c r="H1553" s="104">
        <f t="shared" si="96"/>
        <v>0</v>
      </c>
      <c r="I1553" s="41">
        <f t="shared" si="97"/>
        <v>0</v>
      </c>
    </row>
    <row r="1554" spans="1:9" x14ac:dyDescent="0.3">
      <c r="A1554" s="39">
        <f t="shared" si="98"/>
        <v>10</v>
      </c>
      <c r="B1554" s="40">
        <f>E1542</f>
        <v>42491</v>
      </c>
      <c r="C1554" s="46"/>
      <c r="D1554" s="42"/>
      <c r="E1554" s="42"/>
      <c r="F1554" s="43"/>
      <c r="G1554" s="43"/>
      <c r="H1554" s="104">
        <f t="shared" si="96"/>
        <v>0</v>
      </c>
      <c r="I1554" s="41">
        <f t="shared" si="97"/>
        <v>0</v>
      </c>
    </row>
    <row r="1555" spans="1:9" x14ac:dyDescent="0.3">
      <c r="A1555" s="39">
        <f t="shared" si="98"/>
        <v>11</v>
      </c>
      <c r="B1555" s="40">
        <f>E1542</f>
        <v>42491</v>
      </c>
      <c r="C1555" s="46"/>
      <c r="D1555" s="42"/>
      <c r="E1555" s="42"/>
      <c r="F1555" s="43"/>
      <c r="G1555" s="43"/>
      <c r="H1555" s="104">
        <f t="shared" si="96"/>
        <v>0</v>
      </c>
      <c r="I1555" s="41">
        <f t="shared" si="97"/>
        <v>0</v>
      </c>
    </row>
    <row r="1556" spans="1:9" x14ac:dyDescent="0.3">
      <c r="A1556" s="39">
        <f t="shared" si="98"/>
        <v>12</v>
      </c>
      <c r="B1556" s="40">
        <f>E1542</f>
        <v>42491</v>
      </c>
      <c r="C1556" s="46"/>
      <c r="D1556" s="42"/>
      <c r="E1556" s="42"/>
      <c r="F1556" s="43"/>
      <c r="G1556" s="43"/>
      <c r="H1556" s="104">
        <f t="shared" si="96"/>
        <v>0</v>
      </c>
      <c r="I1556" s="41">
        <f t="shared" si="97"/>
        <v>0</v>
      </c>
    </row>
    <row r="1557" spans="1:9" x14ac:dyDescent="0.3">
      <c r="A1557" s="39">
        <f t="shared" si="98"/>
        <v>13</v>
      </c>
      <c r="B1557" s="40">
        <f>E1542</f>
        <v>42491</v>
      </c>
      <c r="C1557" s="46"/>
      <c r="D1557" s="42"/>
      <c r="E1557" s="42"/>
      <c r="F1557" s="43"/>
      <c r="G1557" s="43"/>
      <c r="H1557" s="104">
        <f t="shared" si="96"/>
        <v>0</v>
      </c>
      <c r="I1557" s="41">
        <f t="shared" si="97"/>
        <v>0</v>
      </c>
    </row>
    <row r="1558" spans="1:9" x14ac:dyDescent="0.3">
      <c r="A1558" s="39">
        <f t="shared" si="98"/>
        <v>14</v>
      </c>
      <c r="B1558" s="40">
        <f>E1542</f>
        <v>42491</v>
      </c>
      <c r="C1558" s="46"/>
      <c r="D1558" s="42"/>
      <c r="E1558" s="42"/>
      <c r="F1558" s="43"/>
      <c r="G1558" s="43"/>
      <c r="H1558" s="104">
        <f t="shared" si="96"/>
        <v>0</v>
      </c>
      <c r="I1558" s="41">
        <f t="shared" si="97"/>
        <v>0</v>
      </c>
    </row>
    <row r="1559" spans="1:9" x14ac:dyDescent="0.3">
      <c r="A1559" s="39">
        <f t="shared" si="98"/>
        <v>15</v>
      </c>
      <c r="B1559" s="40">
        <f>E1542</f>
        <v>42491</v>
      </c>
      <c r="C1559" s="46"/>
      <c r="D1559" s="42"/>
      <c r="E1559" s="42"/>
      <c r="F1559" s="43"/>
      <c r="G1559" s="43"/>
      <c r="H1559" s="104">
        <f t="shared" si="96"/>
        <v>0</v>
      </c>
      <c r="I1559" s="41">
        <f t="shared" si="97"/>
        <v>0</v>
      </c>
    </row>
    <row r="1560" spans="1:9" x14ac:dyDescent="0.3">
      <c r="A1560" s="39">
        <f t="shared" si="98"/>
        <v>16</v>
      </c>
      <c r="B1560" s="40">
        <f>E1542</f>
        <v>42491</v>
      </c>
      <c r="C1560" s="46"/>
      <c r="D1560" s="42"/>
      <c r="E1560" s="42"/>
      <c r="F1560" s="43"/>
      <c r="G1560" s="43"/>
      <c r="H1560" s="104">
        <f t="shared" si="96"/>
        <v>0</v>
      </c>
      <c r="I1560" s="41">
        <f t="shared" si="97"/>
        <v>0</v>
      </c>
    </row>
    <row r="1561" spans="1:9" x14ac:dyDescent="0.3">
      <c r="A1561" s="39">
        <f t="shared" si="98"/>
        <v>17</v>
      </c>
      <c r="B1561" s="40">
        <f>E1542</f>
        <v>42491</v>
      </c>
      <c r="C1561" s="46"/>
      <c r="D1561" s="42"/>
      <c r="E1561" s="42"/>
      <c r="F1561" s="43"/>
      <c r="G1561" s="43"/>
      <c r="H1561" s="104">
        <f t="shared" si="96"/>
        <v>0</v>
      </c>
      <c r="I1561" s="41">
        <f t="shared" si="97"/>
        <v>0</v>
      </c>
    </row>
    <row r="1562" spans="1:9" x14ac:dyDescent="0.3">
      <c r="A1562" s="39">
        <f t="shared" si="98"/>
        <v>18</v>
      </c>
      <c r="B1562" s="40">
        <f>E1542</f>
        <v>42491</v>
      </c>
      <c r="C1562" s="46"/>
      <c r="D1562" s="42"/>
      <c r="E1562" s="42"/>
      <c r="F1562" s="43"/>
      <c r="G1562" s="43"/>
      <c r="H1562" s="104">
        <f t="shared" si="96"/>
        <v>0</v>
      </c>
      <c r="I1562" s="41">
        <f t="shared" si="97"/>
        <v>0</v>
      </c>
    </row>
    <row r="1563" spans="1:9" x14ac:dyDescent="0.3">
      <c r="A1563" s="39">
        <f t="shared" si="98"/>
        <v>19</v>
      </c>
      <c r="B1563" s="40">
        <f>E1542</f>
        <v>42491</v>
      </c>
      <c r="C1563" s="46"/>
      <c r="D1563" s="42"/>
      <c r="E1563" s="42"/>
      <c r="F1563" s="43"/>
      <c r="G1563" s="43"/>
      <c r="H1563" s="104">
        <f t="shared" si="96"/>
        <v>0</v>
      </c>
      <c r="I1563" s="41">
        <f t="shared" si="97"/>
        <v>0</v>
      </c>
    </row>
    <row r="1564" spans="1:9" x14ac:dyDescent="0.3">
      <c r="A1564" s="39">
        <f t="shared" si="98"/>
        <v>20</v>
      </c>
      <c r="B1564" s="40">
        <f>E1542</f>
        <v>42491</v>
      </c>
      <c r="C1564" s="46"/>
      <c r="D1564" s="42"/>
      <c r="E1564" s="42"/>
      <c r="F1564" s="43"/>
      <c r="G1564" s="43"/>
      <c r="H1564" s="104">
        <f t="shared" si="96"/>
        <v>0</v>
      </c>
      <c r="I1564" s="41">
        <f t="shared" si="97"/>
        <v>0</v>
      </c>
    </row>
    <row r="1565" spans="1:9" x14ac:dyDescent="0.3">
      <c r="A1565" s="39">
        <f t="shared" si="98"/>
        <v>21</v>
      </c>
      <c r="B1565" s="40">
        <f>E1542</f>
        <v>42491</v>
      </c>
      <c r="C1565" s="46"/>
      <c r="D1565" s="42"/>
      <c r="E1565" s="42"/>
      <c r="F1565" s="43"/>
      <c r="G1565" s="43"/>
      <c r="H1565" s="104">
        <f t="shared" si="96"/>
        <v>0</v>
      </c>
      <c r="I1565" s="41">
        <f t="shared" si="97"/>
        <v>0</v>
      </c>
    </row>
    <row r="1566" spans="1:9" x14ac:dyDescent="0.3">
      <c r="A1566" s="39">
        <f t="shared" si="98"/>
        <v>22</v>
      </c>
      <c r="B1566" s="40">
        <f>E1542</f>
        <v>42491</v>
      </c>
      <c r="C1566" s="46"/>
      <c r="D1566" s="42"/>
      <c r="E1566" s="42"/>
      <c r="F1566" s="43"/>
      <c r="G1566" s="43"/>
      <c r="H1566" s="104">
        <f t="shared" si="96"/>
        <v>0</v>
      </c>
      <c r="I1566" s="41">
        <f t="shared" si="97"/>
        <v>0</v>
      </c>
    </row>
    <row r="1567" spans="1:9" x14ac:dyDescent="0.3">
      <c r="A1567" s="39">
        <f t="shared" si="98"/>
        <v>23</v>
      </c>
      <c r="B1567" s="40">
        <f>E1542</f>
        <v>42491</v>
      </c>
      <c r="C1567" s="46"/>
      <c r="D1567" s="42"/>
      <c r="E1567" s="42"/>
      <c r="F1567" s="43"/>
      <c r="G1567" s="43"/>
      <c r="H1567" s="104">
        <f t="shared" si="96"/>
        <v>0</v>
      </c>
      <c r="I1567" s="41">
        <f t="shared" si="97"/>
        <v>0</v>
      </c>
    </row>
    <row r="1568" spans="1:9" x14ac:dyDescent="0.3">
      <c r="A1568" s="39">
        <f t="shared" si="98"/>
        <v>24</v>
      </c>
      <c r="B1568" s="40">
        <f>E1542</f>
        <v>42491</v>
      </c>
      <c r="C1568" s="46"/>
      <c r="D1568" s="42"/>
      <c r="E1568" s="42"/>
      <c r="F1568" s="43"/>
      <c r="G1568" s="43"/>
      <c r="H1568" s="104">
        <f t="shared" si="96"/>
        <v>0</v>
      </c>
      <c r="I1568" s="41">
        <f t="shared" si="97"/>
        <v>0</v>
      </c>
    </row>
    <row r="1569" spans="1:9" x14ac:dyDescent="0.3">
      <c r="A1569" s="39">
        <f t="shared" si="98"/>
        <v>25</v>
      </c>
      <c r="B1569" s="40">
        <f>E1542</f>
        <v>42491</v>
      </c>
      <c r="C1569" s="46"/>
      <c r="D1569" s="42"/>
      <c r="E1569" s="42"/>
      <c r="F1569" s="43"/>
      <c r="G1569" s="43"/>
      <c r="H1569" s="104">
        <f t="shared" si="96"/>
        <v>0</v>
      </c>
      <c r="I1569" s="41">
        <f t="shared" si="97"/>
        <v>0</v>
      </c>
    </row>
    <row r="1570" spans="1:9" x14ac:dyDescent="0.3">
      <c r="A1570" s="39">
        <f t="shared" si="98"/>
        <v>26</v>
      </c>
      <c r="B1570" s="40">
        <f>E1542</f>
        <v>42491</v>
      </c>
      <c r="C1570" s="46"/>
      <c r="D1570" s="42"/>
      <c r="E1570" s="42"/>
      <c r="F1570" s="43"/>
      <c r="G1570" s="43"/>
      <c r="H1570" s="104">
        <f t="shared" si="96"/>
        <v>0</v>
      </c>
      <c r="I1570" s="41">
        <f t="shared" si="97"/>
        <v>0</v>
      </c>
    </row>
    <row r="1571" spans="1:9" x14ac:dyDescent="0.3">
      <c r="A1571" s="39">
        <f t="shared" si="98"/>
        <v>27</v>
      </c>
      <c r="B1571" s="40">
        <f>E1542</f>
        <v>42491</v>
      </c>
      <c r="C1571" s="46"/>
      <c r="D1571" s="42"/>
      <c r="E1571" s="42"/>
      <c r="F1571" s="43"/>
      <c r="G1571" s="43"/>
      <c r="H1571" s="104">
        <f t="shared" si="96"/>
        <v>0</v>
      </c>
      <c r="I1571" s="41">
        <f t="shared" si="97"/>
        <v>0</v>
      </c>
    </row>
    <row r="1572" spans="1:9" x14ac:dyDescent="0.3">
      <c r="A1572" s="39">
        <f t="shared" si="98"/>
        <v>28</v>
      </c>
      <c r="B1572" s="40">
        <f>E1542</f>
        <v>42491</v>
      </c>
      <c r="C1572" s="46"/>
      <c r="D1572" s="42"/>
      <c r="E1572" s="42"/>
      <c r="F1572" s="43"/>
      <c r="G1572" s="43"/>
      <c r="H1572" s="104">
        <f t="shared" si="96"/>
        <v>0</v>
      </c>
      <c r="I1572" s="41">
        <f t="shared" si="97"/>
        <v>0</v>
      </c>
    </row>
    <row r="1573" spans="1:9" x14ac:dyDescent="0.3">
      <c r="A1573" s="39">
        <f t="shared" si="98"/>
        <v>29</v>
      </c>
      <c r="B1573" s="40">
        <f>E1542</f>
        <v>42491</v>
      </c>
      <c r="C1573" s="46"/>
      <c r="D1573" s="42"/>
      <c r="E1573" s="42"/>
      <c r="F1573" s="43"/>
      <c r="G1573" s="43"/>
      <c r="H1573" s="104">
        <f t="shared" si="96"/>
        <v>0</v>
      </c>
      <c r="I1573" s="41">
        <f t="shared" si="97"/>
        <v>0</v>
      </c>
    </row>
    <row r="1574" spans="1:9" x14ac:dyDescent="0.3">
      <c r="A1574" s="39">
        <f t="shared" si="98"/>
        <v>30</v>
      </c>
      <c r="B1574" s="40">
        <f>E1542</f>
        <v>42491</v>
      </c>
      <c r="C1574" s="46"/>
      <c r="D1574" s="42"/>
      <c r="E1574" s="42"/>
      <c r="F1574" s="43"/>
      <c r="G1574" s="43"/>
      <c r="H1574" s="104">
        <f t="shared" si="96"/>
        <v>0</v>
      </c>
      <c r="I1574" s="41">
        <f t="shared" si="97"/>
        <v>0</v>
      </c>
    </row>
    <row r="1575" spans="1:9" x14ac:dyDescent="0.3">
      <c r="A1575" s="39">
        <f t="shared" si="98"/>
        <v>31</v>
      </c>
      <c r="B1575" s="40">
        <f>E1542</f>
        <v>42491</v>
      </c>
      <c r="C1575" s="46"/>
      <c r="D1575" s="42"/>
      <c r="E1575" s="42"/>
      <c r="F1575" s="43"/>
      <c r="G1575" s="43"/>
      <c r="H1575" s="104">
        <f t="shared" si="96"/>
        <v>0</v>
      </c>
      <c r="I1575" s="41">
        <f t="shared" si="97"/>
        <v>0</v>
      </c>
    </row>
    <row r="1576" spans="1:9" x14ac:dyDescent="0.3">
      <c r="A1576" s="39">
        <f t="shared" si="98"/>
        <v>32</v>
      </c>
      <c r="B1576" s="40">
        <f>E1542</f>
        <v>42491</v>
      </c>
      <c r="C1576" s="46"/>
      <c r="D1576" s="42"/>
      <c r="E1576" s="42"/>
      <c r="F1576" s="43"/>
      <c r="G1576" s="43"/>
      <c r="H1576" s="104">
        <f t="shared" si="96"/>
        <v>0</v>
      </c>
      <c r="I1576" s="41">
        <f t="shared" si="97"/>
        <v>0</v>
      </c>
    </row>
    <row r="1577" spans="1:9" x14ac:dyDescent="0.3">
      <c r="A1577" s="39">
        <f t="shared" si="98"/>
        <v>33</v>
      </c>
      <c r="B1577" s="40">
        <f>E1542</f>
        <v>42491</v>
      </c>
      <c r="C1577" s="46"/>
      <c r="D1577" s="42"/>
      <c r="E1577" s="42"/>
      <c r="F1577" s="43"/>
      <c r="G1577" s="43"/>
      <c r="H1577" s="104">
        <f t="shared" si="96"/>
        <v>0</v>
      </c>
      <c r="I1577" s="41">
        <f t="shared" si="97"/>
        <v>0</v>
      </c>
    </row>
    <row r="1578" spans="1:9" x14ac:dyDescent="0.3">
      <c r="A1578" s="39">
        <f t="shared" si="98"/>
        <v>34</v>
      </c>
      <c r="B1578" s="40">
        <f>E1542</f>
        <v>42491</v>
      </c>
      <c r="C1578" s="46"/>
      <c r="D1578" s="42"/>
      <c r="E1578" s="42"/>
      <c r="F1578" s="43"/>
      <c r="G1578" s="43"/>
      <c r="H1578" s="104">
        <f t="shared" si="96"/>
        <v>0</v>
      </c>
      <c r="I1578" s="41">
        <f t="shared" si="97"/>
        <v>0</v>
      </c>
    </row>
    <row r="1579" spans="1:9" x14ac:dyDescent="0.3">
      <c r="A1579" s="39">
        <f t="shared" si="98"/>
        <v>35</v>
      </c>
      <c r="B1579" s="40">
        <f>E1542</f>
        <v>42491</v>
      </c>
      <c r="C1579" s="46"/>
      <c r="D1579" s="42"/>
      <c r="E1579" s="42"/>
      <c r="F1579" s="43"/>
      <c r="G1579" s="43"/>
      <c r="H1579" s="104">
        <f t="shared" si="96"/>
        <v>0</v>
      </c>
      <c r="I1579" s="41">
        <f t="shared" si="97"/>
        <v>0</v>
      </c>
    </row>
    <row r="1580" spans="1:9" x14ac:dyDescent="0.3">
      <c r="A1580" s="39">
        <f t="shared" si="98"/>
        <v>36</v>
      </c>
      <c r="B1580" s="40">
        <f>E1542</f>
        <v>42491</v>
      </c>
      <c r="C1580" s="46"/>
      <c r="D1580" s="42"/>
      <c r="E1580" s="42"/>
      <c r="F1580" s="43"/>
      <c r="G1580" s="43"/>
      <c r="H1580" s="104">
        <f t="shared" si="96"/>
        <v>0</v>
      </c>
      <c r="I1580" s="41">
        <f t="shared" si="97"/>
        <v>0</v>
      </c>
    </row>
    <row r="1581" spans="1:9" x14ac:dyDescent="0.3">
      <c r="A1581" s="37"/>
      <c r="B1581" s="35"/>
      <c r="C1581" s="38" t="s">
        <v>12</v>
      </c>
      <c r="D1581" s="35"/>
      <c r="E1581" s="36"/>
      <c r="F1581" s="41">
        <f>SUM(F1545:F1580)</f>
        <v>0</v>
      </c>
      <c r="G1581" s="41">
        <f>SUM(G1545:G1580)</f>
        <v>0</v>
      </c>
      <c r="H1581" s="104">
        <f>SUM(H1545:H1580)</f>
        <v>0</v>
      </c>
      <c r="I1581" s="41">
        <f>SUM(I1545:I1580)</f>
        <v>0</v>
      </c>
    </row>
    <row r="1582" spans="1:9" x14ac:dyDescent="0.3">
      <c r="A1582" s="49"/>
      <c r="B1582" s="49"/>
      <c r="C1582" s="49"/>
      <c r="D1582" s="49"/>
      <c r="E1582" s="49"/>
      <c r="F1582" s="49"/>
      <c r="G1582" s="49"/>
      <c r="H1582" s="100"/>
      <c r="I1582" s="49"/>
    </row>
    <row r="1583" spans="1:9" x14ac:dyDescent="0.3">
      <c r="A1583" s="49"/>
      <c r="B1583" s="49"/>
      <c r="C1583" s="49"/>
      <c r="D1583" s="49"/>
      <c r="E1583" s="49"/>
      <c r="F1583" s="49"/>
      <c r="G1583" s="29" t="s">
        <v>31</v>
      </c>
      <c r="H1583" s="100"/>
      <c r="I1583" s="49"/>
    </row>
    <row r="1584" spans="1:9" x14ac:dyDescent="0.3">
      <c r="A1584" s="49"/>
      <c r="B1584" s="49"/>
      <c r="C1584" s="49"/>
      <c r="D1584" s="49"/>
      <c r="E1584" s="49"/>
      <c r="F1584" s="49"/>
      <c r="G1584" s="49"/>
      <c r="H1584" s="100"/>
      <c r="I1584" s="49"/>
    </row>
    <row r="1585" spans="1:9" x14ac:dyDescent="0.3">
      <c r="A1585" s="49"/>
      <c r="B1585" s="29" t="s">
        <v>18</v>
      </c>
      <c r="C1585" s="30" t="s">
        <v>91</v>
      </c>
      <c r="D1585" s="49"/>
      <c r="E1585" s="49"/>
      <c r="F1585" s="49"/>
      <c r="G1585" s="49"/>
      <c r="H1585" s="100"/>
      <c r="I1585" s="49"/>
    </row>
    <row r="1586" spans="1:9" x14ac:dyDescent="0.3">
      <c r="A1586" s="49"/>
      <c r="B1586" s="29" t="s">
        <v>19</v>
      </c>
      <c r="C1586" s="31">
        <v>4002</v>
      </c>
      <c r="D1586" s="49"/>
      <c r="E1586" s="49"/>
      <c r="F1586" s="49"/>
      <c r="G1586" s="49"/>
      <c r="H1586" s="100"/>
      <c r="I1586" s="49"/>
    </row>
    <row r="1587" spans="1:9" x14ac:dyDescent="0.3">
      <c r="A1587" s="49"/>
      <c r="B1587" s="49"/>
      <c r="C1587" s="49"/>
      <c r="D1587" s="49"/>
      <c r="E1587" s="49"/>
      <c r="F1587" s="49"/>
      <c r="G1587" s="49"/>
      <c r="H1587" s="100"/>
      <c r="I1587" s="49"/>
    </row>
    <row r="1588" spans="1:9" ht="18" x14ac:dyDescent="0.35">
      <c r="A1588" s="49"/>
      <c r="B1588" s="49"/>
      <c r="C1588" s="29"/>
      <c r="D1588" s="32"/>
      <c r="E1588" s="33" t="s">
        <v>20</v>
      </c>
      <c r="F1588" s="32"/>
      <c r="G1588" s="29"/>
      <c r="H1588" s="100"/>
      <c r="I1588" s="49"/>
    </row>
    <row r="1589" spans="1:9" ht="18" x14ac:dyDescent="0.35">
      <c r="A1589" s="49"/>
      <c r="B1589" s="49"/>
      <c r="C1589" s="29"/>
      <c r="D1589" s="32"/>
      <c r="E1589" s="33" t="s">
        <v>21</v>
      </c>
      <c r="F1589" s="32"/>
      <c r="G1589" s="29"/>
      <c r="H1589" s="100"/>
      <c r="I1589" s="49"/>
    </row>
    <row r="1590" spans="1:9" ht="18" x14ac:dyDescent="0.35">
      <c r="A1590" s="49"/>
      <c r="B1590" s="49"/>
      <c r="C1590" s="29"/>
      <c r="D1590" s="34" t="s">
        <v>22</v>
      </c>
      <c r="E1590" s="44">
        <f>E1542+1</f>
        <v>42492</v>
      </c>
      <c r="F1590" s="32"/>
      <c r="G1590" s="29"/>
      <c r="H1590" s="100"/>
      <c r="I1590" s="49"/>
    </row>
    <row r="1591" spans="1:9" x14ac:dyDescent="0.3">
      <c r="A1591" s="49"/>
      <c r="B1591" s="49"/>
      <c r="C1591" s="49"/>
      <c r="D1591" s="49"/>
      <c r="E1591" s="49"/>
      <c r="F1591" s="49"/>
      <c r="G1591" s="49"/>
      <c r="H1591" s="100"/>
      <c r="I1591" s="49"/>
    </row>
    <row r="1592" spans="1:9" ht="36" x14ac:dyDescent="0.3">
      <c r="A1592" s="27" t="s">
        <v>23</v>
      </c>
      <c r="B1592" s="28" t="s">
        <v>15</v>
      </c>
      <c r="C1592" s="28" t="s">
        <v>24</v>
      </c>
      <c r="D1592" s="28" t="s">
        <v>25</v>
      </c>
      <c r="E1592" s="28" t="s">
        <v>26</v>
      </c>
      <c r="F1592" s="26" t="s">
        <v>27</v>
      </c>
      <c r="G1592" s="28" t="s">
        <v>28</v>
      </c>
      <c r="H1592" s="209" t="s">
        <v>29</v>
      </c>
      <c r="I1592" s="26" t="s">
        <v>30</v>
      </c>
    </row>
    <row r="1593" spans="1:9" x14ac:dyDescent="0.3">
      <c r="A1593" s="39">
        <v>1</v>
      </c>
      <c r="B1593" s="40">
        <f>E1590</f>
        <v>42492</v>
      </c>
      <c r="C1593" s="46"/>
      <c r="D1593" s="42"/>
      <c r="E1593" s="42"/>
      <c r="F1593" s="43"/>
      <c r="G1593" s="43"/>
      <c r="H1593" s="104">
        <f t="shared" ref="H1593:H1628" si="99">IF(F1593-G1593&lt;50,0,IF(F1593-G1593&lt;150,1,IF(F1593-G1593&lt;250,2,IF(F1593-G1593&lt;350,3,IF(F1593-G1593&lt;450,4,IF(F1593-G1593&lt;550,5,IF(F1593-G1593&lt;650,6,IF(F1593-G1593&lt;750,7,IF(F1593-G1593&lt;850,8,IF(F1593-G1593&lt;950,9,IF(F1593-G1593&lt;1050,10,IF(F1593-G1593&lt;1150,11,IF(F1593-G1593&lt;1250,12,IF(F1593-G1593&lt;1350,13,IF(F1593-G1593&lt;1450,14,IF(F1593-G1593&lt;1550,15,IF(F1593-G1593&lt;1650,16,IF(F1593-G1593&lt;1750,17,IF(F1593-G1593&lt;1850,18,IF(F1593-G1593&lt;1950,19,IF(F1593-G1593&lt;2050,20,IF(F1593-G1593&lt;2150,21,IF(F1593-G1593&lt;2250,22,IF(F1593-G1593&lt;2350,23,IF(F1593-G1593&lt;2450,24,IF(F1593-G1593&lt;2550,25,IF(F1593-G1593&lt;2650,26,IF(F1593-G1593&lt;2750,27,IF(F1593-G1593&lt;2850,28,IF(F1593-G1593&lt;2950,29,IF(F1593-G1593&lt;3050,30,)))))))))))))))))))))))))))))))</f>
        <v>0</v>
      </c>
      <c r="I1593" s="41">
        <f>F1593-H1593</f>
        <v>0</v>
      </c>
    </row>
    <row r="1594" spans="1:9" x14ac:dyDescent="0.3">
      <c r="A1594" s="39">
        <f>A1593+1</f>
        <v>2</v>
      </c>
      <c r="B1594" s="40">
        <f>E1590</f>
        <v>42492</v>
      </c>
      <c r="C1594" s="46"/>
      <c r="D1594" s="42"/>
      <c r="E1594" s="42"/>
      <c r="F1594" s="43"/>
      <c r="G1594" s="43"/>
      <c r="H1594" s="104">
        <f t="shared" si="99"/>
        <v>0</v>
      </c>
      <c r="I1594" s="41">
        <f t="shared" ref="I1594:I1628" si="100">F1594-H1594</f>
        <v>0</v>
      </c>
    </row>
    <row r="1595" spans="1:9" x14ac:dyDescent="0.3">
      <c r="A1595" s="39">
        <f t="shared" ref="A1595:A1628" si="101">A1594+1</f>
        <v>3</v>
      </c>
      <c r="B1595" s="40">
        <f>E1590</f>
        <v>42492</v>
      </c>
      <c r="C1595" s="46"/>
      <c r="D1595" s="42"/>
      <c r="E1595" s="42"/>
      <c r="F1595" s="43"/>
      <c r="G1595" s="43"/>
      <c r="H1595" s="104">
        <f t="shared" si="99"/>
        <v>0</v>
      </c>
      <c r="I1595" s="41">
        <f t="shared" si="100"/>
        <v>0</v>
      </c>
    </row>
    <row r="1596" spans="1:9" x14ac:dyDescent="0.3">
      <c r="A1596" s="39">
        <f t="shared" si="101"/>
        <v>4</v>
      </c>
      <c r="B1596" s="40">
        <f>E1590</f>
        <v>42492</v>
      </c>
      <c r="C1596" s="46"/>
      <c r="D1596" s="42"/>
      <c r="E1596" s="42"/>
      <c r="F1596" s="43"/>
      <c r="G1596" s="43"/>
      <c r="H1596" s="104">
        <f t="shared" si="99"/>
        <v>0</v>
      </c>
      <c r="I1596" s="41">
        <f t="shared" si="100"/>
        <v>0</v>
      </c>
    </row>
    <row r="1597" spans="1:9" x14ac:dyDescent="0.3">
      <c r="A1597" s="39">
        <f t="shared" si="101"/>
        <v>5</v>
      </c>
      <c r="B1597" s="40">
        <f>E1590</f>
        <v>42492</v>
      </c>
      <c r="C1597" s="46"/>
      <c r="D1597" s="42"/>
      <c r="E1597" s="42"/>
      <c r="F1597" s="43"/>
      <c r="G1597" s="43"/>
      <c r="H1597" s="104">
        <f t="shared" si="99"/>
        <v>0</v>
      </c>
      <c r="I1597" s="41">
        <f t="shared" si="100"/>
        <v>0</v>
      </c>
    </row>
    <row r="1598" spans="1:9" x14ac:dyDescent="0.3">
      <c r="A1598" s="39">
        <f t="shared" si="101"/>
        <v>6</v>
      </c>
      <c r="B1598" s="40">
        <f>E1590</f>
        <v>42492</v>
      </c>
      <c r="C1598" s="46"/>
      <c r="D1598" s="42"/>
      <c r="E1598" s="42"/>
      <c r="F1598" s="43"/>
      <c r="G1598" s="43"/>
      <c r="H1598" s="104">
        <f t="shared" si="99"/>
        <v>0</v>
      </c>
      <c r="I1598" s="41">
        <f t="shared" si="100"/>
        <v>0</v>
      </c>
    </row>
    <row r="1599" spans="1:9" x14ac:dyDescent="0.3">
      <c r="A1599" s="39">
        <f t="shared" si="101"/>
        <v>7</v>
      </c>
      <c r="B1599" s="40">
        <f>E1590</f>
        <v>42492</v>
      </c>
      <c r="C1599" s="46"/>
      <c r="D1599" s="42"/>
      <c r="E1599" s="42"/>
      <c r="F1599" s="43"/>
      <c r="G1599" s="43"/>
      <c r="H1599" s="104">
        <f t="shared" si="99"/>
        <v>0</v>
      </c>
      <c r="I1599" s="41">
        <f t="shared" si="100"/>
        <v>0</v>
      </c>
    </row>
    <row r="1600" spans="1:9" x14ac:dyDescent="0.3">
      <c r="A1600" s="39">
        <f t="shared" si="101"/>
        <v>8</v>
      </c>
      <c r="B1600" s="40">
        <f>E1590</f>
        <v>42492</v>
      </c>
      <c r="C1600" s="46"/>
      <c r="D1600" s="42"/>
      <c r="E1600" s="42"/>
      <c r="F1600" s="43"/>
      <c r="G1600" s="43"/>
      <c r="H1600" s="104">
        <f t="shared" si="99"/>
        <v>0</v>
      </c>
      <c r="I1600" s="41">
        <f t="shared" si="100"/>
        <v>0</v>
      </c>
    </row>
    <row r="1601" spans="1:9" x14ac:dyDescent="0.3">
      <c r="A1601" s="39">
        <f t="shared" si="101"/>
        <v>9</v>
      </c>
      <c r="B1601" s="40">
        <f>E1590</f>
        <v>42492</v>
      </c>
      <c r="C1601" s="46"/>
      <c r="D1601" s="42"/>
      <c r="E1601" s="42"/>
      <c r="F1601" s="43"/>
      <c r="G1601" s="43"/>
      <c r="H1601" s="104">
        <f t="shared" si="99"/>
        <v>0</v>
      </c>
      <c r="I1601" s="41">
        <f t="shared" si="100"/>
        <v>0</v>
      </c>
    </row>
    <row r="1602" spans="1:9" x14ac:dyDescent="0.3">
      <c r="A1602" s="39">
        <f t="shared" si="101"/>
        <v>10</v>
      </c>
      <c r="B1602" s="40">
        <f>E1590</f>
        <v>42492</v>
      </c>
      <c r="C1602" s="46"/>
      <c r="D1602" s="42"/>
      <c r="E1602" s="42"/>
      <c r="F1602" s="43"/>
      <c r="G1602" s="43"/>
      <c r="H1602" s="104">
        <f t="shared" si="99"/>
        <v>0</v>
      </c>
      <c r="I1602" s="41">
        <f t="shared" si="100"/>
        <v>0</v>
      </c>
    </row>
    <row r="1603" spans="1:9" x14ac:dyDescent="0.3">
      <c r="A1603" s="39">
        <f t="shared" si="101"/>
        <v>11</v>
      </c>
      <c r="B1603" s="40">
        <f>E1590</f>
        <v>42492</v>
      </c>
      <c r="C1603" s="46"/>
      <c r="D1603" s="42"/>
      <c r="E1603" s="42"/>
      <c r="F1603" s="43"/>
      <c r="G1603" s="43"/>
      <c r="H1603" s="104">
        <f t="shared" si="99"/>
        <v>0</v>
      </c>
      <c r="I1603" s="41">
        <f t="shared" si="100"/>
        <v>0</v>
      </c>
    </row>
    <row r="1604" spans="1:9" x14ac:dyDescent="0.3">
      <c r="A1604" s="39">
        <f t="shared" si="101"/>
        <v>12</v>
      </c>
      <c r="B1604" s="40">
        <f>E1590</f>
        <v>42492</v>
      </c>
      <c r="C1604" s="46"/>
      <c r="D1604" s="42"/>
      <c r="E1604" s="42"/>
      <c r="F1604" s="43"/>
      <c r="G1604" s="43"/>
      <c r="H1604" s="104">
        <f t="shared" si="99"/>
        <v>0</v>
      </c>
      <c r="I1604" s="41">
        <f t="shared" si="100"/>
        <v>0</v>
      </c>
    </row>
    <row r="1605" spans="1:9" x14ac:dyDescent="0.3">
      <c r="A1605" s="39">
        <f t="shared" si="101"/>
        <v>13</v>
      </c>
      <c r="B1605" s="40">
        <f>E1590</f>
        <v>42492</v>
      </c>
      <c r="C1605" s="46"/>
      <c r="D1605" s="42"/>
      <c r="E1605" s="42"/>
      <c r="F1605" s="43"/>
      <c r="G1605" s="43"/>
      <c r="H1605" s="104">
        <f t="shared" si="99"/>
        <v>0</v>
      </c>
      <c r="I1605" s="41">
        <f t="shared" si="100"/>
        <v>0</v>
      </c>
    </row>
    <row r="1606" spans="1:9" x14ac:dyDescent="0.3">
      <c r="A1606" s="39">
        <f t="shared" si="101"/>
        <v>14</v>
      </c>
      <c r="B1606" s="40">
        <f>E1590</f>
        <v>42492</v>
      </c>
      <c r="C1606" s="46"/>
      <c r="D1606" s="42"/>
      <c r="E1606" s="42"/>
      <c r="F1606" s="43"/>
      <c r="G1606" s="43"/>
      <c r="H1606" s="104">
        <f t="shared" si="99"/>
        <v>0</v>
      </c>
      <c r="I1606" s="41">
        <f t="shared" si="100"/>
        <v>0</v>
      </c>
    </row>
    <row r="1607" spans="1:9" x14ac:dyDescent="0.3">
      <c r="A1607" s="39">
        <f t="shared" si="101"/>
        <v>15</v>
      </c>
      <c r="B1607" s="40">
        <f>E1590</f>
        <v>42492</v>
      </c>
      <c r="C1607" s="46"/>
      <c r="D1607" s="42"/>
      <c r="E1607" s="42"/>
      <c r="F1607" s="43"/>
      <c r="G1607" s="43"/>
      <c r="H1607" s="104">
        <f t="shared" si="99"/>
        <v>0</v>
      </c>
      <c r="I1607" s="41">
        <f t="shared" si="100"/>
        <v>0</v>
      </c>
    </row>
    <row r="1608" spans="1:9" x14ac:dyDescent="0.3">
      <c r="A1608" s="39">
        <f t="shared" si="101"/>
        <v>16</v>
      </c>
      <c r="B1608" s="40">
        <f>E1590</f>
        <v>42492</v>
      </c>
      <c r="C1608" s="46"/>
      <c r="D1608" s="42"/>
      <c r="E1608" s="42"/>
      <c r="F1608" s="43"/>
      <c r="G1608" s="43"/>
      <c r="H1608" s="104">
        <f t="shared" si="99"/>
        <v>0</v>
      </c>
      <c r="I1608" s="41">
        <f t="shared" si="100"/>
        <v>0</v>
      </c>
    </row>
    <row r="1609" spans="1:9" x14ac:dyDescent="0.3">
      <c r="A1609" s="39">
        <f t="shared" si="101"/>
        <v>17</v>
      </c>
      <c r="B1609" s="40">
        <f>E1590</f>
        <v>42492</v>
      </c>
      <c r="C1609" s="46"/>
      <c r="D1609" s="42"/>
      <c r="E1609" s="42"/>
      <c r="F1609" s="43"/>
      <c r="G1609" s="43"/>
      <c r="H1609" s="104">
        <f t="shared" si="99"/>
        <v>0</v>
      </c>
      <c r="I1609" s="41">
        <f t="shared" si="100"/>
        <v>0</v>
      </c>
    </row>
    <row r="1610" spans="1:9" x14ac:dyDescent="0.3">
      <c r="A1610" s="39">
        <f t="shared" si="101"/>
        <v>18</v>
      </c>
      <c r="B1610" s="40">
        <f>E1590</f>
        <v>42492</v>
      </c>
      <c r="C1610" s="46"/>
      <c r="D1610" s="42"/>
      <c r="E1610" s="42"/>
      <c r="F1610" s="43"/>
      <c r="G1610" s="43"/>
      <c r="H1610" s="104">
        <f t="shared" si="99"/>
        <v>0</v>
      </c>
      <c r="I1610" s="41">
        <f t="shared" si="100"/>
        <v>0</v>
      </c>
    </row>
    <row r="1611" spans="1:9" x14ac:dyDescent="0.3">
      <c r="A1611" s="39">
        <f t="shared" si="101"/>
        <v>19</v>
      </c>
      <c r="B1611" s="40">
        <f>E1590</f>
        <v>42492</v>
      </c>
      <c r="C1611" s="46"/>
      <c r="D1611" s="42"/>
      <c r="E1611" s="42"/>
      <c r="F1611" s="43"/>
      <c r="G1611" s="43"/>
      <c r="H1611" s="104">
        <f t="shared" si="99"/>
        <v>0</v>
      </c>
      <c r="I1611" s="41">
        <f t="shared" si="100"/>
        <v>0</v>
      </c>
    </row>
    <row r="1612" spans="1:9" x14ac:dyDescent="0.3">
      <c r="A1612" s="39">
        <f t="shared" si="101"/>
        <v>20</v>
      </c>
      <c r="B1612" s="40">
        <f>E1590</f>
        <v>42492</v>
      </c>
      <c r="C1612" s="46"/>
      <c r="D1612" s="42"/>
      <c r="E1612" s="42"/>
      <c r="F1612" s="43"/>
      <c r="G1612" s="43"/>
      <c r="H1612" s="104">
        <f t="shared" si="99"/>
        <v>0</v>
      </c>
      <c r="I1612" s="41">
        <f t="shared" si="100"/>
        <v>0</v>
      </c>
    </row>
    <row r="1613" spans="1:9" x14ac:dyDescent="0.3">
      <c r="A1613" s="39">
        <f t="shared" si="101"/>
        <v>21</v>
      </c>
      <c r="B1613" s="40">
        <f>E1590</f>
        <v>42492</v>
      </c>
      <c r="C1613" s="46"/>
      <c r="D1613" s="42"/>
      <c r="E1613" s="42"/>
      <c r="F1613" s="43"/>
      <c r="G1613" s="43"/>
      <c r="H1613" s="104">
        <f t="shared" si="99"/>
        <v>0</v>
      </c>
      <c r="I1613" s="41">
        <f t="shared" si="100"/>
        <v>0</v>
      </c>
    </row>
    <row r="1614" spans="1:9" x14ac:dyDescent="0.3">
      <c r="A1614" s="39">
        <f t="shared" si="101"/>
        <v>22</v>
      </c>
      <c r="B1614" s="40">
        <f>E1590</f>
        <v>42492</v>
      </c>
      <c r="C1614" s="46"/>
      <c r="D1614" s="42"/>
      <c r="E1614" s="42"/>
      <c r="F1614" s="43"/>
      <c r="G1614" s="43"/>
      <c r="H1614" s="104">
        <f t="shared" si="99"/>
        <v>0</v>
      </c>
      <c r="I1614" s="41">
        <f t="shared" si="100"/>
        <v>0</v>
      </c>
    </row>
    <row r="1615" spans="1:9" x14ac:dyDescent="0.3">
      <c r="A1615" s="39">
        <f t="shared" si="101"/>
        <v>23</v>
      </c>
      <c r="B1615" s="40">
        <f>E1590</f>
        <v>42492</v>
      </c>
      <c r="C1615" s="46"/>
      <c r="D1615" s="42"/>
      <c r="E1615" s="42"/>
      <c r="F1615" s="43"/>
      <c r="G1615" s="43"/>
      <c r="H1615" s="104">
        <f t="shared" si="99"/>
        <v>0</v>
      </c>
      <c r="I1615" s="41">
        <f t="shared" si="100"/>
        <v>0</v>
      </c>
    </row>
    <row r="1616" spans="1:9" x14ac:dyDescent="0.3">
      <c r="A1616" s="39">
        <f t="shared" si="101"/>
        <v>24</v>
      </c>
      <c r="B1616" s="40">
        <f>E1590</f>
        <v>42492</v>
      </c>
      <c r="C1616" s="46"/>
      <c r="D1616" s="42"/>
      <c r="E1616" s="42"/>
      <c r="F1616" s="43"/>
      <c r="G1616" s="43"/>
      <c r="H1616" s="104">
        <f t="shared" si="99"/>
        <v>0</v>
      </c>
      <c r="I1616" s="41">
        <f t="shared" si="100"/>
        <v>0</v>
      </c>
    </row>
    <row r="1617" spans="1:9" x14ac:dyDescent="0.3">
      <c r="A1617" s="39">
        <f t="shared" si="101"/>
        <v>25</v>
      </c>
      <c r="B1617" s="40">
        <f>E1590</f>
        <v>42492</v>
      </c>
      <c r="C1617" s="46"/>
      <c r="D1617" s="42"/>
      <c r="E1617" s="42"/>
      <c r="F1617" s="43"/>
      <c r="G1617" s="43"/>
      <c r="H1617" s="104">
        <f t="shared" si="99"/>
        <v>0</v>
      </c>
      <c r="I1617" s="41">
        <f t="shared" si="100"/>
        <v>0</v>
      </c>
    </row>
    <row r="1618" spans="1:9" x14ac:dyDescent="0.3">
      <c r="A1618" s="39">
        <f t="shared" si="101"/>
        <v>26</v>
      </c>
      <c r="B1618" s="40">
        <f>E1590</f>
        <v>42492</v>
      </c>
      <c r="C1618" s="46"/>
      <c r="D1618" s="42"/>
      <c r="E1618" s="42"/>
      <c r="F1618" s="43"/>
      <c r="G1618" s="43"/>
      <c r="H1618" s="104">
        <f t="shared" si="99"/>
        <v>0</v>
      </c>
      <c r="I1618" s="41">
        <f t="shared" si="100"/>
        <v>0</v>
      </c>
    </row>
    <row r="1619" spans="1:9" x14ac:dyDescent="0.3">
      <c r="A1619" s="39">
        <f t="shared" si="101"/>
        <v>27</v>
      </c>
      <c r="B1619" s="40">
        <f>E1590</f>
        <v>42492</v>
      </c>
      <c r="C1619" s="46"/>
      <c r="D1619" s="42"/>
      <c r="E1619" s="42"/>
      <c r="F1619" s="43"/>
      <c r="G1619" s="43"/>
      <c r="H1619" s="104">
        <f t="shared" si="99"/>
        <v>0</v>
      </c>
      <c r="I1619" s="41">
        <f t="shared" si="100"/>
        <v>0</v>
      </c>
    </row>
    <row r="1620" spans="1:9" x14ac:dyDescent="0.3">
      <c r="A1620" s="39">
        <f t="shared" si="101"/>
        <v>28</v>
      </c>
      <c r="B1620" s="40">
        <f>E1590</f>
        <v>42492</v>
      </c>
      <c r="C1620" s="46"/>
      <c r="D1620" s="42"/>
      <c r="E1620" s="42"/>
      <c r="F1620" s="43"/>
      <c r="G1620" s="43"/>
      <c r="H1620" s="104">
        <f t="shared" si="99"/>
        <v>0</v>
      </c>
      <c r="I1620" s="41">
        <f t="shared" si="100"/>
        <v>0</v>
      </c>
    </row>
    <row r="1621" spans="1:9" x14ac:dyDescent="0.3">
      <c r="A1621" s="39">
        <f t="shared" si="101"/>
        <v>29</v>
      </c>
      <c r="B1621" s="40">
        <f>E1590</f>
        <v>42492</v>
      </c>
      <c r="C1621" s="46"/>
      <c r="D1621" s="42"/>
      <c r="E1621" s="42"/>
      <c r="F1621" s="43"/>
      <c r="G1621" s="43"/>
      <c r="H1621" s="104">
        <f t="shared" si="99"/>
        <v>0</v>
      </c>
      <c r="I1621" s="41">
        <f t="shared" si="100"/>
        <v>0</v>
      </c>
    </row>
    <row r="1622" spans="1:9" x14ac:dyDescent="0.3">
      <c r="A1622" s="39">
        <f t="shared" si="101"/>
        <v>30</v>
      </c>
      <c r="B1622" s="40">
        <f>E1590</f>
        <v>42492</v>
      </c>
      <c r="C1622" s="46"/>
      <c r="D1622" s="42"/>
      <c r="E1622" s="42"/>
      <c r="F1622" s="43"/>
      <c r="G1622" s="43"/>
      <c r="H1622" s="104">
        <f t="shared" si="99"/>
        <v>0</v>
      </c>
      <c r="I1622" s="41">
        <f t="shared" si="100"/>
        <v>0</v>
      </c>
    </row>
    <row r="1623" spans="1:9" x14ac:dyDescent="0.3">
      <c r="A1623" s="39">
        <f t="shared" si="101"/>
        <v>31</v>
      </c>
      <c r="B1623" s="40">
        <f>E1590</f>
        <v>42492</v>
      </c>
      <c r="C1623" s="46"/>
      <c r="D1623" s="42"/>
      <c r="E1623" s="42"/>
      <c r="F1623" s="43"/>
      <c r="G1623" s="43"/>
      <c r="H1623" s="104">
        <f t="shared" si="99"/>
        <v>0</v>
      </c>
      <c r="I1623" s="41">
        <f t="shared" si="100"/>
        <v>0</v>
      </c>
    </row>
    <row r="1624" spans="1:9" x14ac:dyDescent="0.3">
      <c r="A1624" s="39">
        <f t="shared" si="101"/>
        <v>32</v>
      </c>
      <c r="B1624" s="40">
        <f>E1590</f>
        <v>42492</v>
      </c>
      <c r="C1624" s="46"/>
      <c r="D1624" s="42"/>
      <c r="E1624" s="42"/>
      <c r="F1624" s="43"/>
      <c r="G1624" s="43"/>
      <c r="H1624" s="104">
        <f t="shared" si="99"/>
        <v>0</v>
      </c>
      <c r="I1624" s="41">
        <f t="shared" si="100"/>
        <v>0</v>
      </c>
    </row>
    <row r="1625" spans="1:9" x14ac:dyDescent="0.3">
      <c r="A1625" s="39">
        <f t="shared" si="101"/>
        <v>33</v>
      </c>
      <c r="B1625" s="40">
        <f>E1590</f>
        <v>42492</v>
      </c>
      <c r="C1625" s="46"/>
      <c r="D1625" s="42"/>
      <c r="E1625" s="42"/>
      <c r="F1625" s="43"/>
      <c r="G1625" s="43"/>
      <c r="H1625" s="104">
        <f t="shared" si="99"/>
        <v>0</v>
      </c>
      <c r="I1625" s="41">
        <f t="shared" si="100"/>
        <v>0</v>
      </c>
    </row>
    <row r="1626" spans="1:9" x14ac:dyDescent="0.3">
      <c r="A1626" s="39">
        <f t="shared" si="101"/>
        <v>34</v>
      </c>
      <c r="B1626" s="40">
        <f>E1590</f>
        <v>42492</v>
      </c>
      <c r="C1626" s="46"/>
      <c r="D1626" s="42"/>
      <c r="E1626" s="42"/>
      <c r="F1626" s="43"/>
      <c r="G1626" s="43"/>
      <c r="H1626" s="104">
        <f t="shared" si="99"/>
        <v>0</v>
      </c>
      <c r="I1626" s="41">
        <f t="shared" si="100"/>
        <v>0</v>
      </c>
    </row>
    <row r="1627" spans="1:9" x14ac:dyDescent="0.3">
      <c r="A1627" s="39">
        <f t="shared" si="101"/>
        <v>35</v>
      </c>
      <c r="B1627" s="40">
        <f>E1590</f>
        <v>42492</v>
      </c>
      <c r="C1627" s="46"/>
      <c r="D1627" s="42"/>
      <c r="E1627" s="42"/>
      <c r="F1627" s="43"/>
      <c r="G1627" s="43"/>
      <c r="H1627" s="104">
        <f t="shared" si="99"/>
        <v>0</v>
      </c>
      <c r="I1627" s="41">
        <f t="shared" si="100"/>
        <v>0</v>
      </c>
    </row>
    <row r="1628" spans="1:9" x14ac:dyDescent="0.3">
      <c r="A1628" s="39">
        <f t="shared" si="101"/>
        <v>36</v>
      </c>
      <c r="B1628" s="40">
        <f>E1590</f>
        <v>42492</v>
      </c>
      <c r="C1628" s="46"/>
      <c r="D1628" s="42"/>
      <c r="E1628" s="42"/>
      <c r="F1628" s="43"/>
      <c r="G1628" s="43"/>
      <c r="H1628" s="104">
        <f t="shared" si="99"/>
        <v>0</v>
      </c>
      <c r="I1628" s="41">
        <f t="shared" si="100"/>
        <v>0</v>
      </c>
    </row>
    <row r="1629" spans="1:9" x14ac:dyDescent="0.3">
      <c r="A1629" s="37"/>
      <c r="B1629" s="35"/>
      <c r="C1629" s="38" t="s">
        <v>12</v>
      </c>
      <c r="D1629" s="35"/>
      <c r="E1629" s="36"/>
      <c r="F1629" s="41">
        <f>SUM(F1593:F1628)</f>
        <v>0</v>
      </c>
      <c r="G1629" s="41">
        <f>SUM(G1593:G1628)</f>
        <v>0</v>
      </c>
      <c r="H1629" s="104">
        <f>SUM(H1593:H1628)</f>
        <v>0</v>
      </c>
      <c r="I1629" s="41">
        <f>SUM(I1593:I1628)</f>
        <v>0</v>
      </c>
    </row>
    <row r="1630" spans="1:9" x14ac:dyDescent="0.3">
      <c r="A1630" s="49"/>
      <c r="B1630" s="49"/>
      <c r="C1630" s="49"/>
      <c r="D1630" s="49"/>
      <c r="E1630" s="49"/>
      <c r="F1630" s="49"/>
      <c r="G1630" s="49"/>
      <c r="H1630" s="100"/>
      <c r="I1630" s="49"/>
    </row>
    <row r="1631" spans="1:9" x14ac:dyDescent="0.3">
      <c r="A1631" s="49"/>
      <c r="B1631" s="49"/>
      <c r="C1631" s="49"/>
      <c r="D1631" s="49"/>
      <c r="E1631" s="49"/>
      <c r="F1631" s="49"/>
      <c r="G1631" s="29" t="s">
        <v>31</v>
      </c>
      <c r="H1631" s="100"/>
      <c r="I1631" s="49"/>
    </row>
    <row r="1632" spans="1:9" x14ac:dyDescent="0.3">
      <c r="A1632" s="49"/>
      <c r="B1632" s="49"/>
      <c r="C1632" s="49"/>
      <c r="D1632" s="49"/>
      <c r="E1632" s="49"/>
      <c r="F1632" s="49"/>
      <c r="G1632" s="49"/>
      <c r="H1632" s="100"/>
      <c r="I1632" s="49"/>
    </row>
    <row r="1633" spans="1:9" x14ac:dyDescent="0.3">
      <c r="A1633" s="49"/>
      <c r="B1633" s="29" t="s">
        <v>18</v>
      </c>
      <c r="C1633" s="30" t="s">
        <v>91</v>
      </c>
      <c r="D1633" s="49"/>
      <c r="E1633" s="49"/>
      <c r="F1633" s="49"/>
      <c r="G1633" s="49"/>
      <c r="H1633" s="100"/>
      <c r="I1633" s="49"/>
    </row>
    <row r="1634" spans="1:9" x14ac:dyDescent="0.3">
      <c r="A1634" s="49"/>
      <c r="B1634" s="29" t="s">
        <v>19</v>
      </c>
      <c r="C1634" s="31">
        <v>4002</v>
      </c>
      <c r="D1634" s="49"/>
      <c r="E1634" s="49"/>
      <c r="F1634" s="49"/>
      <c r="G1634" s="49"/>
      <c r="H1634" s="100"/>
      <c r="I1634" s="49"/>
    </row>
    <row r="1635" spans="1:9" x14ac:dyDescent="0.3">
      <c r="A1635" s="49"/>
      <c r="B1635" s="49"/>
      <c r="C1635" s="49"/>
      <c r="D1635" s="49"/>
      <c r="E1635" s="49"/>
      <c r="F1635" s="49"/>
      <c r="G1635" s="49"/>
      <c r="H1635" s="100"/>
      <c r="I1635" s="49"/>
    </row>
    <row r="1636" spans="1:9" ht="18" x14ac:dyDescent="0.35">
      <c r="A1636" s="49"/>
      <c r="B1636" s="49"/>
      <c r="C1636" s="29"/>
      <c r="D1636" s="32"/>
      <c r="E1636" s="33" t="s">
        <v>20</v>
      </c>
      <c r="F1636" s="32"/>
      <c r="G1636" s="29"/>
      <c r="H1636" s="100"/>
      <c r="I1636" s="49"/>
    </row>
    <row r="1637" spans="1:9" ht="18" x14ac:dyDescent="0.35">
      <c r="A1637" s="49"/>
      <c r="B1637" s="49"/>
      <c r="C1637" s="29"/>
      <c r="D1637" s="32"/>
      <c r="E1637" s="33" t="s">
        <v>21</v>
      </c>
      <c r="F1637" s="32"/>
      <c r="G1637" s="29"/>
      <c r="H1637" s="100"/>
      <c r="I1637" s="49"/>
    </row>
    <row r="1638" spans="1:9" ht="18" x14ac:dyDescent="0.35">
      <c r="A1638" s="49"/>
      <c r="B1638" s="49"/>
      <c r="C1638" s="29"/>
      <c r="D1638" s="34" t="s">
        <v>22</v>
      </c>
      <c r="E1638" s="44">
        <f>E1590+1</f>
        <v>42493</v>
      </c>
      <c r="F1638" s="32"/>
      <c r="G1638" s="29"/>
      <c r="H1638" s="100"/>
      <c r="I1638" s="49"/>
    </row>
    <row r="1639" spans="1:9" x14ac:dyDescent="0.3">
      <c r="A1639" s="49"/>
      <c r="B1639" s="49"/>
      <c r="C1639" s="49"/>
      <c r="D1639" s="49"/>
      <c r="E1639" s="49"/>
      <c r="F1639" s="49"/>
      <c r="G1639" s="49"/>
      <c r="H1639" s="100"/>
      <c r="I1639" s="49"/>
    </row>
    <row r="1640" spans="1:9" ht="36" x14ac:dyDescent="0.3">
      <c r="A1640" s="27" t="s">
        <v>23</v>
      </c>
      <c r="B1640" s="28" t="s">
        <v>15</v>
      </c>
      <c r="C1640" s="28" t="s">
        <v>24</v>
      </c>
      <c r="D1640" s="28" t="s">
        <v>25</v>
      </c>
      <c r="E1640" s="28" t="s">
        <v>26</v>
      </c>
      <c r="F1640" s="26" t="s">
        <v>27</v>
      </c>
      <c r="G1640" s="28" t="s">
        <v>28</v>
      </c>
      <c r="H1640" s="209" t="s">
        <v>29</v>
      </c>
      <c r="I1640" s="26" t="s">
        <v>30</v>
      </c>
    </row>
    <row r="1641" spans="1:9" x14ac:dyDescent="0.3">
      <c r="A1641" s="39">
        <v>1</v>
      </c>
      <c r="B1641" s="40">
        <f>E1638</f>
        <v>42493</v>
      </c>
      <c r="C1641" s="46">
        <v>636632</v>
      </c>
      <c r="D1641" s="42">
        <v>772</v>
      </c>
      <c r="E1641" s="42">
        <v>45707</v>
      </c>
      <c r="F1641" s="43">
        <v>60</v>
      </c>
      <c r="G1641" s="43"/>
      <c r="H1641" s="104">
        <f t="shared" ref="H1641:H1676" si="102">IF(F1641-G1641&lt;50,0,IF(F1641-G1641&lt;150,1,IF(F1641-G1641&lt;250,2,IF(F1641-G1641&lt;350,3,IF(F1641-G1641&lt;450,4,IF(F1641-G1641&lt;550,5,IF(F1641-G1641&lt;650,6,IF(F1641-G1641&lt;750,7,IF(F1641-G1641&lt;850,8,IF(F1641-G1641&lt;950,9,IF(F1641-G1641&lt;1050,10,IF(F1641-G1641&lt;1150,11,IF(F1641-G1641&lt;1250,12,IF(F1641-G1641&lt;1350,13,IF(F1641-G1641&lt;1450,14,IF(F1641-G1641&lt;1550,15,IF(F1641-G1641&lt;1650,16,IF(F1641-G1641&lt;1750,17,IF(F1641-G1641&lt;1850,18,IF(F1641-G1641&lt;1950,19,IF(F1641-G1641&lt;2050,20,IF(F1641-G1641&lt;2150,21,IF(F1641-G1641&lt;2250,22,IF(F1641-G1641&lt;2350,23,IF(F1641-G1641&lt;2450,24,IF(F1641-G1641&lt;2550,25,IF(F1641-G1641&lt;2650,26,IF(F1641-G1641&lt;2750,27,IF(F1641-G1641&lt;2850,28,IF(F1641-G1641&lt;2950,29,IF(F1641-G1641&lt;3050,30,)))))))))))))))))))))))))))))))</f>
        <v>1</v>
      </c>
      <c r="I1641" s="41">
        <f>F1641-H1641</f>
        <v>59</v>
      </c>
    </row>
    <row r="1642" spans="1:9" x14ac:dyDescent="0.3">
      <c r="A1642" s="39">
        <f>A1641+1</f>
        <v>2</v>
      </c>
      <c r="B1642" s="40">
        <f>E1638</f>
        <v>42493</v>
      </c>
      <c r="C1642" s="46">
        <v>636632</v>
      </c>
      <c r="D1642" s="42">
        <v>773</v>
      </c>
      <c r="E1642" s="42">
        <v>7169</v>
      </c>
      <c r="F1642" s="43">
        <v>50</v>
      </c>
      <c r="G1642" s="43"/>
      <c r="H1642" s="104">
        <f t="shared" si="102"/>
        <v>1</v>
      </c>
      <c r="I1642" s="41">
        <f t="shared" ref="I1642:I1676" si="103">F1642-H1642</f>
        <v>49</v>
      </c>
    </row>
    <row r="1643" spans="1:9" x14ac:dyDescent="0.3">
      <c r="A1643" s="39">
        <f t="shared" ref="A1643:A1676" si="104">A1642+1</f>
        <v>3</v>
      </c>
      <c r="B1643" s="40">
        <f>E1638</f>
        <v>42493</v>
      </c>
      <c r="C1643" s="46">
        <v>615063</v>
      </c>
      <c r="D1643" s="42">
        <v>733</v>
      </c>
      <c r="E1643" s="42">
        <v>4443</v>
      </c>
      <c r="F1643" s="43">
        <v>100</v>
      </c>
      <c r="G1643" s="43"/>
      <c r="H1643" s="104">
        <f t="shared" si="102"/>
        <v>1</v>
      </c>
      <c r="I1643" s="41">
        <f t="shared" si="103"/>
        <v>99</v>
      </c>
    </row>
    <row r="1644" spans="1:9" x14ac:dyDescent="0.3">
      <c r="A1644" s="39">
        <f t="shared" si="104"/>
        <v>4</v>
      </c>
      <c r="B1644" s="40">
        <f>E1638</f>
        <v>42493</v>
      </c>
      <c r="C1644" s="46">
        <v>616027</v>
      </c>
      <c r="D1644" s="42">
        <v>634</v>
      </c>
      <c r="E1644" s="42">
        <v>7627</v>
      </c>
      <c r="F1644" s="43">
        <v>50</v>
      </c>
      <c r="G1644" s="43"/>
      <c r="H1644" s="104">
        <f t="shared" si="102"/>
        <v>1</v>
      </c>
      <c r="I1644" s="41">
        <f t="shared" si="103"/>
        <v>49</v>
      </c>
    </row>
    <row r="1645" spans="1:9" x14ac:dyDescent="0.3">
      <c r="A1645" s="39">
        <f t="shared" si="104"/>
        <v>5</v>
      </c>
      <c r="B1645" s="40">
        <f>E1638</f>
        <v>42493</v>
      </c>
      <c r="C1645" s="46">
        <v>616027</v>
      </c>
      <c r="D1645" s="42">
        <v>635</v>
      </c>
      <c r="E1645" s="42">
        <v>13465</v>
      </c>
      <c r="F1645" s="43">
        <v>50.09</v>
      </c>
      <c r="G1645" s="43"/>
      <c r="H1645" s="104">
        <f t="shared" si="102"/>
        <v>1</v>
      </c>
      <c r="I1645" s="41">
        <f t="shared" si="103"/>
        <v>49.09</v>
      </c>
    </row>
    <row r="1646" spans="1:9" x14ac:dyDescent="0.3">
      <c r="A1646" s="39">
        <f t="shared" si="104"/>
        <v>6</v>
      </c>
      <c r="B1646" s="40">
        <f>E1638</f>
        <v>42493</v>
      </c>
      <c r="C1646" s="46">
        <v>636632</v>
      </c>
      <c r="D1646" s="42">
        <v>774</v>
      </c>
      <c r="E1646" s="42">
        <v>32838</v>
      </c>
      <c r="F1646" s="43">
        <v>300.05</v>
      </c>
      <c r="G1646" s="43"/>
      <c r="H1646" s="104">
        <f t="shared" si="102"/>
        <v>3</v>
      </c>
      <c r="I1646" s="41">
        <f t="shared" si="103"/>
        <v>297.05</v>
      </c>
    </row>
    <row r="1647" spans="1:9" x14ac:dyDescent="0.3">
      <c r="A1647" s="39">
        <f t="shared" si="104"/>
        <v>7</v>
      </c>
      <c r="B1647" s="40">
        <f>E1638</f>
        <v>42493</v>
      </c>
      <c r="C1647" s="46">
        <v>616027</v>
      </c>
      <c r="D1647" s="42">
        <v>636</v>
      </c>
      <c r="E1647" s="42">
        <v>35077</v>
      </c>
      <c r="F1647" s="43">
        <v>200.1</v>
      </c>
      <c r="G1647" s="43"/>
      <c r="H1647" s="104">
        <f t="shared" si="102"/>
        <v>2</v>
      </c>
      <c r="I1647" s="41">
        <f t="shared" si="103"/>
        <v>198.1</v>
      </c>
    </row>
    <row r="1648" spans="1:9" x14ac:dyDescent="0.3">
      <c r="A1648" s="39">
        <f t="shared" si="104"/>
        <v>8</v>
      </c>
      <c r="B1648" s="40">
        <f>E1638</f>
        <v>42493</v>
      </c>
      <c r="C1648" s="46">
        <v>636632</v>
      </c>
      <c r="D1648" s="42">
        <v>775</v>
      </c>
      <c r="E1648" s="42">
        <v>24469</v>
      </c>
      <c r="F1648" s="43">
        <v>30</v>
      </c>
      <c r="G1648" s="43"/>
      <c r="H1648" s="104">
        <f t="shared" si="102"/>
        <v>0</v>
      </c>
      <c r="I1648" s="41">
        <f t="shared" si="103"/>
        <v>30</v>
      </c>
    </row>
    <row r="1649" spans="1:9" x14ac:dyDescent="0.3">
      <c r="A1649" s="39">
        <f t="shared" si="104"/>
        <v>9</v>
      </c>
      <c r="B1649" s="40">
        <f>E1638</f>
        <v>42493</v>
      </c>
      <c r="C1649" s="46">
        <v>616027</v>
      </c>
      <c r="D1649" s="42">
        <v>637</v>
      </c>
      <c r="E1649" s="42">
        <v>43807</v>
      </c>
      <c r="F1649" s="43">
        <v>40</v>
      </c>
      <c r="G1649" s="43"/>
      <c r="H1649" s="104">
        <f t="shared" si="102"/>
        <v>0</v>
      </c>
      <c r="I1649" s="41">
        <f t="shared" si="103"/>
        <v>40</v>
      </c>
    </row>
    <row r="1650" spans="1:9" x14ac:dyDescent="0.3">
      <c r="A1650" s="39">
        <f t="shared" si="104"/>
        <v>10</v>
      </c>
      <c r="B1650" s="40">
        <f>E1638</f>
        <v>42493</v>
      </c>
      <c r="C1650" s="46">
        <v>616027</v>
      </c>
      <c r="D1650" s="42">
        <v>638</v>
      </c>
      <c r="E1650" s="42">
        <v>57677</v>
      </c>
      <c r="F1650" s="43">
        <v>250</v>
      </c>
      <c r="G1650" s="43"/>
      <c r="H1650" s="104">
        <f t="shared" si="102"/>
        <v>3</v>
      </c>
      <c r="I1650" s="41">
        <f t="shared" si="103"/>
        <v>247</v>
      </c>
    </row>
    <row r="1651" spans="1:9" x14ac:dyDescent="0.3">
      <c r="A1651" s="39">
        <f t="shared" si="104"/>
        <v>11</v>
      </c>
      <c r="B1651" s="40">
        <f>E1638</f>
        <v>42493</v>
      </c>
      <c r="C1651" s="46">
        <v>615063</v>
      </c>
      <c r="D1651" s="42">
        <v>734</v>
      </c>
      <c r="E1651" s="42">
        <v>13303</v>
      </c>
      <c r="F1651" s="43">
        <v>100</v>
      </c>
      <c r="G1651" s="43"/>
      <c r="H1651" s="104">
        <f t="shared" si="102"/>
        <v>1</v>
      </c>
      <c r="I1651" s="41">
        <f t="shared" si="103"/>
        <v>99</v>
      </c>
    </row>
    <row r="1652" spans="1:9" x14ac:dyDescent="0.3">
      <c r="A1652" s="39">
        <f t="shared" si="104"/>
        <v>12</v>
      </c>
      <c r="B1652" s="40">
        <f>E1638</f>
        <v>42493</v>
      </c>
      <c r="C1652" s="46">
        <v>616027</v>
      </c>
      <c r="D1652" s="42">
        <v>639</v>
      </c>
      <c r="E1652" s="42">
        <v>25965</v>
      </c>
      <c r="F1652" s="43">
        <v>20</v>
      </c>
      <c r="G1652" s="43"/>
      <c r="H1652" s="104">
        <f t="shared" si="102"/>
        <v>0</v>
      </c>
      <c r="I1652" s="41">
        <f t="shared" si="103"/>
        <v>20</v>
      </c>
    </row>
    <row r="1653" spans="1:9" x14ac:dyDescent="0.3">
      <c r="A1653" s="39">
        <f t="shared" si="104"/>
        <v>13</v>
      </c>
      <c r="B1653" s="40">
        <f>E1638</f>
        <v>42493</v>
      </c>
      <c r="C1653" s="46"/>
      <c r="D1653" s="42"/>
      <c r="E1653" s="42"/>
      <c r="F1653" s="43"/>
      <c r="G1653" s="43"/>
      <c r="H1653" s="104">
        <f t="shared" si="102"/>
        <v>0</v>
      </c>
      <c r="I1653" s="41">
        <f t="shared" si="103"/>
        <v>0</v>
      </c>
    </row>
    <row r="1654" spans="1:9" x14ac:dyDescent="0.3">
      <c r="A1654" s="39">
        <f t="shared" si="104"/>
        <v>14</v>
      </c>
      <c r="B1654" s="40">
        <f>E1638</f>
        <v>42493</v>
      </c>
      <c r="C1654" s="46"/>
      <c r="D1654" s="42"/>
      <c r="E1654" s="42"/>
      <c r="F1654" s="43"/>
      <c r="G1654" s="43"/>
      <c r="H1654" s="104">
        <f t="shared" si="102"/>
        <v>0</v>
      </c>
      <c r="I1654" s="41">
        <f t="shared" si="103"/>
        <v>0</v>
      </c>
    </row>
    <row r="1655" spans="1:9" x14ac:dyDescent="0.3">
      <c r="A1655" s="39">
        <f t="shared" si="104"/>
        <v>15</v>
      </c>
      <c r="B1655" s="40">
        <f>E1638</f>
        <v>42493</v>
      </c>
      <c r="C1655" s="46"/>
      <c r="D1655" s="42"/>
      <c r="E1655" s="42"/>
      <c r="F1655" s="43"/>
      <c r="G1655" s="43"/>
      <c r="H1655" s="104">
        <f t="shared" si="102"/>
        <v>0</v>
      </c>
      <c r="I1655" s="41">
        <f t="shared" si="103"/>
        <v>0</v>
      </c>
    </row>
    <row r="1656" spans="1:9" x14ac:dyDescent="0.3">
      <c r="A1656" s="39">
        <f t="shared" si="104"/>
        <v>16</v>
      </c>
      <c r="B1656" s="40">
        <f>E1638</f>
        <v>42493</v>
      </c>
      <c r="C1656" s="46"/>
      <c r="D1656" s="42"/>
      <c r="E1656" s="42"/>
      <c r="F1656" s="43"/>
      <c r="G1656" s="43"/>
      <c r="H1656" s="104">
        <f t="shared" si="102"/>
        <v>0</v>
      </c>
      <c r="I1656" s="41">
        <f t="shared" si="103"/>
        <v>0</v>
      </c>
    </row>
    <row r="1657" spans="1:9" x14ac:dyDescent="0.3">
      <c r="A1657" s="39">
        <f t="shared" si="104"/>
        <v>17</v>
      </c>
      <c r="B1657" s="40">
        <f>E1638</f>
        <v>42493</v>
      </c>
      <c r="C1657" s="46"/>
      <c r="D1657" s="42"/>
      <c r="E1657" s="42"/>
      <c r="F1657" s="43"/>
      <c r="G1657" s="43"/>
      <c r="H1657" s="104">
        <f t="shared" si="102"/>
        <v>0</v>
      </c>
      <c r="I1657" s="41">
        <f t="shared" si="103"/>
        <v>0</v>
      </c>
    </row>
    <row r="1658" spans="1:9" x14ac:dyDescent="0.3">
      <c r="A1658" s="39">
        <f t="shared" si="104"/>
        <v>18</v>
      </c>
      <c r="B1658" s="40">
        <f>E1638</f>
        <v>42493</v>
      </c>
      <c r="C1658" s="46"/>
      <c r="D1658" s="42"/>
      <c r="E1658" s="42"/>
      <c r="F1658" s="43"/>
      <c r="G1658" s="43"/>
      <c r="H1658" s="104">
        <f t="shared" si="102"/>
        <v>0</v>
      </c>
      <c r="I1658" s="41">
        <f t="shared" si="103"/>
        <v>0</v>
      </c>
    </row>
    <row r="1659" spans="1:9" x14ac:dyDescent="0.3">
      <c r="A1659" s="39">
        <f t="shared" si="104"/>
        <v>19</v>
      </c>
      <c r="B1659" s="40">
        <f>E1638</f>
        <v>42493</v>
      </c>
      <c r="C1659" s="46"/>
      <c r="D1659" s="42"/>
      <c r="E1659" s="42"/>
      <c r="F1659" s="43"/>
      <c r="G1659" s="43"/>
      <c r="H1659" s="104">
        <f t="shared" si="102"/>
        <v>0</v>
      </c>
      <c r="I1659" s="41">
        <f t="shared" si="103"/>
        <v>0</v>
      </c>
    </row>
    <row r="1660" spans="1:9" x14ac:dyDescent="0.3">
      <c r="A1660" s="39">
        <f t="shared" si="104"/>
        <v>20</v>
      </c>
      <c r="B1660" s="40">
        <f>E1638</f>
        <v>42493</v>
      </c>
      <c r="C1660" s="46"/>
      <c r="D1660" s="42"/>
      <c r="E1660" s="42"/>
      <c r="F1660" s="43"/>
      <c r="G1660" s="43"/>
      <c r="H1660" s="104">
        <f t="shared" si="102"/>
        <v>0</v>
      </c>
      <c r="I1660" s="41">
        <f t="shared" si="103"/>
        <v>0</v>
      </c>
    </row>
    <row r="1661" spans="1:9" x14ac:dyDescent="0.3">
      <c r="A1661" s="39">
        <f t="shared" si="104"/>
        <v>21</v>
      </c>
      <c r="B1661" s="40">
        <f>E1638</f>
        <v>42493</v>
      </c>
      <c r="C1661" s="46"/>
      <c r="D1661" s="42"/>
      <c r="E1661" s="42"/>
      <c r="F1661" s="43"/>
      <c r="G1661" s="43"/>
      <c r="H1661" s="104">
        <f t="shared" si="102"/>
        <v>0</v>
      </c>
      <c r="I1661" s="41">
        <f t="shared" si="103"/>
        <v>0</v>
      </c>
    </row>
    <row r="1662" spans="1:9" x14ac:dyDescent="0.3">
      <c r="A1662" s="39">
        <f t="shared" si="104"/>
        <v>22</v>
      </c>
      <c r="B1662" s="40">
        <f>E1638</f>
        <v>42493</v>
      </c>
      <c r="C1662" s="46"/>
      <c r="D1662" s="42"/>
      <c r="E1662" s="42"/>
      <c r="F1662" s="43"/>
      <c r="G1662" s="43"/>
      <c r="H1662" s="104">
        <f t="shared" si="102"/>
        <v>0</v>
      </c>
      <c r="I1662" s="41">
        <f t="shared" si="103"/>
        <v>0</v>
      </c>
    </row>
    <row r="1663" spans="1:9" x14ac:dyDescent="0.3">
      <c r="A1663" s="39">
        <f t="shared" si="104"/>
        <v>23</v>
      </c>
      <c r="B1663" s="40">
        <f>E1638</f>
        <v>42493</v>
      </c>
      <c r="C1663" s="46"/>
      <c r="D1663" s="42"/>
      <c r="E1663" s="42"/>
      <c r="F1663" s="43"/>
      <c r="G1663" s="43"/>
      <c r="H1663" s="104">
        <f t="shared" si="102"/>
        <v>0</v>
      </c>
      <c r="I1663" s="41">
        <f t="shared" si="103"/>
        <v>0</v>
      </c>
    </row>
    <row r="1664" spans="1:9" x14ac:dyDescent="0.3">
      <c r="A1664" s="39">
        <f t="shared" si="104"/>
        <v>24</v>
      </c>
      <c r="B1664" s="40">
        <f>E1638</f>
        <v>42493</v>
      </c>
      <c r="C1664" s="46"/>
      <c r="D1664" s="42"/>
      <c r="E1664" s="42"/>
      <c r="F1664" s="43"/>
      <c r="G1664" s="43"/>
      <c r="H1664" s="104">
        <f t="shared" si="102"/>
        <v>0</v>
      </c>
      <c r="I1664" s="41">
        <f t="shared" si="103"/>
        <v>0</v>
      </c>
    </row>
    <row r="1665" spans="1:9" x14ac:dyDescent="0.3">
      <c r="A1665" s="39">
        <f t="shared" si="104"/>
        <v>25</v>
      </c>
      <c r="B1665" s="40">
        <f>E1638</f>
        <v>42493</v>
      </c>
      <c r="C1665" s="46"/>
      <c r="D1665" s="42"/>
      <c r="E1665" s="42"/>
      <c r="F1665" s="43"/>
      <c r="G1665" s="43"/>
      <c r="H1665" s="104">
        <f t="shared" si="102"/>
        <v>0</v>
      </c>
      <c r="I1665" s="41">
        <f t="shared" si="103"/>
        <v>0</v>
      </c>
    </row>
    <row r="1666" spans="1:9" x14ac:dyDescent="0.3">
      <c r="A1666" s="39">
        <f t="shared" si="104"/>
        <v>26</v>
      </c>
      <c r="B1666" s="40">
        <f>E1638</f>
        <v>42493</v>
      </c>
      <c r="C1666" s="46"/>
      <c r="D1666" s="42"/>
      <c r="E1666" s="42"/>
      <c r="F1666" s="43"/>
      <c r="G1666" s="43"/>
      <c r="H1666" s="104">
        <f t="shared" si="102"/>
        <v>0</v>
      </c>
      <c r="I1666" s="41">
        <f t="shared" si="103"/>
        <v>0</v>
      </c>
    </row>
    <row r="1667" spans="1:9" x14ac:dyDescent="0.3">
      <c r="A1667" s="39">
        <f t="shared" si="104"/>
        <v>27</v>
      </c>
      <c r="B1667" s="40">
        <f>E1638</f>
        <v>42493</v>
      </c>
      <c r="C1667" s="46"/>
      <c r="D1667" s="42"/>
      <c r="E1667" s="42"/>
      <c r="F1667" s="43"/>
      <c r="G1667" s="43"/>
      <c r="H1667" s="104">
        <f t="shared" si="102"/>
        <v>0</v>
      </c>
      <c r="I1667" s="41">
        <f t="shared" si="103"/>
        <v>0</v>
      </c>
    </row>
    <row r="1668" spans="1:9" x14ac:dyDescent="0.3">
      <c r="A1668" s="39">
        <f t="shared" si="104"/>
        <v>28</v>
      </c>
      <c r="B1668" s="40">
        <f>E1638</f>
        <v>42493</v>
      </c>
      <c r="C1668" s="46"/>
      <c r="D1668" s="42"/>
      <c r="E1668" s="42"/>
      <c r="F1668" s="43"/>
      <c r="G1668" s="43"/>
      <c r="H1668" s="104">
        <f t="shared" si="102"/>
        <v>0</v>
      </c>
      <c r="I1668" s="41">
        <f t="shared" si="103"/>
        <v>0</v>
      </c>
    </row>
    <row r="1669" spans="1:9" x14ac:dyDescent="0.3">
      <c r="A1669" s="39">
        <f t="shared" si="104"/>
        <v>29</v>
      </c>
      <c r="B1669" s="40">
        <f>E1638</f>
        <v>42493</v>
      </c>
      <c r="C1669" s="46"/>
      <c r="D1669" s="42"/>
      <c r="E1669" s="42"/>
      <c r="F1669" s="43"/>
      <c r="G1669" s="43"/>
      <c r="H1669" s="104">
        <f t="shared" si="102"/>
        <v>0</v>
      </c>
      <c r="I1669" s="41">
        <f t="shared" si="103"/>
        <v>0</v>
      </c>
    </row>
    <row r="1670" spans="1:9" x14ac:dyDescent="0.3">
      <c r="A1670" s="39">
        <f t="shared" si="104"/>
        <v>30</v>
      </c>
      <c r="B1670" s="40">
        <f>E1638</f>
        <v>42493</v>
      </c>
      <c r="C1670" s="46"/>
      <c r="D1670" s="42"/>
      <c r="E1670" s="42"/>
      <c r="F1670" s="43"/>
      <c r="G1670" s="43"/>
      <c r="H1670" s="104">
        <f t="shared" si="102"/>
        <v>0</v>
      </c>
      <c r="I1670" s="41">
        <f t="shared" si="103"/>
        <v>0</v>
      </c>
    </row>
    <row r="1671" spans="1:9" x14ac:dyDescent="0.3">
      <c r="A1671" s="39">
        <f t="shared" si="104"/>
        <v>31</v>
      </c>
      <c r="B1671" s="40">
        <f>E1638</f>
        <v>42493</v>
      </c>
      <c r="C1671" s="46"/>
      <c r="D1671" s="42"/>
      <c r="E1671" s="42"/>
      <c r="F1671" s="43"/>
      <c r="G1671" s="43"/>
      <c r="H1671" s="104">
        <f t="shared" si="102"/>
        <v>0</v>
      </c>
      <c r="I1671" s="41">
        <f t="shared" si="103"/>
        <v>0</v>
      </c>
    </row>
    <row r="1672" spans="1:9" x14ac:dyDescent="0.3">
      <c r="A1672" s="39">
        <f t="shared" si="104"/>
        <v>32</v>
      </c>
      <c r="B1672" s="40">
        <f>E1638</f>
        <v>42493</v>
      </c>
      <c r="C1672" s="46"/>
      <c r="D1672" s="42"/>
      <c r="E1672" s="42"/>
      <c r="F1672" s="43"/>
      <c r="G1672" s="43"/>
      <c r="H1672" s="104">
        <f t="shared" si="102"/>
        <v>0</v>
      </c>
      <c r="I1672" s="41">
        <f t="shared" si="103"/>
        <v>0</v>
      </c>
    </row>
    <row r="1673" spans="1:9" x14ac:dyDescent="0.3">
      <c r="A1673" s="39">
        <f t="shared" si="104"/>
        <v>33</v>
      </c>
      <c r="B1673" s="40">
        <f>E1638</f>
        <v>42493</v>
      </c>
      <c r="C1673" s="46"/>
      <c r="D1673" s="42"/>
      <c r="E1673" s="42"/>
      <c r="F1673" s="43"/>
      <c r="G1673" s="43"/>
      <c r="H1673" s="104">
        <f t="shared" si="102"/>
        <v>0</v>
      </c>
      <c r="I1673" s="41">
        <f t="shared" si="103"/>
        <v>0</v>
      </c>
    </row>
    <row r="1674" spans="1:9" x14ac:dyDescent="0.3">
      <c r="A1674" s="39">
        <f t="shared" si="104"/>
        <v>34</v>
      </c>
      <c r="B1674" s="40">
        <f>E1638</f>
        <v>42493</v>
      </c>
      <c r="C1674" s="46"/>
      <c r="D1674" s="42"/>
      <c r="E1674" s="42"/>
      <c r="F1674" s="43"/>
      <c r="G1674" s="43"/>
      <c r="H1674" s="104">
        <f t="shared" si="102"/>
        <v>0</v>
      </c>
      <c r="I1674" s="41">
        <f t="shared" si="103"/>
        <v>0</v>
      </c>
    </row>
    <row r="1675" spans="1:9" x14ac:dyDescent="0.3">
      <c r="A1675" s="39">
        <f t="shared" si="104"/>
        <v>35</v>
      </c>
      <c r="B1675" s="40">
        <f>E1638</f>
        <v>42493</v>
      </c>
      <c r="C1675" s="46"/>
      <c r="D1675" s="42"/>
      <c r="E1675" s="42"/>
      <c r="F1675" s="43"/>
      <c r="G1675" s="43"/>
      <c r="H1675" s="104">
        <f t="shared" si="102"/>
        <v>0</v>
      </c>
      <c r="I1675" s="41">
        <f t="shared" si="103"/>
        <v>0</v>
      </c>
    </row>
    <row r="1676" spans="1:9" x14ac:dyDescent="0.3">
      <c r="A1676" s="39">
        <f t="shared" si="104"/>
        <v>36</v>
      </c>
      <c r="B1676" s="40">
        <f>E1638</f>
        <v>42493</v>
      </c>
      <c r="C1676" s="46"/>
      <c r="D1676" s="42"/>
      <c r="E1676" s="42"/>
      <c r="F1676" s="43"/>
      <c r="G1676" s="43"/>
      <c r="H1676" s="104">
        <f t="shared" si="102"/>
        <v>0</v>
      </c>
      <c r="I1676" s="41">
        <f t="shared" si="103"/>
        <v>0</v>
      </c>
    </row>
    <row r="1677" spans="1:9" x14ac:dyDescent="0.3">
      <c r="A1677" s="37"/>
      <c r="B1677" s="35"/>
      <c r="C1677" s="38" t="s">
        <v>12</v>
      </c>
      <c r="D1677" s="35"/>
      <c r="E1677" s="36"/>
      <c r="F1677" s="41">
        <f>SUM(F1641:F1676)</f>
        <v>1250.2400000000002</v>
      </c>
      <c r="G1677" s="41">
        <f>SUM(G1641:G1676)</f>
        <v>0</v>
      </c>
      <c r="H1677" s="104">
        <f>SUM(H1641:H1676)</f>
        <v>14</v>
      </c>
      <c r="I1677" s="41">
        <f>SUM(I1641:I1676)</f>
        <v>1236.2400000000002</v>
      </c>
    </row>
    <row r="1678" spans="1:9" x14ac:dyDescent="0.3">
      <c r="A1678" s="49"/>
      <c r="B1678" s="49"/>
      <c r="C1678" s="49"/>
      <c r="D1678" s="49"/>
      <c r="E1678" s="49"/>
      <c r="F1678" s="49"/>
      <c r="G1678" s="49"/>
      <c r="H1678" s="100"/>
      <c r="I1678" s="49"/>
    </row>
    <row r="1679" spans="1:9" x14ac:dyDescent="0.3">
      <c r="A1679" s="49"/>
      <c r="B1679" s="49"/>
      <c r="C1679" s="49"/>
      <c r="D1679" s="49"/>
      <c r="E1679" s="49"/>
      <c r="F1679" s="49"/>
      <c r="G1679" s="29" t="s">
        <v>31</v>
      </c>
      <c r="H1679" s="100"/>
      <c r="I1679" s="49"/>
    </row>
    <row r="1680" spans="1:9" x14ac:dyDescent="0.3">
      <c r="A1680" s="49"/>
      <c r="B1680" s="49"/>
      <c r="C1680" s="49"/>
      <c r="D1680" s="49"/>
      <c r="E1680" s="49"/>
      <c r="F1680" s="49"/>
      <c r="G1680" s="49"/>
      <c r="H1680" s="100"/>
      <c r="I1680" s="49"/>
    </row>
    <row r="1681" spans="8:8" x14ac:dyDescent="0.3">
      <c r="H1681" s="100"/>
    </row>
    <row r="1682" spans="8:8" x14ac:dyDescent="0.3">
      <c r="H1682" s="100"/>
    </row>
    <row r="1683" spans="8:8" x14ac:dyDescent="0.3">
      <c r="H1683" s="100"/>
    </row>
    <row r="1684" spans="8:8" x14ac:dyDescent="0.3">
      <c r="H1684" s="100"/>
    </row>
    <row r="1685" spans="8:8" x14ac:dyDescent="0.3">
      <c r="H1685" s="100"/>
    </row>
    <row r="1686" spans="8:8" x14ac:dyDescent="0.3">
      <c r="H1686" s="100"/>
    </row>
    <row r="1687" spans="8:8" x14ac:dyDescent="0.3">
      <c r="H1687" s="100"/>
    </row>
    <row r="1688" spans="8:8" x14ac:dyDescent="0.3">
      <c r="H1688" s="100"/>
    </row>
    <row r="1689" spans="8:8" x14ac:dyDescent="0.3">
      <c r="H1689" s="100"/>
    </row>
    <row r="1690" spans="8:8" x14ac:dyDescent="0.3">
      <c r="H1690" s="100"/>
    </row>
    <row r="1691" spans="8:8" x14ac:dyDescent="0.3">
      <c r="H1691" s="100"/>
    </row>
    <row r="1692" spans="8:8" x14ac:dyDescent="0.3">
      <c r="H1692" s="100"/>
    </row>
    <row r="1693" spans="8:8" x14ac:dyDescent="0.3">
      <c r="H1693" s="100"/>
    </row>
    <row r="1694" spans="8:8" x14ac:dyDescent="0.3">
      <c r="H1694" s="100"/>
    </row>
    <row r="1695" spans="8:8" x14ac:dyDescent="0.3">
      <c r="H1695" s="100"/>
    </row>
    <row r="1696" spans="8:8" x14ac:dyDescent="0.3">
      <c r="H1696" s="100"/>
    </row>
    <row r="1697" spans="8:8" x14ac:dyDescent="0.3">
      <c r="H1697" s="100"/>
    </row>
    <row r="1698" spans="8:8" x14ac:dyDescent="0.3">
      <c r="H1698" s="100"/>
    </row>
    <row r="1699" spans="8:8" x14ac:dyDescent="0.3">
      <c r="H1699" s="100"/>
    </row>
    <row r="1700" spans="8:8" x14ac:dyDescent="0.3">
      <c r="H1700" s="100"/>
    </row>
    <row r="1701" spans="8:8" x14ac:dyDescent="0.3">
      <c r="H1701" s="100"/>
    </row>
    <row r="1702" spans="8:8" x14ac:dyDescent="0.3">
      <c r="H1702" s="100"/>
    </row>
    <row r="1703" spans="8:8" x14ac:dyDescent="0.3">
      <c r="H1703" s="100"/>
    </row>
    <row r="1704" spans="8:8" x14ac:dyDescent="0.3">
      <c r="H1704" s="100"/>
    </row>
    <row r="1705" spans="8:8" x14ac:dyDescent="0.3">
      <c r="H1705" s="100"/>
    </row>
    <row r="1706" spans="8:8" x14ac:dyDescent="0.3">
      <c r="H1706" s="100"/>
    </row>
    <row r="1707" spans="8:8" x14ac:dyDescent="0.3">
      <c r="H1707" s="100"/>
    </row>
    <row r="1708" spans="8:8" x14ac:dyDescent="0.3">
      <c r="H1708" s="100"/>
    </row>
    <row r="1709" spans="8:8" x14ac:dyDescent="0.3">
      <c r="H1709" s="100"/>
    </row>
    <row r="1710" spans="8:8" x14ac:dyDescent="0.3">
      <c r="H1710" s="100"/>
    </row>
    <row r="1711" spans="8:8" x14ac:dyDescent="0.3">
      <c r="H1711" s="100"/>
    </row>
    <row r="1712" spans="8:8" x14ac:dyDescent="0.3">
      <c r="H1712" s="100"/>
    </row>
    <row r="1713" spans="8:8" x14ac:dyDescent="0.3">
      <c r="H1713" s="100"/>
    </row>
    <row r="1714" spans="8:8" x14ac:dyDescent="0.3">
      <c r="H1714" s="100"/>
    </row>
    <row r="1715" spans="8:8" x14ac:dyDescent="0.3">
      <c r="H1715" s="100"/>
    </row>
    <row r="1716" spans="8:8" x14ac:dyDescent="0.3">
      <c r="H1716" s="100"/>
    </row>
    <row r="1717" spans="8:8" x14ac:dyDescent="0.3">
      <c r="H1717" s="100"/>
    </row>
    <row r="1718" spans="8:8" x14ac:dyDescent="0.3">
      <c r="H1718" s="100"/>
    </row>
    <row r="1719" spans="8:8" x14ac:dyDescent="0.3">
      <c r="H1719" s="100"/>
    </row>
  </sheetData>
  <sheetProtection password="C725" sheet="1" objects="1" scenarios="1"/>
  <dataValidations count="1">
    <dataValidation type="list" allowBlank="1" showInputMessage="1" showErrorMessage="1" sqref="C9:C44 C1449:C1484 C153:C188 C105:C140 C201:C236 C249:C284 C297:C332 C345:C380 C393:C428 C441:C476 C489:C524 C537:C572 C585:C620 C633:C668 C681:C716 C729:C764 C777:C812 C825:C860 C873:C908 C921:C956 C969:C1004 C1017:C1052 C1065:C1100 C1113:C1148 C1161:C1196 C1209:C1244 C1257:C1292 C1305:C1340 C1353:C1388 C1401:C1436 C57:C92 C1497:C1532 C1545:C1580 C1593:C1628 C1641:C1676">
      <formula1>valide</formula1>
    </dataValidation>
  </dataValidations>
  <pageMargins left="0.70866141732283472" right="0.70866141732283472" top="0.35433070866141736" bottom="0.35433070866141736" header="0.31496062992125984" footer="0.31496062992125984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0"/>
  <sheetViews>
    <sheetView topLeftCell="A746" workbookViewId="0">
      <selection activeCell="J756" sqref="J756"/>
    </sheetView>
  </sheetViews>
  <sheetFormatPr defaultRowHeight="14.4" x14ac:dyDescent="0.3"/>
  <cols>
    <col min="1" max="1" width="15.88671875" customWidth="1"/>
    <col min="2" max="3" width="14.77734375" customWidth="1"/>
    <col min="4" max="4" width="15.33203125" customWidth="1"/>
    <col min="5" max="5" width="14.77734375" customWidth="1"/>
    <col min="6" max="6" width="16.5546875" customWidth="1"/>
  </cols>
  <sheetData>
    <row r="1" spans="1:6" ht="15.6" x14ac:dyDescent="0.3">
      <c r="A1" s="7" t="s">
        <v>0</v>
      </c>
      <c r="E1" s="7" t="s">
        <v>8</v>
      </c>
    </row>
    <row r="2" spans="1:6" ht="15.6" x14ac:dyDescent="0.3">
      <c r="A2" s="7" t="s">
        <v>1</v>
      </c>
    </row>
    <row r="4" spans="1:6" ht="15.6" x14ac:dyDescent="0.3">
      <c r="A4" s="20"/>
      <c r="B4" s="7" t="s">
        <v>9</v>
      </c>
    </row>
    <row r="5" spans="1:6" ht="18" x14ac:dyDescent="0.35">
      <c r="C5" s="8" t="s">
        <v>10</v>
      </c>
      <c r="D5" s="96">
        <v>586</v>
      </c>
    </row>
    <row r="6" spans="1:6" ht="15.6" x14ac:dyDescent="0.3">
      <c r="A6" s="7" t="s">
        <v>11</v>
      </c>
      <c r="B6" s="53">
        <f>Raport!B4</f>
        <v>42459</v>
      </c>
    </row>
    <row r="8" spans="1:6" ht="43.2" x14ac:dyDescent="0.3">
      <c r="A8" s="1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</row>
    <row r="9" spans="1:6" ht="15.6" x14ac:dyDescent="0.3">
      <c r="A9" s="11">
        <v>615063</v>
      </c>
      <c r="B9" s="94">
        <v>81215</v>
      </c>
      <c r="C9" s="24">
        <v>81300</v>
      </c>
      <c r="D9" s="11"/>
      <c r="E9" s="11"/>
      <c r="F9" s="11">
        <f>C9-B9</f>
        <v>85</v>
      </c>
    </row>
    <row r="10" spans="1:6" ht="15.6" x14ac:dyDescent="0.3">
      <c r="A10" s="11">
        <v>616027</v>
      </c>
      <c r="B10" s="94">
        <v>67650</v>
      </c>
      <c r="C10" s="24">
        <v>67855</v>
      </c>
      <c r="D10" s="11"/>
      <c r="E10" s="11"/>
      <c r="F10" s="11">
        <f>C10-B10</f>
        <v>205</v>
      </c>
    </row>
    <row r="11" spans="1:6" ht="15.6" x14ac:dyDescent="0.3">
      <c r="A11" s="22">
        <v>636632</v>
      </c>
      <c r="B11" s="95">
        <v>80615</v>
      </c>
      <c r="C11" s="25">
        <v>81095</v>
      </c>
      <c r="D11" s="11"/>
      <c r="E11" s="22"/>
      <c r="F11" s="11">
        <f t="shared" ref="F11:F15" si="0">C11-B11</f>
        <v>480</v>
      </c>
    </row>
    <row r="12" spans="1:6" ht="15.6" x14ac:dyDescent="0.3">
      <c r="A12" s="10"/>
      <c r="B12" s="11"/>
      <c r="C12" s="11"/>
      <c r="D12" s="11"/>
      <c r="E12" s="11"/>
      <c r="F12" s="11">
        <f t="shared" si="0"/>
        <v>0</v>
      </c>
    </row>
    <row r="13" spans="1:6" ht="15.6" x14ac:dyDescent="0.3">
      <c r="A13" s="10"/>
      <c r="B13" s="11"/>
      <c r="C13" s="11"/>
      <c r="D13" s="11"/>
      <c r="E13" s="11"/>
      <c r="F13" s="11">
        <f t="shared" si="0"/>
        <v>0</v>
      </c>
    </row>
    <row r="14" spans="1:6" ht="15.6" x14ac:dyDescent="0.3">
      <c r="A14" s="10"/>
      <c r="B14" s="11"/>
      <c r="C14" s="11"/>
      <c r="D14" s="11"/>
      <c r="E14" s="12"/>
      <c r="F14" s="11">
        <f t="shared" si="0"/>
        <v>0</v>
      </c>
    </row>
    <row r="15" spans="1:6" ht="15.6" x14ac:dyDescent="0.3">
      <c r="A15" s="10"/>
      <c r="B15" s="11"/>
      <c r="C15" s="11"/>
      <c r="D15" s="11"/>
      <c r="E15" s="11"/>
      <c r="F15" s="11">
        <f t="shared" si="0"/>
        <v>0</v>
      </c>
    </row>
    <row r="16" spans="1:6" ht="15.6" x14ac:dyDescent="0.3">
      <c r="A16" s="13"/>
      <c r="B16" s="23"/>
      <c r="C16" s="14" t="s">
        <v>12</v>
      </c>
      <c r="D16" s="11"/>
      <c r="E16" s="11"/>
      <c r="F16" s="11">
        <f>SUM(F9:F15)</f>
        <v>770</v>
      </c>
    </row>
    <row r="18" spans="1:6" s="20" customFormat="1" ht="15.6" x14ac:dyDescent="0.3">
      <c r="A18" s="18" t="s">
        <v>13</v>
      </c>
      <c r="B18" s="19"/>
      <c r="C18" s="19"/>
      <c r="D18" s="19"/>
      <c r="E18" s="16" t="s">
        <v>14</v>
      </c>
      <c r="F18" s="19"/>
    </row>
    <row r="19" spans="1:6" ht="15.6" x14ac:dyDescent="0.3">
      <c r="A19" s="15"/>
      <c r="B19" s="15"/>
      <c r="C19" s="15"/>
      <c r="D19" s="15"/>
      <c r="E19" s="17" t="s">
        <v>91</v>
      </c>
      <c r="F19" s="15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4"/>
      <c r="D21" s="3"/>
      <c r="E21" s="3"/>
      <c r="F21" s="3"/>
    </row>
    <row r="22" spans="1:6" x14ac:dyDescent="0.3">
      <c r="A22" s="3"/>
      <c r="B22" s="5"/>
      <c r="C22" s="3"/>
      <c r="D22" s="3"/>
      <c r="E22" s="3"/>
      <c r="F22" s="3"/>
    </row>
    <row r="23" spans="1:6" ht="15.6" x14ac:dyDescent="0.3">
      <c r="A23" s="7" t="s">
        <v>0</v>
      </c>
      <c r="E23" s="7" t="s">
        <v>8</v>
      </c>
    </row>
    <row r="24" spans="1:6" ht="15.6" x14ac:dyDescent="0.3">
      <c r="A24" s="7" t="s">
        <v>1</v>
      </c>
    </row>
    <row r="26" spans="1:6" ht="15.6" x14ac:dyDescent="0.3">
      <c r="A26" s="20"/>
      <c r="B26" s="7" t="s">
        <v>9</v>
      </c>
    </row>
    <row r="27" spans="1:6" ht="18" x14ac:dyDescent="0.35">
      <c r="C27" s="8" t="s">
        <v>10</v>
      </c>
      <c r="D27" s="21">
        <f>D5+1</f>
        <v>587</v>
      </c>
    </row>
    <row r="28" spans="1:6" ht="15.6" x14ac:dyDescent="0.3">
      <c r="A28" s="7" t="s">
        <v>11</v>
      </c>
      <c r="B28" s="9">
        <f>B6+1</f>
        <v>42460</v>
      </c>
    </row>
    <row r="30" spans="1:6" ht="43.2" x14ac:dyDescent="0.3">
      <c r="A30" s="1" t="s">
        <v>2</v>
      </c>
      <c r="B30" s="2" t="s">
        <v>3</v>
      </c>
      <c r="C30" s="2" t="s">
        <v>4</v>
      </c>
      <c r="D30" s="2" t="s">
        <v>5</v>
      </c>
      <c r="E30" s="2" t="s">
        <v>6</v>
      </c>
      <c r="F30" s="2" t="s">
        <v>7</v>
      </c>
    </row>
    <row r="31" spans="1:6" ht="15.6" x14ac:dyDescent="0.3">
      <c r="A31" s="11">
        <v>615063</v>
      </c>
      <c r="B31" s="11">
        <f>C9</f>
        <v>81300</v>
      </c>
      <c r="C31" s="24">
        <v>81615</v>
      </c>
      <c r="D31" s="11"/>
      <c r="E31" s="11"/>
      <c r="F31" s="11">
        <f>C31-B31</f>
        <v>315</v>
      </c>
    </row>
    <row r="32" spans="1:6" ht="15.6" x14ac:dyDescent="0.3">
      <c r="A32" s="11">
        <v>616027</v>
      </c>
      <c r="B32" s="11">
        <f>C10</f>
        <v>67855</v>
      </c>
      <c r="C32" s="24">
        <v>68080</v>
      </c>
      <c r="D32" s="11"/>
      <c r="E32" s="11"/>
      <c r="F32" s="11">
        <f>C32-B32</f>
        <v>225</v>
      </c>
    </row>
    <row r="33" spans="1:6" ht="15.6" x14ac:dyDescent="0.3">
      <c r="A33" s="22">
        <v>636632</v>
      </c>
      <c r="B33" s="22">
        <f>C11</f>
        <v>81095</v>
      </c>
      <c r="C33" s="25">
        <v>81510</v>
      </c>
      <c r="D33" s="11"/>
      <c r="E33" s="22"/>
      <c r="F33" s="11">
        <f t="shared" ref="F33:F37" si="1">C33-B33</f>
        <v>415</v>
      </c>
    </row>
    <row r="34" spans="1:6" ht="15.6" x14ac:dyDescent="0.3">
      <c r="A34" s="10"/>
      <c r="B34" s="11"/>
      <c r="C34" s="11"/>
      <c r="D34" s="11"/>
      <c r="E34" s="11"/>
      <c r="F34" s="11">
        <f t="shared" si="1"/>
        <v>0</v>
      </c>
    </row>
    <row r="35" spans="1:6" ht="15.6" x14ac:dyDescent="0.3">
      <c r="A35" s="10"/>
      <c r="B35" s="11"/>
      <c r="C35" s="11"/>
      <c r="D35" s="11"/>
      <c r="E35" s="11"/>
      <c r="F35" s="11">
        <f t="shared" si="1"/>
        <v>0</v>
      </c>
    </row>
    <row r="36" spans="1:6" ht="15.6" x14ac:dyDescent="0.3">
      <c r="A36" s="10"/>
      <c r="B36" s="11"/>
      <c r="C36" s="11"/>
      <c r="D36" s="11"/>
      <c r="E36" s="12"/>
      <c r="F36" s="11">
        <f t="shared" si="1"/>
        <v>0</v>
      </c>
    </row>
    <row r="37" spans="1:6" ht="15.6" x14ac:dyDescent="0.3">
      <c r="A37" s="10"/>
      <c r="B37" s="11"/>
      <c r="C37" s="11"/>
      <c r="D37" s="11"/>
      <c r="E37" s="11"/>
      <c r="F37" s="11">
        <f t="shared" si="1"/>
        <v>0</v>
      </c>
    </row>
    <row r="38" spans="1:6" ht="15.6" x14ac:dyDescent="0.3">
      <c r="A38" s="13"/>
      <c r="B38" s="23"/>
      <c r="C38" s="14" t="s">
        <v>12</v>
      </c>
      <c r="D38" s="11"/>
      <c r="E38" s="11"/>
      <c r="F38" s="11">
        <f>SUM(F31:F37)</f>
        <v>955</v>
      </c>
    </row>
    <row r="40" spans="1:6" ht="15.6" x14ac:dyDescent="0.3">
      <c r="A40" s="18" t="s">
        <v>13</v>
      </c>
      <c r="B40" s="19"/>
      <c r="C40" s="19"/>
      <c r="D40" s="19"/>
      <c r="E40" s="16" t="s">
        <v>14</v>
      </c>
      <c r="F40" s="19"/>
    </row>
    <row r="41" spans="1:6" ht="15.6" x14ac:dyDescent="0.3">
      <c r="A41" s="15"/>
      <c r="B41" s="15"/>
      <c r="C41" s="15"/>
      <c r="D41" s="15"/>
      <c r="E41" s="17" t="s">
        <v>91</v>
      </c>
      <c r="F41" s="15"/>
    </row>
    <row r="42" spans="1:6" x14ac:dyDescent="0.3">
      <c r="A42" s="3"/>
      <c r="B42" s="3"/>
      <c r="C42" s="3"/>
      <c r="D42" s="3"/>
      <c r="E42" s="3"/>
      <c r="F42" s="3"/>
    </row>
    <row r="43" spans="1:6" x14ac:dyDescent="0.3">
      <c r="A43" s="3"/>
      <c r="B43" s="3"/>
      <c r="C43" s="6"/>
      <c r="D43" s="3"/>
      <c r="E43" s="3"/>
      <c r="F43" s="3"/>
    </row>
    <row r="44" spans="1:6" x14ac:dyDescent="0.3">
      <c r="A44" s="3"/>
      <c r="B44" s="3"/>
      <c r="C44" s="3"/>
      <c r="D44" s="3"/>
      <c r="E44" s="6"/>
      <c r="F44" s="3"/>
    </row>
    <row r="45" spans="1:6" ht="15.6" x14ac:dyDescent="0.3">
      <c r="A45" s="7" t="s">
        <v>0</v>
      </c>
      <c r="E45" s="7" t="s">
        <v>8</v>
      </c>
    </row>
    <row r="46" spans="1:6" ht="15.6" x14ac:dyDescent="0.3">
      <c r="A46" s="7" t="s">
        <v>1</v>
      </c>
    </row>
    <row r="48" spans="1:6" ht="15.6" x14ac:dyDescent="0.3">
      <c r="A48" s="20"/>
      <c r="B48" s="7" t="s">
        <v>9</v>
      </c>
    </row>
    <row r="49" spans="1:6" ht="18" x14ac:dyDescent="0.35">
      <c r="C49" s="8" t="s">
        <v>10</v>
      </c>
      <c r="D49" s="21">
        <f>D27+1</f>
        <v>588</v>
      </c>
    </row>
    <row r="50" spans="1:6" ht="15.6" x14ac:dyDescent="0.3">
      <c r="A50" s="7" t="s">
        <v>11</v>
      </c>
      <c r="B50" s="9">
        <f>B28+1</f>
        <v>42461</v>
      </c>
    </row>
    <row r="52" spans="1:6" ht="43.2" x14ac:dyDescent="0.3">
      <c r="A52" s="1" t="s">
        <v>2</v>
      </c>
      <c r="B52" s="2" t="s">
        <v>3</v>
      </c>
      <c r="C52" s="2" t="s">
        <v>4</v>
      </c>
      <c r="D52" s="2" t="s">
        <v>5</v>
      </c>
      <c r="E52" s="2" t="s">
        <v>6</v>
      </c>
      <c r="F52" s="2" t="s">
        <v>7</v>
      </c>
    </row>
    <row r="53" spans="1:6" ht="15.6" x14ac:dyDescent="0.3">
      <c r="A53" s="11">
        <v>615063</v>
      </c>
      <c r="B53" s="11">
        <f>C31</f>
        <v>81615</v>
      </c>
      <c r="C53" s="24">
        <v>81935</v>
      </c>
      <c r="D53" s="11"/>
      <c r="E53" s="11"/>
      <c r="F53" s="11">
        <f>C53-B53</f>
        <v>320</v>
      </c>
    </row>
    <row r="54" spans="1:6" ht="15.6" x14ac:dyDescent="0.3">
      <c r="A54" s="11">
        <v>616027</v>
      </c>
      <c r="B54" s="11">
        <f>C32</f>
        <v>68080</v>
      </c>
      <c r="C54" s="24">
        <v>68860</v>
      </c>
      <c r="D54" s="11"/>
      <c r="E54" s="11"/>
      <c r="F54" s="11">
        <f>C54-B54</f>
        <v>780</v>
      </c>
    </row>
    <row r="55" spans="1:6" ht="15.6" x14ac:dyDescent="0.3">
      <c r="A55" s="22">
        <v>636632</v>
      </c>
      <c r="B55" s="22">
        <f>C33</f>
        <v>81510</v>
      </c>
      <c r="C55" s="25">
        <v>81890</v>
      </c>
      <c r="D55" s="11"/>
      <c r="E55" s="22"/>
      <c r="F55" s="11">
        <f t="shared" ref="F55:F59" si="2">C55-B55</f>
        <v>380</v>
      </c>
    </row>
    <row r="56" spans="1:6" ht="15.6" x14ac:dyDescent="0.3">
      <c r="A56" s="10"/>
      <c r="B56" s="11"/>
      <c r="C56" s="11"/>
      <c r="D56" s="11"/>
      <c r="E56" s="11"/>
      <c r="F56" s="11">
        <f t="shared" si="2"/>
        <v>0</v>
      </c>
    </row>
    <row r="57" spans="1:6" ht="15.6" x14ac:dyDescent="0.3">
      <c r="A57" s="10"/>
      <c r="B57" s="11"/>
      <c r="C57" s="11"/>
      <c r="D57" s="11"/>
      <c r="E57" s="11"/>
      <c r="F57" s="11">
        <f t="shared" si="2"/>
        <v>0</v>
      </c>
    </row>
    <row r="58" spans="1:6" ht="15.6" x14ac:dyDescent="0.3">
      <c r="A58" s="10"/>
      <c r="B58" s="11"/>
      <c r="C58" s="11"/>
      <c r="D58" s="11"/>
      <c r="E58" s="12"/>
      <c r="F58" s="11">
        <f t="shared" si="2"/>
        <v>0</v>
      </c>
    </row>
    <row r="59" spans="1:6" ht="15.6" x14ac:dyDescent="0.3">
      <c r="A59" s="10"/>
      <c r="B59" s="11"/>
      <c r="C59" s="11"/>
      <c r="D59" s="11"/>
      <c r="E59" s="11"/>
      <c r="F59" s="11">
        <f t="shared" si="2"/>
        <v>0</v>
      </c>
    </row>
    <row r="60" spans="1:6" ht="15.6" x14ac:dyDescent="0.3">
      <c r="A60" s="13"/>
      <c r="B60" s="23"/>
      <c r="C60" s="14" t="s">
        <v>12</v>
      </c>
      <c r="D60" s="11"/>
      <c r="E60" s="11"/>
      <c r="F60" s="11">
        <f>SUM(F53:F59)</f>
        <v>1480</v>
      </c>
    </row>
    <row r="62" spans="1:6" ht="15.6" x14ac:dyDescent="0.3">
      <c r="A62" s="18" t="s">
        <v>13</v>
      </c>
      <c r="B62" s="19"/>
      <c r="C62" s="19"/>
      <c r="D62" s="19"/>
      <c r="E62" s="16" t="s">
        <v>14</v>
      </c>
      <c r="F62" s="19"/>
    </row>
    <row r="63" spans="1:6" ht="15.6" x14ac:dyDescent="0.3">
      <c r="A63" s="15"/>
      <c r="B63" s="15"/>
      <c r="C63" s="15"/>
      <c r="D63" s="15"/>
      <c r="E63" s="17" t="s">
        <v>91</v>
      </c>
      <c r="F63" s="15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4"/>
      <c r="D65" s="3"/>
      <c r="E65" s="3"/>
      <c r="F65" s="3"/>
    </row>
    <row r="66" spans="1:6" x14ac:dyDescent="0.3">
      <c r="A66" s="3"/>
      <c r="B66" s="5"/>
      <c r="C66" s="3"/>
      <c r="D66" s="3"/>
      <c r="E66" s="3"/>
      <c r="F66" s="3"/>
    </row>
    <row r="67" spans="1:6" ht="15.6" x14ac:dyDescent="0.3">
      <c r="A67" s="7" t="s">
        <v>0</v>
      </c>
      <c r="E67" s="7" t="s">
        <v>8</v>
      </c>
    </row>
    <row r="68" spans="1:6" ht="15.6" x14ac:dyDescent="0.3">
      <c r="A68" s="7" t="s">
        <v>1</v>
      </c>
    </row>
    <row r="70" spans="1:6" ht="15.6" x14ac:dyDescent="0.3">
      <c r="A70" s="20"/>
      <c r="B70" s="7" t="s">
        <v>9</v>
      </c>
    </row>
    <row r="71" spans="1:6" ht="18" x14ac:dyDescent="0.35">
      <c r="C71" s="8" t="s">
        <v>10</v>
      </c>
      <c r="D71" s="21">
        <f>D49+1</f>
        <v>589</v>
      </c>
    </row>
    <row r="72" spans="1:6" ht="15.6" x14ac:dyDescent="0.3">
      <c r="A72" s="7" t="s">
        <v>11</v>
      </c>
      <c r="B72" s="9">
        <f>B50+1</f>
        <v>42462</v>
      </c>
    </row>
    <row r="74" spans="1:6" ht="43.2" x14ac:dyDescent="0.3">
      <c r="A74" s="1" t="s">
        <v>2</v>
      </c>
      <c r="B74" s="2" t="s">
        <v>3</v>
      </c>
      <c r="C74" s="2" t="s">
        <v>4</v>
      </c>
      <c r="D74" s="2" t="s">
        <v>5</v>
      </c>
      <c r="E74" s="2" t="s">
        <v>6</v>
      </c>
      <c r="F74" s="2" t="s">
        <v>7</v>
      </c>
    </row>
    <row r="75" spans="1:6" ht="15.6" x14ac:dyDescent="0.3">
      <c r="A75" s="11">
        <v>615063</v>
      </c>
      <c r="B75" s="11">
        <f>C53</f>
        <v>81935</v>
      </c>
      <c r="C75" s="24">
        <v>82295</v>
      </c>
      <c r="D75" s="11"/>
      <c r="E75" s="11"/>
      <c r="F75" s="11">
        <f>C75-B75</f>
        <v>360</v>
      </c>
    </row>
    <row r="76" spans="1:6" ht="15.6" x14ac:dyDescent="0.3">
      <c r="A76" s="11">
        <v>616027</v>
      </c>
      <c r="B76" s="11">
        <f>C54</f>
        <v>68860</v>
      </c>
      <c r="C76" s="24">
        <v>69045</v>
      </c>
      <c r="D76" s="11"/>
      <c r="E76" s="11"/>
      <c r="F76" s="11">
        <f>C76-B76</f>
        <v>185</v>
      </c>
    </row>
    <row r="77" spans="1:6" ht="15.6" x14ac:dyDescent="0.3">
      <c r="A77" s="22">
        <v>636632</v>
      </c>
      <c r="B77" s="22">
        <f>C55</f>
        <v>81890</v>
      </c>
      <c r="C77" s="25">
        <v>82065</v>
      </c>
      <c r="D77" s="11"/>
      <c r="E77" s="22"/>
      <c r="F77" s="11">
        <f t="shared" ref="F77:F81" si="3">C77-B77</f>
        <v>175</v>
      </c>
    </row>
    <row r="78" spans="1:6" ht="15.6" x14ac:dyDescent="0.3">
      <c r="A78" s="10"/>
      <c r="B78" s="11"/>
      <c r="C78" s="11"/>
      <c r="D78" s="11"/>
      <c r="E78" s="11"/>
      <c r="F78" s="11">
        <f t="shared" si="3"/>
        <v>0</v>
      </c>
    </row>
    <row r="79" spans="1:6" ht="15.6" x14ac:dyDescent="0.3">
      <c r="A79" s="10"/>
      <c r="B79" s="11"/>
      <c r="C79" s="11"/>
      <c r="D79" s="11"/>
      <c r="E79" s="11"/>
      <c r="F79" s="11">
        <f t="shared" si="3"/>
        <v>0</v>
      </c>
    </row>
    <row r="80" spans="1:6" ht="15.6" x14ac:dyDescent="0.3">
      <c r="A80" s="10"/>
      <c r="B80" s="11"/>
      <c r="C80" s="11"/>
      <c r="D80" s="11"/>
      <c r="E80" s="12"/>
      <c r="F80" s="11">
        <f t="shared" si="3"/>
        <v>0</v>
      </c>
    </row>
    <row r="81" spans="1:6" ht="15.6" x14ac:dyDescent="0.3">
      <c r="A81" s="10"/>
      <c r="B81" s="11"/>
      <c r="C81" s="11"/>
      <c r="D81" s="11"/>
      <c r="E81" s="11"/>
      <c r="F81" s="11">
        <f t="shared" si="3"/>
        <v>0</v>
      </c>
    </row>
    <row r="82" spans="1:6" ht="15.6" x14ac:dyDescent="0.3">
      <c r="A82" s="13"/>
      <c r="B82" s="23"/>
      <c r="C82" s="14" t="s">
        <v>12</v>
      </c>
      <c r="D82" s="11"/>
      <c r="E82" s="11"/>
      <c r="F82" s="11">
        <f>SUM(F75:F81)</f>
        <v>720</v>
      </c>
    </row>
    <row r="84" spans="1:6" ht="15.6" x14ac:dyDescent="0.3">
      <c r="A84" s="18" t="s">
        <v>13</v>
      </c>
      <c r="B84" s="19"/>
      <c r="C84" s="19"/>
      <c r="D84" s="19"/>
      <c r="E84" s="16" t="s">
        <v>14</v>
      </c>
      <c r="F84" s="19"/>
    </row>
    <row r="85" spans="1:6" ht="15.6" x14ac:dyDescent="0.3">
      <c r="A85" s="15"/>
      <c r="B85" s="15"/>
      <c r="C85" s="15"/>
      <c r="D85" s="15"/>
      <c r="E85" s="17" t="s">
        <v>91</v>
      </c>
      <c r="F85" s="15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6"/>
      <c r="D87" s="3"/>
      <c r="E87" s="3"/>
      <c r="F87" s="3"/>
    </row>
    <row r="88" spans="1:6" x14ac:dyDescent="0.3">
      <c r="A88" s="3"/>
      <c r="B88" s="3"/>
      <c r="C88" s="3"/>
      <c r="D88" s="3"/>
      <c r="E88" s="6"/>
      <c r="F88" s="3"/>
    </row>
    <row r="89" spans="1:6" ht="15.6" x14ac:dyDescent="0.3">
      <c r="A89" s="7" t="s">
        <v>0</v>
      </c>
      <c r="E89" s="7" t="s">
        <v>8</v>
      </c>
    </row>
    <row r="90" spans="1:6" ht="15.6" x14ac:dyDescent="0.3">
      <c r="A90" s="7" t="s">
        <v>1</v>
      </c>
    </row>
    <row r="92" spans="1:6" ht="15.6" x14ac:dyDescent="0.3">
      <c r="A92" s="20"/>
      <c r="B92" s="7" t="s">
        <v>9</v>
      </c>
    </row>
    <row r="93" spans="1:6" ht="18" x14ac:dyDescent="0.35">
      <c r="C93" s="8" t="s">
        <v>10</v>
      </c>
      <c r="D93" s="21">
        <f>D71+1</f>
        <v>590</v>
      </c>
    </row>
    <row r="94" spans="1:6" ht="15.6" x14ac:dyDescent="0.3">
      <c r="A94" s="7" t="s">
        <v>11</v>
      </c>
      <c r="B94" s="9">
        <f>B72+1</f>
        <v>42463</v>
      </c>
    </row>
    <row r="96" spans="1:6" ht="43.2" x14ac:dyDescent="0.3">
      <c r="A96" s="1" t="s">
        <v>2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</row>
    <row r="97" spans="1:6" ht="15.6" x14ac:dyDescent="0.3">
      <c r="A97" s="11">
        <v>615063</v>
      </c>
      <c r="B97" s="11">
        <f>C75</f>
        <v>82295</v>
      </c>
      <c r="C97" s="24">
        <v>82630</v>
      </c>
      <c r="D97" s="11"/>
      <c r="E97" s="11"/>
      <c r="F97" s="11">
        <f>C97-B97</f>
        <v>335</v>
      </c>
    </row>
    <row r="98" spans="1:6" ht="15.6" x14ac:dyDescent="0.3">
      <c r="A98" s="11">
        <v>616027</v>
      </c>
      <c r="B98" s="11">
        <f>C76</f>
        <v>69045</v>
      </c>
      <c r="C98" s="24">
        <v>69365</v>
      </c>
      <c r="D98" s="11"/>
      <c r="E98" s="11"/>
      <c r="F98" s="11">
        <f>C98-B98</f>
        <v>320</v>
      </c>
    </row>
    <row r="99" spans="1:6" ht="15.6" x14ac:dyDescent="0.3">
      <c r="A99" s="22">
        <v>636632</v>
      </c>
      <c r="B99" s="22">
        <f>C77</f>
        <v>82065</v>
      </c>
      <c r="C99" s="25">
        <v>82425</v>
      </c>
      <c r="D99" s="11"/>
      <c r="E99" s="22"/>
      <c r="F99" s="11">
        <f t="shared" ref="F99:F103" si="4">C99-B99</f>
        <v>360</v>
      </c>
    </row>
    <row r="100" spans="1:6" ht="15.6" x14ac:dyDescent="0.3">
      <c r="A100" s="10"/>
      <c r="B100" s="11"/>
      <c r="C100" s="11"/>
      <c r="D100" s="11"/>
      <c r="E100" s="11"/>
      <c r="F100" s="11">
        <f t="shared" si="4"/>
        <v>0</v>
      </c>
    </row>
    <row r="101" spans="1:6" ht="15.6" x14ac:dyDescent="0.3">
      <c r="A101" s="10"/>
      <c r="B101" s="11"/>
      <c r="C101" s="11"/>
      <c r="D101" s="11"/>
      <c r="E101" s="11"/>
      <c r="F101" s="11">
        <f t="shared" si="4"/>
        <v>0</v>
      </c>
    </row>
    <row r="102" spans="1:6" ht="15.6" x14ac:dyDescent="0.3">
      <c r="A102" s="10"/>
      <c r="B102" s="11"/>
      <c r="C102" s="11"/>
      <c r="D102" s="11"/>
      <c r="E102" s="12"/>
      <c r="F102" s="11">
        <f t="shared" si="4"/>
        <v>0</v>
      </c>
    </row>
    <row r="103" spans="1:6" ht="15.6" x14ac:dyDescent="0.3">
      <c r="A103" s="10"/>
      <c r="B103" s="11"/>
      <c r="C103" s="11"/>
      <c r="D103" s="11"/>
      <c r="E103" s="11"/>
      <c r="F103" s="11">
        <f t="shared" si="4"/>
        <v>0</v>
      </c>
    </row>
    <row r="104" spans="1:6" ht="15.6" x14ac:dyDescent="0.3">
      <c r="A104" s="13"/>
      <c r="B104" s="23"/>
      <c r="C104" s="14" t="s">
        <v>12</v>
      </c>
      <c r="D104" s="11"/>
      <c r="E104" s="11"/>
      <c r="F104" s="11">
        <f>SUM(F97:F103)</f>
        <v>1015</v>
      </c>
    </row>
    <row r="106" spans="1:6" ht="15.6" x14ac:dyDescent="0.3">
      <c r="A106" s="18" t="s">
        <v>13</v>
      </c>
      <c r="B106" s="19"/>
      <c r="C106" s="19"/>
      <c r="D106" s="19"/>
      <c r="E106" s="16" t="s">
        <v>14</v>
      </c>
      <c r="F106" s="19"/>
    </row>
    <row r="107" spans="1:6" ht="15.6" x14ac:dyDescent="0.3">
      <c r="A107" s="15"/>
      <c r="B107" s="15"/>
      <c r="C107" s="15"/>
      <c r="D107" s="15"/>
      <c r="E107" s="17" t="s">
        <v>91</v>
      </c>
      <c r="F107" s="15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4"/>
      <c r="D109" s="3"/>
      <c r="E109" s="3"/>
      <c r="F109" s="3"/>
    </row>
    <row r="110" spans="1:6" x14ac:dyDescent="0.3">
      <c r="A110" s="3"/>
      <c r="B110" s="5"/>
      <c r="C110" s="3"/>
      <c r="D110" s="3"/>
      <c r="E110" s="3"/>
      <c r="F110" s="3"/>
    </row>
    <row r="111" spans="1:6" ht="15.6" x14ac:dyDescent="0.3">
      <c r="A111" s="7" t="s">
        <v>0</v>
      </c>
      <c r="E111" s="7" t="s">
        <v>8</v>
      </c>
    </row>
    <row r="112" spans="1:6" ht="15.6" x14ac:dyDescent="0.3">
      <c r="A112" s="7" t="s">
        <v>1</v>
      </c>
    </row>
    <row r="114" spans="1:6" ht="15.6" x14ac:dyDescent="0.3">
      <c r="A114" s="20"/>
      <c r="B114" s="7" t="s">
        <v>9</v>
      </c>
    </row>
    <row r="115" spans="1:6" ht="18" x14ac:dyDescent="0.35">
      <c r="C115" s="8" t="s">
        <v>10</v>
      </c>
      <c r="D115" s="21">
        <f>D93+1</f>
        <v>591</v>
      </c>
    </row>
    <row r="116" spans="1:6" ht="15.6" x14ac:dyDescent="0.3">
      <c r="A116" s="7" t="s">
        <v>11</v>
      </c>
      <c r="B116" s="9">
        <f>B94+1</f>
        <v>42464</v>
      </c>
    </row>
    <row r="118" spans="1:6" ht="43.2" x14ac:dyDescent="0.3">
      <c r="A118" s="1" t="s">
        <v>2</v>
      </c>
      <c r="B118" s="2" t="s">
        <v>3</v>
      </c>
      <c r="C118" s="2" t="s">
        <v>4</v>
      </c>
      <c r="D118" s="2" t="s">
        <v>5</v>
      </c>
      <c r="E118" s="2" t="s">
        <v>6</v>
      </c>
      <c r="F118" s="2" t="s">
        <v>7</v>
      </c>
    </row>
    <row r="119" spans="1:6" ht="15.6" x14ac:dyDescent="0.3">
      <c r="A119" s="11">
        <v>615063</v>
      </c>
      <c r="B119" s="11">
        <f>C97</f>
        <v>82630</v>
      </c>
      <c r="C119" s="24">
        <v>82855</v>
      </c>
      <c r="D119" s="11"/>
      <c r="E119" s="11"/>
      <c r="F119" s="11">
        <f>C119-B119</f>
        <v>225</v>
      </c>
    </row>
    <row r="120" spans="1:6" ht="15.6" x14ac:dyDescent="0.3">
      <c r="A120" s="11">
        <v>616027</v>
      </c>
      <c r="B120" s="11">
        <f>C98</f>
        <v>69365</v>
      </c>
      <c r="C120" s="24">
        <v>69680</v>
      </c>
      <c r="D120" s="11"/>
      <c r="E120" s="11"/>
      <c r="F120" s="11">
        <f>C120-B120</f>
        <v>315</v>
      </c>
    </row>
    <row r="121" spans="1:6" ht="15.6" x14ac:dyDescent="0.3">
      <c r="A121" s="22">
        <v>636632</v>
      </c>
      <c r="B121" s="22">
        <f>C99</f>
        <v>82425</v>
      </c>
      <c r="C121" s="25">
        <v>82600</v>
      </c>
      <c r="D121" s="11"/>
      <c r="E121" s="22"/>
      <c r="F121" s="11">
        <f t="shared" ref="F121:F125" si="5">C121-B121</f>
        <v>175</v>
      </c>
    </row>
    <row r="122" spans="1:6" ht="15.6" x14ac:dyDescent="0.3">
      <c r="A122" s="10"/>
      <c r="B122" s="11"/>
      <c r="C122" s="11"/>
      <c r="D122" s="11"/>
      <c r="E122" s="11"/>
      <c r="F122" s="11">
        <f t="shared" si="5"/>
        <v>0</v>
      </c>
    </row>
    <row r="123" spans="1:6" ht="15.6" x14ac:dyDescent="0.3">
      <c r="A123" s="10"/>
      <c r="B123" s="11"/>
      <c r="C123" s="11"/>
      <c r="D123" s="11"/>
      <c r="E123" s="11"/>
      <c r="F123" s="11">
        <f t="shared" si="5"/>
        <v>0</v>
      </c>
    </row>
    <row r="124" spans="1:6" ht="15.6" x14ac:dyDescent="0.3">
      <c r="A124" s="10"/>
      <c r="B124" s="11"/>
      <c r="C124" s="11"/>
      <c r="D124" s="11"/>
      <c r="E124" s="12"/>
      <c r="F124" s="11">
        <f t="shared" si="5"/>
        <v>0</v>
      </c>
    </row>
    <row r="125" spans="1:6" ht="15.6" x14ac:dyDescent="0.3">
      <c r="A125" s="10"/>
      <c r="B125" s="11"/>
      <c r="C125" s="11"/>
      <c r="D125" s="11"/>
      <c r="E125" s="11"/>
      <c r="F125" s="11">
        <f t="shared" si="5"/>
        <v>0</v>
      </c>
    </row>
    <row r="126" spans="1:6" ht="15.6" x14ac:dyDescent="0.3">
      <c r="A126" s="13"/>
      <c r="B126" s="23"/>
      <c r="C126" s="14" t="s">
        <v>12</v>
      </c>
      <c r="D126" s="11"/>
      <c r="E126" s="11"/>
      <c r="F126" s="11">
        <f>SUM(F119:F125)</f>
        <v>715</v>
      </c>
    </row>
    <row r="128" spans="1:6" ht="15.6" x14ac:dyDescent="0.3">
      <c r="A128" s="18" t="s">
        <v>13</v>
      </c>
      <c r="B128" s="19"/>
      <c r="C128" s="19"/>
      <c r="D128" s="19"/>
      <c r="E128" s="16" t="s">
        <v>14</v>
      </c>
      <c r="F128" s="19"/>
    </row>
    <row r="129" spans="1:6" ht="15.6" x14ac:dyDescent="0.3">
      <c r="A129" s="15"/>
      <c r="B129" s="15"/>
      <c r="C129" s="15"/>
      <c r="D129" s="15"/>
      <c r="E129" s="17" t="s">
        <v>91</v>
      </c>
      <c r="F129" s="15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6"/>
      <c r="D131" s="3"/>
      <c r="E131" s="3"/>
      <c r="F131" s="3"/>
    </row>
    <row r="132" spans="1:6" x14ac:dyDescent="0.3">
      <c r="A132" s="3"/>
      <c r="B132" s="3"/>
      <c r="C132" s="3"/>
      <c r="D132" s="3"/>
      <c r="E132" s="6"/>
      <c r="F132" s="3"/>
    </row>
    <row r="133" spans="1:6" ht="15.6" x14ac:dyDescent="0.3">
      <c r="A133" s="7" t="s">
        <v>0</v>
      </c>
      <c r="E133" s="7" t="s">
        <v>8</v>
      </c>
    </row>
    <row r="134" spans="1:6" ht="15.6" x14ac:dyDescent="0.3">
      <c r="A134" s="7" t="s">
        <v>1</v>
      </c>
    </row>
    <row r="136" spans="1:6" ht="15.6" x14ac:dyDescent="0.3">
      <c r="A136" s="20"/>
      <c r="B136" s="7" t="s">
        <v>9</v>
      </c>
    </row>
    <row r="137" spans="1:6" ht="18" x14ac:dyDescent="0.35">
      <c r="C137" s="8" t="s">
        <v>10</v>
      </c>
      <c r="D137" s="21">
        <f>D115+1</f>
        <v>592</v>
      </c>
    </row>
    <row r="138" spans="1:6" ht="15.6" x14ac:dyDescent="0.3">
      <c r="A138" s="7" t="s">
        <v>11</v>
      </c>
      <c r="B138" s="9">
        <f>B116+1</f>
        <v>42465</v>
      </c>
    </row>
    <row r="140" spans="1:6" ht="43.2" x14ac:dyDescent="0.3">
      <c r="A140" s="1" t="s">
        <v>2</v>
      </c>
      <c r="B140" s="2" t="s">
        <v>3</v>
      </c>
      <c r="C140" s="2" t="s">
        <v>4</v>
      </c>
      <c r="D140" s="2" t="s">
        <v>5</v>
      </c>
      <c r="E140" s="2" t="s">
        <v>6</v>
      </c>
      <c r="F140" s="2" t="s">
        <v>7</v>
      </c>
    </row>
    <row r="141" spans="1:6" ht="15.6" x14ac:dyDescent="0.3">
      <c r="A141" s="11">
        <v>615063</v>
      </c>
      <c r="B141" s="11">
        <f>C119</f>
        <v>82855</v>
      </c>
      <c r="C141" s="24">
        <v>83170</v>
      </c>
      <c r="D141" s="11"/>
      <c r="E141" s="11"/>
      <c r="F141" s="11">
        <f>C141-B141</f>
        <v>315</v>
      </c>
    </row>
    <row r="142" spans="1:6" ht="15.6" x14ac:dyDescent="0.3">
      <c r="A142" s="11">
        <v>616027</v>
      </c>
      <c r="B142" s="11">
        <f>C120</f>
        <v>69680</v>
      </c>
      <c r="C142" s="24">
        <v>69725</v>
      </c>
      <c r="D142" s="11"/>
      <c r="E142" s="11"/>
      <c r="F142" s="11">
        <f>C142-B142</f>
        <v>45</v>
      </c>
    </row>
    <row r="143" spans="1:6" ht="15.6" x14ac:dyDescent="0.3">
      <c r="A143" s="22">
        <v>636632</v>
      </c>
      <c r="B143" s="22">
        <f>C121</f>
        <v>82600</v>
      </c>
      <c r="C143" s="25">
        <v>83570</v>
      </c>
      <c r="D143" s="11"/>
      <c r="E143" s="22"/>
      <c r="F143" s="11">
        <f t="shared" ref="F143:F147" si="6">C143-B143</f>
        <v>970</v>
      </c>
    </row>
    <row r="144" spans="1:6" ht="15.6" x14ac:dyDescent="0.3">
      <c r="A144" s="10"/>
      <c r="B144" s="11"/>
      <c r="C144" s="11"/>
      <c r="D144" s="11"/>
      <c r="E144" s="11"/>
      <c r="F144" s="11">
        <f t="shared" si="6"/>
        <v>0</v>
      </c>
    </row>
    <row r="145" spans="1:6" ht="15.6" x14ac:dyDescent="0.3">
      <c r="A145" s="10"/>
      <c r="B145" s="11"/>
      <c r="C145" s="11"/>
      <c r="D145" s="11"/>
      <c r="E145" s="11"/>
      <c r="F145" s="11">
        <f t="shared" si="6"/>
        <v>0</v>
      </c>
    </row>
    <row r="146" spans="1:6" ht="15.6" x14ac:dyDescent="0.3">
      <c r="A146" s="10"/>
      <c r="B146" s="11"/>
      <c r="C146" s="11"/>
      <c r="D146" s="11"/>
      <c r="E146" s="12"/>
      <c r="F146" s="11">
        <f t="shared" si="6"/>
        <v>0</v>
      </c>
    </row>
    <row r="147" spans="1:6" ht="15.6" x14ac:dyDescent="0.3">
      <c r="A147" s="10"/>
      <c r="B147" s="11"/>
      <c r="C147" s="11"/>
      <c r="D147" s="11"/>
      <c r="E147" s="11"/>
      <c r="F147" s="11">
        <f t="shared" si="6"/>
        <v>0</v>
      </c>
    </row>
    <row r="148" spans="1:6" ht="15.6" x14ac:dyDescent="0.3">
      <c r="A148" s="13"/>
      <c r="B148" s="23"/>
      <c r="C148" s="14" t="s">
        <v>12</v>
      </c>
      <c r="D148" s="11"/>
      <c r="E148" s="11"/>
      <c r="F148" s="11">
        <f>SUM(F141:F147)</f>
        <v>1330</v>
      </c>
    </row>
    <row r="150" spans="1:6" ht="15.6" x14ac:dyDescent="0.3">
      <c r="A150" s="18" t="s">
        <v>13</v>
      </c>
      <c r="B150" s="19"/>
      <c r="C150" s="19"/>
      <c r="D150" s="19"/>
      <c r="E150" s="16" t="s">
        <v>14</v>
      </c>
      <c r="F150" s="19"/>
    </row>
    <row r="151" spans="1:6" ht="15.6" x14ac:dyDescent="0.3">
      <c r="A151" s="15"/>
      <c r="B151" s="15"/>
      <c r="C151" s="15"/>
      <c r="D151" s="15"/>
      <c r="E151" s="17" t="s">
        <v>91</v>
      </c>
      <c r="F151" s="15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4"/>
      <c r="D153" s="3"/>
      <c r="E153" s="3"/>
      <c r="F153" s="3"/>
    </row>
    <row r="154" spans="1:6" x14ac:dyDescent="0.3">
      <c r="A154" s="3"/>
      <c r="B154" s="5"/>
      <c r="C154" s="3"/>
      <c r="D154" s="3"/>
      <c r="E154" s="3"/>
      <c r="F154" s="3"/>
    </row>
    <row r="155" spans="1:6" ht="15.6" x14ac:dyDescent="0.3">
      <c r="A155" s="7" t="s">
        <v>0</v>
      </c>
      <c r="E155" s="7" t="s">
        <v>8</v>
      </c>
    </row>
    <row r="156" spans="1:6" ht="15.6" x14ac:dyDescent="0.3">
      <c r="A156" s="7" t="s">
        <v>1</v>
      </c>
    </row>
    <row r="158" spans="1:6" ht="15.6" x14ac:dyDescent="0.3">
      <c r="A158" s="20"/>
      <c r="B158" s="7" t="s">
        <v>9</v>
      </c>
    </row>
    <row r="159" spans="1:6" ht="18" x14ac:dyDescent="0.35">
      <c r="C159" s="8" t="s">
        <v>10</v>
      </c>
      <c r="D159" s="21">
        <f>D137+1</f>
        <v>593</v>
      </c>
    </row>
    <row r="160" spans="1:6" ht="15.6" x14ac:dyDescent="0.3">
      <c r="A160" s="7" t="s">
        <v>11</v>
      </c>
      <c r="B160" s="9">
        <f>B138+1</f>
        <v>42466</v>
      </c>
    </row>
    <row r="162" spans="1:6" ht="43.2" x14ac:dyDescent="0.3">
      <c r="A162" s="1" t="s">
        <v>2</v>
      </c>
      <c r="B162" s="2" t="s">
        <v>3</v>
      </c>
      <c r="C162" s="2" t="s">
        <v>4</v>
      </c>
      <c r="D162" s="2" t="s">
        <v>5</v>
      </c>
      <c r="E162" s="2" t="s">
        <v>6</v>
      </c>
      <c r="F162" s="2" t="s">
        <v>7</v>
      </c>
    </row>
    <row r="163" spans="1:6" ht="15.6" x14ac:dyDescent="0.3">
      <c r="A163" s="11">
        <v>615063</v>
      </c>
      <c r="B163" s="11">
        <f>C141</f>
        <v>83170</v>
      </c>
      <c r="C163" s="24">
        <v>83395</v>
      </c>
      <c r="D163" s="11"/>
      <c r="E163" s="11"/>
      <c r="F163" s="11">
        <f>C163-B163</f>
        <v>225</v>
      </c>
    </row>
    <row r="164" spans="1:6" ht="15.6" x14ac:dyDescent="0.3">
      <c r="A164" s="11">
        <v>616027</v>
      </c>
      <c r="B164" s="11">
        <f>C142</f>
        <v>69725</v>
      </c>
      <c r="C164" s="24">
        <v>69745</v>
      </c>
      <c r="D164" s="11"/>
      <c r="E164" s="11"/>
      <c r="F164" s="11">
        <f>C164-B164</f>
        <v>20</v>
      </c>
    </row>
    <row r="165" spans="1:6" ht="15.6" x14ac:dyDescent="0.3">
      <c r="A165" s="22">
        <v>636632</v>
      </c>
      <c r="B165" s="22">
        <f>C143</f>
        <v>83570</v>
      </c>
      <c r="C165" s="25">
        <v>83770</v>
      </c>
      <c r="D165" s="11"/>
      <c r="E165" s="22"/>
      <c r="F165" s="11">
        <f t="shared" ref="F165:F169" si="7">C165-B165</f>
        <v>200</v>
      </c>
    </row>
    <row r="166" spans="1:6" ht="15.6" x14ac:dyDescent="0.3">
      <c r="A166" s="10"/>
      <c r="B166" s="11"/>
      <c r="C166" s="11"/>
      <c r="D166" s="11"/>
      <c r="E166" s="11"/>
      <c r="F166" s="11">
        <f t="shared" si="7"/>
        <v>0</v>
      </c>
    </row>
    <row r="167" spans="1:6" ht="15.6" x14ac:dyDescent="0.3">
      <c r="A167" s="10"/>
      <c r="B167" s="11"/>
      <c r="C167" s="11"/>
      <c r="D167" s="11"/>
      <c r="E167" s="11"/>
      <c r="F167" s="11">
        <f t="shared" si="7"/>
        <v>0</v>
      </c>
    </row>
    <row r="168" spans="1:6" ht="15.6" x14ac:dyDescent="0.3">
      <c r="A168" s="10"/>
      <c r="B168" s="11"/>
      <c r="C168" s="11"/>
      <c r="D168" s="11"/>
      <c r="E168" s="12"/>
      <c r="F168" s="11">
        <f t="shared" si="7"/>
        <v>0</v>
      </c>
    </row>
    <row r="169" spans="1:6" ht="15.6" x14ac:dyDescent="0.3">
      <c r="A169" s="10"/>
      <c r="B169" s="11"/>
      <c r="C169" s="11"/>
      <c r="D169" s="11"/>
      <c r="E169" s="11"/>
      <c r="F169" s="11">
        <f t="shared" si="7"/>
        <v>0</v>
      </c>
    </row>
    <row r="170" spans="1:6" ht="15.6" x14ac:dyDescent="0.3">
      <c r="A170" s="13"/>
      <c r="B170" s="23"/>
      <c r="C170" s="14" t="s">
        <v>12</v>
      </c>
      <c r="D170" s="11"/>
      <c r="E170" s="11"/>
      <c r="F170" s="11">
        <f>SUM(F163:F169)</f>
        <v>445</v>
      </c>
    </row>
    <row r="172" spans="1:6" ht="15.6" x14ac:dyDescent="0.3">
      <c r="A172" s="18" t="s">
        <v>13</v>
      </c>
      <c r="B172" s="19"/>
      <c r="C172" s="19"/>
      <c r="D172" s="19"/>
      <c r="E172" s="16" t="s">
        <v>14</v>
      </c>
      <c r="F172" s="19"/>
    </row>
    <row r="173" spans="1:6" ht="15.6" x14ac:dyDescent="0.3">
      <c r="A173" s="15"/>
      <c r="B173" s="15"/>
      <c r="C173" s="15"/>
      <c r="D173" s="15"/>
      <c r="E173" s="17" t="s">
        <v>91</v>
      </c>
      <c r="F173" s="15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6"/>
      <c r="D175" s="3"/>
      <c r="E175" s="3"/>
      <c r="F175" s="3"/>
    </row>
    <row r="176" spans="1:6" x14ac:dyDescent="0.3">
      <c r="A176" s="3"/>
      <c r="B176" s="3"/>
      <c r="C176" s="3"/>
      <c r="D176" s="3"/>
      <c r="E176" s="6"/>
      <c r="F176" s="3"/>
    </row>
    <row r="177" spans="1:6" ht="15.6" x14ac:dyDescent="0.3">
      <c r="A177" s="7" t="s">
        <v>0</v>
      </c>
      <c r="E177" s="7" t="s">
        <v>8</v>
      </c>
    </row>
    <row r="178" spans="1:6" ht="15.6" x14ac:dyDescent="0.3">
      <c r="A178" s="7" t="s">
        <v>1</v>
      </c>
    </row>
    <row r="180" spans="1:6" ht="15.6" x14ac:dyDescent="0.3">
      <c r="A180" s="20"/>
      <c r="B180" s="7" t="s">
        <v>9</v>
      </c>
    </row>
    <row r="181" spans="1:6" ht="18" x14ac:dyDescent="0.35">
      <c r="C181" s="8" t="s">
        <v>10</v>
      </c>
      <c r="D181" s="21">
        <f>D159+1</f>
        <v>594</v>
      </c>
    </row>
    <row r="182" spans="1:6" ht="15.6" x14ac:dyDescent="0.3">
      <c r="A182" s="7" t="s">
        <v>11</v>
      </c>
      <c r="B182" s="9">
        <f>B160+1</f>
        <v>42467</v>
      </c>
    </row>
    <row r="184" spans="1:6" ht="43.2" x14ac:dyDescent="0.3">
      <c r="A184" s="1" t="s">
        <v>2</v>
      </c>
      <c r="B184" s="2" t="s">
        <v>3</v>
      </c>
      <c r="C184" s="2" t="s">
        <v>4</v>
      </c>
      <c r="D184" s="2" t="s">
        <v>5</v>
      </c>
      <c r="E184" s="2" t="s">
        <v>6</v>
      </c>
      <c r="F184" s="2" t="s">
        <v>7</v>
      </c>
    </row>
    <row r="185" spans="1:6" ht="15.6" x14ac:dyDescent="0.3">
      <c r="A185" s="11">
        <v>615063</v>
      </c>
      <c r="B185" s="11">
        <f>C163</f>
        <v>83395</v>
      </c>
      <c r="C185" s="24">
        <v>83560</v>
      </c>
      <c r="D185" s="11"/>
      <c r="E185" s="11"/>
      <c r="F185" s="11">
        <f>C185-B185</f>
        <v>165</v>
      </c>
    </row>
    <row r="186" spans="1:6" ht="15.6" x14ac:dyDescent="0.3">
      <c r="A186" s="11">
        <v>616027</v>
      </c>
      <c r="B186" s="11">
        <f>C164</f>
        <v>69745</v>
      </c>
      <c r="C186" s="24">
        <v>69865</v>
      </c>
      <c r="D186" s="11"/>
      <c r="E186" s="11"/>
      <c r="F186" s="11">
        <f>C186-B186</f>
        <v>120</v>
      </c>
    </row>
    <row r="187" spans="1:6" ht="15.6" x14ac:dyDescent="0.3">
      <c r="A187" s="22">
        <v>636632</v>
      </c>
      <c r="B187" s="22">
        <f>C165</f>
        <v>83770</v>
      </c>
      <c r="C187" s="25">
        <v>83875</v>
      </c>
      <c r="D187" s="11"/>
      <c r="E187" s="22"/>
      <c r="F187" s="11">
        <f t="shared" ref="F187:F191" si="8">C187-B187</f>
        <v>105</v>
      </c>
    </row>
    <row r="188" spans="1:6" ht="15.6" x14ac:dyDescent="0.3">
      <c r="A188" s="10"/>
      <c r="B188" s="11"/>
      <c r="C188" s="11"/>
      <c r="D188" s="11"/>
      <c r="E188" s="11"/>
      <c r="F188" s="11">
        <f t="shared" si="8"/>
        <v>0</v>
      </c>
    </row>
    <row r="189" spans="1:6" ht="15.6" x14ac:dyDescent="0.3">
      <c r="A189" s="10"/>
      <c r="B189" s="11"/>
      <c r="C189" s="11"/>
      <c r="D189" s="11"/>
      <c r="E189" s="11"/>
      <c r="F189" s="11">
        <f t="shared" si="8"/>
        <v>0</v>
      </c>
    </row>
    <row r="190" spans="1:6" ht="15.6" x14ac:dyDescent="0.3">
      <c r="A190" s="10"/>
      <c r="B190" s="11"/>
      <c r="C190" s="11"/>
      <c r="D190" s="11"/>
      <c r="E190" s="12"/>
      <c r="F190" s="11">
        <f t="shared" si="8"/>
        <v>0</v>
      </c>
    </row>
    <row r="191" spans="1:6" ht="15.6" x14ac:dyDescent="0.3">
      <c r="A191" s="10"/>
      <c r="B191" s="11"/>
      <c r="C191" s="11"/>
      <c r="D191" s="11"/>
      <c r="E191" s="11"/>
      <c r="F191" s="11">
        <f t="shared" si="8"/>
        <v>0</v>
      </c>
    </row>
    <row r="192" spans="1:6" ht="15.6" x14ac:dyDescent="0.3">
      <c r="A192" s="13"/>
      <c r="B192" s="23"/>
      <c r="C192" s="14" t="s">
        <v>12</v>
      </c>
      <c r="D192" s="11"/>
      <c r="E192" s="11"/>
      <c r="F192" s="11">
        <f>SUM(F185:F191)</f>
        <v>390</v>
      </c>
    </row>
    <row r="194" spans="1:6" ht="15.6" x14ac:dyDescent="0.3">
      <c r="A194" s="18" t="s">
        <v>13</v>
      </c>
      <c r="B194" s="19"/>
      <c r="C194" s="19"/>
      <c r="D194" s="19"/>
      <c r="E194" s="16" t="s">
        <v>14</v>
      </c>
      <c r="F194" s="19"/>
    </row>
    <row r="195" spans="1:6" ht="15.6" x14ac:dyDescent="0.3">
      <c r="A195" s="15"/>
      <c r="B195" s="15"/>
      <c r="C195" s="15"/>
      <c r="D195" s="15"/>
      <c r="E195" s="17" t="s">
        <v>91</v>
      </c>
      <c r="F195" s="15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4"/>
      <c r="D197" s="3"/>
      <c r="E197" s="3"/>
      <c r="F197" s="3"/>
    </row>
    <row r="198" spans="1:6" x14ac:dyDescent="0.3">
      <c r="A198" s="3"/>
      <c r="B198" s="5"/>
      <c r="C198" s="3"/>
      <c r="D198" s="3"/>
      <c r="E198" s="3"/>
      <c r="F198" s="3"/>
    </row>
    <row r="199" spans="1:6" ht="15.6" x14ac:dyDescent="0.3">
      <c r="A199" s="7" t="s">
        <v>0</v>
      </c>
      <c r="E199" s="7" t="s">
        <v>8</v>
      </c>
    </row>
    <row r="200" spans="1:6" ht="15.6" x14ac:dyDescent="0.3">
      <c r="A200" s="7" t="s">
        <v>1</v>
      </c>
    </row>
    <row r="202" spans="1:6" ht="15.6" x14ac:dyDescent="0.3">
      <c r="A202" s="20"/>
      <c r="B202" s="7" t="s">
        <v>9</v>
      </c>
    </row>
    <row r="203" spans="1:6" ht="18" x14ac:dyDescent="0.35">
      <c r="C203" s="8" t="s">
        <v>10</v>
      </c>
      <c r="D203" s="21">
        <f>D181+1</f>
        <v>595</v>
      </c>
    </row>
    <row r="204" spans="1:6" ht="15.6" x14ac:dyDescent="0.3">
      <c r="A204" s="7" t="s">
        <v>11</v>
      </c>
      <c r="B204" s="9">
        <f>B182+1</f>
        <v>42468</v>
      </c>
    </row>
    <row r="206" spans="1:6" ht="43.2" x14ac:dyDescent="0.3">
      <c r="A206" s="1" t="s">
        <v>2</v>
      </c>
      <c r="B206" s="2" t="s">
        <v>3</v>
      </c>
      <c r="C206" s="2" t="s">
        <v>4</v>
      </c>
      <c r="D206" s="2" t="s">
        <v>5</v>
      </c>
      <c r="E206" s="2" t="s">
        <v>6</v>
      </c>
      <c r="F206" s="2" t="s">
        <v>7</v>
      </c>
    </row>
    <row r="207" spans="1:6" ht="15.6" x14ac:dyDescent="0.3">
      <c r="A207" s="11">
        <v>615063</v>
      </c>
      <c r="B207" s="11">
        <f>C185</f>
        <v>83560</v>
      </c>
      <c r="C207" s="24">
        <v>84470</v>
      </c>
      <c r="D207" s="11"/>
      <c r="E207" s="11"/>
      <c r="F207" s="11">
        <f>C207-B207</f>
        <v>910</v>
      </c>
    </row>
    <row r="208" spans="1:6" ht="15.6" x14ac:dyDescent="0.3">
      <c r="A208" s="11">
        <v>616027</v>
      </c>
      <c r="B208" s="11">
        <f>C186</f>
        <v>69865</v>
      </c>
      <c r="C208" s="24">
        <v>72560</v>
      </c>
      <c r="D208" s="11"/>
      <c r="E208" s="11"/>
      <c r="F208" s="11">
        <f>C208-B208</f>
        <v>2695</v>
      </c>
    </row>
    <row r="209" spans="1:6" ht="15.6" x14ac:dyDescent="0.3">
      <c r="A209" s="22">
        <v>636632</v>
      </c>
      <c r="B209" s="22">
        <f>C187</f>
        <v>83875</v>
      </c>
      <c r="C209" s="25">
        <v>84275</v>
      </c>
      <c r="D209" s="11"/>
      <c r="E209" s="22"/>
      <c r="F209" s="11">
        <f t="shared" ref="F209:F213" si="9">C209-B209</f>
        <v>400</v>
      </c>
    </row>
    <row r="210" spans="1:6" ht="15.6" x14ac:dyDescent="0.3">
      <c r="A210" s="10"/>
      <c r="B210" s="11"/>
      <c r="C210" s="11"/>
      <c r="D210" s="11"/>
      <c r="E210" s="11"/>
      <c r="F210" s="11">
        <f t="shared" si="9"/>
        <v>0</v>
      </c>
    </row>
    <row r="211" spans="1:6" ht="15.6" x14ac:dyDescent="0.3">
      <c r="A211" s="10"/>
      <c r="B211" s="11"/>
      <c r="C211" s="11"/>
      <c r="D211" s="11"/>
      <c r="E211" s="11"/>
      <c r="F211" s="11">
        <f t="shared" si="9"/>
        <v>0</v>
      </c>
    </row>
    <row r="212" spans="1:6" ht="15.6" x14ac:dyDescent="0.3">
      <c r="A212" s="10"/>
      <c r="B212" s="11"/>
      <c r="C212" s="11"/>
      <c r="D212" s="11"/>
      <c r="E212" s="12"/>
      <c r="F212" s="11">
        <f t="shared" si="9"/>
        <v>0</v>
      </c>
    </row>
    <row r="213" spans="1:6" ht="15.6" x14ac:dyDescent="0.3">
      <c r="A213" s="10"/>
      <c r="B213" s="11"/>
      <c r="C213" s="11"/>
      <c r="D213" s="11"/>
      <c r="E213" s="11"/>
      <c r="F213" s="11">
        <f t="shared" si="9"/>
        <v>0</v>
      </c>
    </row>
    <row r="214" spans="1:6" ht="15.6" x14ac:dyDescent="0.3">
      <c r="A214" s="13"/>
      <c r="B214" s="23"/>
      <c r="C214" s="14" t="s">
        <v>12</v>
      </c>
      <c r="D214" s="11"/>
      <c r="E214" s="11"/>
      <c r="F214" s="11">
        <f>SUM(F207:F213)</f>
        <v>4005</v>
      </c>
    </row>
    <row r="216" spans="1:6" ht="15.6" x14ac:dyDescent="0.3">
      <c r="A216" s="18" t="s">
        <v>13</v>
      </c>
      <c r="B216" s="19"/>
      <c r="C216" s="19"/>
      <c r="D216" s="19"/>
      <c r="E216" s="16" t="s">
        <v>14</v>
      </c>
      <c r="F216" s="19"/>
    </row>
    <row r="217" spans="1:6" ht="15.6" x14ac:dyDescent="0.3">
      <c r="A217" s="15"/>
      <c r="B217" s="15"/>
      <c r="C217" s="15"/>
      <c r="D217" s="15"/>
      <c r="E217" s="17" t="s">
        <v>91</v>
      </c>
      <c r="F217" s="15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6"/>
      <c r="D219" s="3"/>
      <c r="E219" s="3"/>
      <c r="F219" s="3"/>
    </row>
    <row r="220" spans="1:6" x14ac:dyDescent="0.3">
      <c r="A220" s="3"/>
      <c r="B220" s="3"/>
      <c r="C220" s="3"/>
      <c r="D220" s="3"/>
      <c r="E220" s="6"/>
      <c r="F220" s="3"/>
    </row>
    <row r="221" spans="1:6" ht="15.6" x14ac:dyDescent="0.3">
      <c r="A221" s="7" t="s">
        <v>0</v>
      </c>
      <c r="E221" s="7" t="s">
        <v>8</v>
      </c>
    </row>
    <row r="222" spans="1:6" ht="15.6" x14ac:dyDescent="0.3">
      <c r="A222" s="7" t="s">
        <v>1</v>
      </c>
    </row>
    <row r="224" spans="1:6" ht="15.6" x14ac:dyDescent="0.3">
      <c r="A224" s="20"/>
      <c r="B224" s="7" t="s">
        <v>9</v>
      </c>
    </row>
    <row r="225" spans="1:6" ht="18" x14ac:dyDescent="0.35">
      <c r="C225" s="8" t="s">
        <v>10</v>
      </c>
      <c r="D225" s="21">
        <f>D203+1</f>
        <v>596</v>
      </c>
    </row>
    <row r="226" spans="1:6" ht="15.6" x14ac:dyDescent="0.3">
      <c r="A226" s="7" t="s">
        <v>11</v>
      </c>
      <c r="B226" s="9">
        <f>B204+1</f>
        <v>42469</v>
      </c>
    </row>
    <row r="228" spans="1:6" ht="43.2" x14ac:dyDescent="0.3">
      <c r="A228" s="1" t="s">
        <v>2</v>
      </c>
      <c r="B228" s="2" t="s">
        <v>3</v>
      </c>
      <c r="C228" s="2" t="s">
        <v>4</v>
      </c>
      <c r="D228" s="2" t="s">
        <v>5</v>
      </c>
      <c r="E228" s="2" t="s">
        <v>6</v>
      </c>
      <c r="F228" s="2" t="s">
        <v>7</v>
      </c>
    </row>
    <row r="229" spans="1:6" ht="15.6" x14ac:dyDescent="0.3">
      <c r="A229" s="11">
        <v>615063</v>
      </c>
      <c r="B229" s="11">
        <f>C207</f>
        <v>84470</v>
      </c>
      <c r="C229" s="24">
        <v>85150</v>
      </c>
      <c r="D229" s="11"/>
      <c r="E229" s="11"/>
      <c r="F229" s="11">
        <f>C229-B229</f>
        <v>680</v>
      </c>
    </row>
    <row r="230" spans="1:6" ht="15.6" x14ac:dyDescent="0.3">
      <c r="A230" s="11">
        <v>616027</v>
      </c>
      <c r="B230" s="11">
        <f>C208</f>
        <v>72560</v>
      </c>
      <c r="C230" s="24">
        <v>72700</v>
      </c>
      <c r="D230" s="11"/>
      <c r="E230" s="11"/>
      <c r="F230" s="11">
        <f>C230-B230</f>
        <v>140</v>
      </c>
    </row>
    <row r="231" spans="1:6" ht="15.6" x14ac:dyDescent="0.3">
      <c r="A231" s="22">
        <v>636632</v>
      </c>
      <c r="B231" s="22">
        <f>C209</f>
        <v>84275</v>
      </c>
      <c r="C231" s="25">
        <v>84425</v>
      </c>
      <c r="D231" s="11"/>
      <c r="E231" s="22"/>
      <c r="F231" s="11">
        <f t="shared" ref="F231:F235" si="10">C231-B231</f>
        <v>150</v>
      </c>
    </row>
    <row r="232" spans="1:6" ht="15.6" x14ac:dyDescent="0.3">
      <c r="A232" s="10"/>
      <c r="B232" s="11"/>
      <c r="C232" s="11"/>
      <c r="D232" s="11"/>
      <c r="E232" s="11"/>
      <c r="F232" s="11">
        <f t="shared" si="10"/>
        <v>0</v>
      </c>
    </row>
    <row r="233" spans="1:6" ht="15.6" x14ac:dyDescent="0.3">
      <c r="A233" s="10"/>
      <c r="B233" s="11"/>
      <c r="C233" s="11"/>
      <c r="D233" s="11"/>
      <c r="E233" s="11"/>
      <c r="F233" s="11">
        <f t="shared" si="10"/>
        <v>0</v>
      </c>
    </row>
    <row r="234" spans="1:6" ht="15.6" x14ac:dyDescent="0.3">
      <c r="A234" s="10"/>
      <c r="B234" s="11"/>
      <c r="C234" s="11"/>
      <c r="D234" s="11"/>
      <c r="E234" s="12"/>
      <c r="F234" s="11">
        <f t="shared" si="10"/>
        <v>0</v>
      </c>
    </row>
    <row r="235" spans="1:6" ht="15.6" x14ac:dyDescent="0.3">
      <c r="A235" s="10"/>
      <c r="B235" s="11"/>
      <c r="C235" s="11"/>
      <c r="D235" s="11"/>
      <c r="E235" s="11"/>
      <c r="F235" s="11">
        <f t="shared" si="10"/>
        <v>0</v>
      </c>
    </row>
    <row r="236" spans="1:6" ht="15.6" x14ac:dyDescent="0.3">
      <c r="A236" s="13"/>
      <c r="B236" s="23"/>
      <c r="C236" s="14" t="s">
        <v>12</v>
      </c>
      <c r="D236" s="11"/>
      <c r="E236" s="11"/>
      <c r="F236" s="11">
        <f>SUM(F229:F235)</f>
        <v>970</v>
      </c>
    </row>
    <row r="238" spans="1:6" ht="15.6" x14ac:dyDescent="0.3">
      <c r="A238" s="18" t="s">
        <v>13</v>
      </c>
      <c r="B238" s="19"/>
      <c r="C238" s="19"/>
      <c r="D238" s="19"/>
      <c r="E238" s="16" t="s">
        <v>14</v>
      </c>
      <c r="F238" s="19"/>
    </row>
    <row r="239" spans="1:6" ht="15.6" x14ac:dyDescent="0.3">
      <c r="A239" s="15"/>
      <c r="B239" s="15"/>
      <c r="C239" s="15"/>
      <c r="D239" s="15"/>
      <c r="E239" s="17" t="s">
        <v>91</v>
      </c>
      <c r="F239" s="15"/>
    </row>
    <row r="240" spans="1:6" x14ac:dyDescent="0.3">
      <c r="A240" s="3"/>
      <c r="B240" s="3"/>
      <c r="C240" s="3"/>
      <c r="D240" s="3"/>
      <c r="E240" s="3"/>
      <c r="F240" s="3"/>
    </row>
    <row r="241" spans="1:6" x14ac:dyDescent="0.3">
      <c r="A241" s="3"/>
      <c r="B241" s="3"/>
      <c r="C241" s="4"/>
      <c r="D241" s="3"/>
      <c r="E241" s="3"/>
      <c r="F241" s="3"/>
    </row>
    <row r="242" spans="1:6" x14ac:dyDescent="0.3">
      <c r="A242" s="3"/>
      <c r="B242" s="5"/>
      <c r="C242" s="3"/>
      <c r="D242" s="3"/>
      <c r="E242" s="3"/>
      <c r="F242" s="3"/>
    </row>
    <row r="243" spans="1:6" ht="15.6" x14ac:dyDescent="0.3">
      <c r="A243" s="7" t="s">
        <v>0</v>
      </c>
      <c r="E243" s="7" t="s">
        <v>8</v>
      </c>
    </row>
    <row r="244" spans="1:6" ht="15.6" x14ac:dyDescent="0.3">
      <c r="A244" s="7" t="s">
        <v>1</v>
      </c>
    </row>
    <row r="246" spans="1:6" ht="15.6" x14ac:dyDescent="0.3">
      <c r="A246" s="20"/>
      <c r="B246" s="7" t="s">
        <v>9</v>
      </c>
    </row>
    <row r="247" spans="1:6" ht="18" x14ac:dyDescent="0.35">
      <c r="C247" s="8" t="s">
        <v>10</v>
      </c>
      <c r="D247" s="21">
        <f>D225+1</f>
        <v>597</v>
      </c>
    </row>
    <row r="248" spans="1:6" ht="15.6" x14ac:dyDescent="0.3">
      <c r="A248" s="7" t="s">
        <v>11</v>
      </c>
      <c r="B248" s="9">
        <f>B226+1</f>
        <v>42470</v>
      </c>
    </row>
    <row r="250" spans="1:6" ht="43.2" x14ac:dyDescent="0.3">
      <c r="A250" s="1" t="s">
        <v>2</v>
      </c>
      <c r="B250" s="2" t="s">
        <v>3</v>
      </c>
      <c r="C250" s="2" t="s">
        <v>4</v>
      </c>
      <c r="D250" s="2" t="s">
        <v>5</v>
      </c>
      <c r="E250" s="2" t="s">
        <v>6</v>
      </c>
      <c r="F250" s="2" t="s">
        <v>7</v>
      </c>
    </row>
    <row r="251" spans="1:6" ht="15.6" x14ac:dyDescent="0.3">
      <c r="A251" s="11">
        <v>615063</v>
      </c>
      <c r="B251" s="11">
        <f>C229</f>
        <v>85150</v>
      </c>
      <c r="C251" s="24">
        <v>85475</v>
      </c>
      <c r="D251" s="11"/>
      <c r="E251" s="11"/>
      <c r="F251" s="11">
        <f>C251-B251</f>
        <v>325</v>
      </c>
    </row>
    <row r="252" spans="1:6" ht="15.6" x14ac:dyDescent="0.3">
      <c r="A252" s="11">
        <v>616027</v>
      </c>
      <c r="B252" s="11">
        <f>C230</f>
        <v>72700</v>
      </c>
      <c r="C252" s="24">
        <v>73145</v>
      </c>
      <c r="D252" s="11"/>
      <c r="E252" s="11"/>
      <c r="F252" s="11">
        <f>C252-B252</f>
        <v>445</v>
      </c>
    </row>
    <row r="253" spans="1:6" ht="15.6" x14ac:dyDescent="0.3">
      <c r="A253" s="22">
        <v>636632</v>
      </c>
      <c r="B253" s="22">
        <f>C231</f>
        <v>84425</v>
      </c>
      <c r="C253" s="25">
        <v>84735</v>
      </c>
      <c r="D253" s="11"/>
      <c r="E253" s="22"/>
      <c r="F253" s="11">
        <f t="shared" ref="F253:F257" si="11">C253-B253</f>
        <v>310</v>
      </c>
    </row>
    <row r="254" spans="1:6" ht="15.6" x14ac:dyDescent="0.3">
      <c r="A254" s="10"/>
      <c r="B254" s="11"/>
      <c r="C254" s="11"/>
      <c r="D254" s="11"/>
      <c r="E254" s="11"/>
      <c r="F254" s="11">
        <f t="shared" si="11"/>
        <v>0</v>
      </c>
    </row>
    <row r="255" spans="1:6" ht="15.6" x14ac:dyDescent="0.3">
      <c r="A255" s="10"/>
      <c r="B255" s="11"/>
      <c r="C255" s="11"/>
      <c r="D255" s="11"/>
      <c r="E255" s="11"/>
      <c r="F255" s="11">
        <f t="shared" si="11"/>
        <v>0</v>
      </c>
    </row>
    <row r="256" spans="1:6" ht="15.6" x14ac:dyDescent="0.3">
      <c r="A256" s="10"/>
      <c r="B256" s="11"/>
      <c r="C256" s="11"/>
      <c r="D256" s="11"/>
      <c r="E256" s="12"/>
      <c r="F256" s="11">
        <f t="shared" si="11"/>
        <v>0</v>
      </c>
    </row>
    <row r="257" spans="1:6" ht="15.6" x14ac:dyDescent="0.3">
      <c r="A257" s="10"/>
      <c r="B257" s="11"/>
      <c r="C257" s="11"/>
      <c r="D257" s="11"/>
      <c r="E257" s="11"/>
      <c r="F257" s="11">
        <f t="shared" si="11"/>
        <v>0</v>
      </c>
    </row>
    <row r="258" spans="1:6" ht="15.6" x14ac:dyDescent="0.3">
      <c r="A258" s="13"/>
      <c r="B258" s="23"/>
      <c r="C258" s="14" t="s">
        <v>12</v>
      </c>
      <c r="D258" s="11"/>
      <c r="E258" s="11"/>
      <c r="F258" s="11">
        <f>SUM(F251:F257)</f>
        <v>1080</v>
      </c>
    </row>
    <row r="260" spans="1:6" ht="15.6" x14ac:dyDescent="0.3">
      <c r="A260" s="18" t="s">
        <v>13</v>
      </c>
      <c r="B260" s="19"/>
      <c r="C260" s="19"/>
      <c r="D260" s="19"/>
      <c r="E260" s="16" t="s">
        <v>14</v>
      </c>
      <c r="F260" s="19"/>
    </row>
    <row r="261" spans="1:6" ht="15.6" x14ac:dyDescent="0.3">
      <c r="A261" s="15"/>
      <c r="B261" s="15"/>
      <c r="C261" s="15"/>
      <c r="D261" s="15"/>
      <c r="E261" s="17" t="s">
        <v>91</v>
      </c>
      <c r="F261" s="15"/>
    </row>
    <row r="262" spans="1:6" x14ac:dyDescent="0.3">
      <c r="A262" s="3"/>
      <c r="B262" s="3"/>
      <c r="C262" s="3"/>
      <c r="D262" s="3"/>
      <c r="E262" s="3"/>
      <c r="F262" s="3"/>
    </row>
    <row r="263" spans="1:6" x14ac:dyDescent="0.3">
      <c r="A263" s="3"/>
      <c r="B263" s="3"/>
      <c r="C263" s="6"/>
      <c r="D263" s="3"/>
      <c r="E263" s="3"/>
      <c r="F263" s="3"/>
    </row>
    <row r="264" spans="1:6" x14ac:dyDescent="0.3">
      <c r="A264" s="3"/>
      <c r="B264" s="3"/>
      <c r="C264" s="3"/>
      <c r="D264" s="3"/>
      <c r="E264" s="6"/>
      <c r="F264" s="3"/>
    </row>
    <row r="265" spans="1:6" ht="15.6" x14ac:dyDescent="0.3">
      <c r="A265" s="7" t="s">
        <v>0</v>
      </c>
      <c r="E265" s="7" t="s">
        <v>8</v>
      </c>
    </row>
    <row r="266" spans="1:6" ht="15.6" x14ac:dyDescent="0.3">
      <c r="A266" s="7" t="s">
        <v>1</v>
      </c>
    </row>
    <row r="268" spans="1:6" ht="15.6" x14ac:dyDescent="0.3">
      <c r="A268" s="20"/>
      <c r="B268" s="7" t="s">
        <v>9</v>
      </c>
    </row>
    <row r="269" spans="1:6" ht="18" x14ac:dyDescent="0.35">
      <c r="C269" s="8" t="s">
        <v>10</v>
      </c>
      <c r="D269" s="21">
        <f>D247+1</f>
        <v>598</v>
      </c>
    </row>
    <row r="270" spans="1:6" ht="15.6" x14ac:dyDescent="0.3">
      <c r="A270" s="7" t="s">
        <v>11</v>
      </c>
      <c r="B270" s="9">
        <f>B248+1</f>
        <v>42471</v>
      </c>
    </row>
    <row r="272" spans="1:6" ht="43.2" x14ac:dyDescent="0.3">
      <c r="A272" s="1" t="s">
        <v>2</v>
      </c>
      <c r="B272" s="2" t="s">
        <v>3</v>
      </c>
      <c r="C272" s="2" t="s">
        <v>4</v>
      </c>
      <c r="D272" s="2" t="s">
        <v>5</v>
      </c>
      <c r="E272" s="2" t="s">
        <v>6</v>
      </c>
      <c r="F272" s="2" t="s">
        <v>7</v>
      </c>
    </row>
    <row r="273" spans="1:6" ht="15.6" x14ac:dyDescent="0.3">
      <c r="A273" s="11">
        <v>615063</v>
      </c>
      <c r="B273" s="11">
        <f>C251</f>
        <v>85475</v>
      </c>
      <c r="C273" s="24">
        <v>85530</v>
      </c>
      <c r="D273" s="11"/>
      <c r="E273" s="11"/>
      <c r="F273" s="11">
        <f>C273-B273</f>
        <v>55</v>
      </c>
    </row>
    <row r="274" spans="1:6" ht="15.6" x14ac:dyDescent="0.3">
      <c r="A274" s="11">
        <v>616027</v>
      </c>
      <c r="B274" s="11">
        <f>C252</f>
        <v>73145</v>
      </c>
      <c r="C274" s="24">
        <v>73170</v>
      </c>
      <c r="D274" s="11"/>
      <c r="E274" s="11"/>
      <c r="F274" s="11">
        <f>C274-B274</f>
        <v>25</v>
      </c>
    </row>
    <row r="275" spans="1:6" ht="15.6" x14ac:dyDescent="0.3">
      <c r="A275" s="22">
        <v>636632</v>
      </c>
      <c r="B275" s="22">
        <f>C253</f>
        <v>84735</v>
      </c>
      <c r="C275" s="25">
        <v>84750</v>
      </c>
      <c r="D275" s="11"/>
      <c r="E275" s="22"/>
      <c r="F275" s="11">
        <f t="shared" ref="F275:F279" si="12">C275-B275</f>
        <v>15</v>
      </c>
    </row>
    <row r="276" spans="1:6" ht="15.6" x14ac:dyDescent="0.3">
      <c r="A276" s="10"/>
      <c r="B276" s="11"/>
      <c r="C276" s="11"/>
      <c r="D276" s="11"/>
      <c r="E276" s="11"/>
      <c r="F276" s="11">
        <f t="shared" si="12"/>
        <v>0</v>
      </c>
    </row>
    <row r="277" spans="1:6" ht="15.6" x14ac:dyDescent="0.3">
      <c r="A277" s="10"/>
      <c r="B277" s="11"/>
      <c r="C277" s="11"/>
      <c r="D277" s="11"/>
      <c r="E277" s="11"/>
      <c r="F277" s="11">
        <f t="shared" si="12"/>
        <v>0</v>
      </c>
    </row>
    <row r="278" spans="1:6" ht="15.6" x14ac:dyDescent="0.3">
      <c r="A278" s="10"/>
      <c r="B278" s="11"/>
      <c r="C278" s="11"/>
      <c r="D278" s="11"/>
      <c r="E278" s="12"/>
      <c r="F278" s="11">
        <f t="shared" si="12"/>
        <v>0</v>
      </c>
    </row>
    <row r="279" spans="1:6" ht="15.6" x14ac:dyDescent="0.3">
      <c r="A279" s="10"/>
      <c r="B279" s="11"/>
      <c r="C279" s="11"/>
      <c r="D279" s="11"/>
      <c r="E279" s="11"/>
      <c r="F279" s="11">
        <f t="shared" si="12"/>
        <v>0</v>
      </c>
    </row>
    <row r="280" spans="1:6" ht="15.6" x14ac:dyDescent="0.3">
      <c r="A280" s="13"/>
      <c r="B280" s="23"/>
      <c r="C280" s="14" t="s">
        <v>12</v>
      </c>
      <c r="D280" s="11"/>
      <c r="E280" s="11"/>
      <c r="F280" s="11">
        <f>SUM(F273:F279)</f>
        <v>95</v>
      </c>
    </row>
    <row r="282" spans="1:6" ht="15.6" x14ac:dyDescent="0.3">
      <c r="A282" s="18" t="s">
        <v>13</v>
      </c>
      <c r="B282" s="19"/>
      <c r="C282" s="19"/>
      <c r="D282" s="19"/>
      <c r="E282" s="16" t="s">
        <v>14</v>
      </c>
      <c r="F282" s="19"/>
    </row>
    <row r="283" spans="1:6" ht="15.6" x14ac:dyDescent="0.3">
      <c r="A283" s="15"/>
      <c r="B283" s="15"/>
      <c r="C283" s="15"/>
      <c r="D283" s="15"/>
      <c r="E283" s="17" t="s">
        <v>91</v>
      </c>
      <c r="F283" s="15"/>
    </row>
    <row r="284" spans="1:6" x14ac:dyDescent="0.3">
      <c r="A284" s="3"/>
      <c r="B284" s="3"/>
      <c r="C284" s="3"/>
      <c r="D284" s="3"/>
      <c r="E284" s="3"/>
      <c r="F284" s="3"/>
    </row>
    <row r="285" spans="1:6" x14ac:dyDescent="0.3">
      <c r="A285" s="3"/>
      <c r="B285" s="3"/>
      <c r="C285" s="4"/>
      <c r="D285" s="3"/>
      <c r="E285" s="3"/>
      <c r="F285" s="3"/>
    </row>
    <row r="286" spans="1:6" x14ac:dyDescent="0.3">
      <c r="A286" s="3"/>
      <c r="B286" s="5"/>
      <c r="C286" s="3"/>
      <c r="D286" s="3"/>
      <c r="E286" s="3"/>
      <c r="F286" s="3"/>
    </row>
    <row r="287" spans="1:6" ht="15.6" x14ac:dyDescent="0.3">
      <c r="A287" s="7" t="s">
        <v>0</v>
      </c>
      <c r="E287" s="7" t="s">
        <v>8</v>
      </c>
    </row>
    <row r="288" spans="1:6" ht="15.6" x14ac:dyDescent="0.3">
      <c r="A288" s="7" t="s">
        <v>1</v>
      </c>
    </row>
    <row r="290" spans="1:6" ht="15.6" x14ac:dyDescent="0.3">
      <c r="A290" s="20"/>
      <c r="B290" s="7" t="s">
        <v>9</v>
      </c>
    </row>
    <row r="291" spans="1:6" ht="18" x14ac:dyDescent="0.35">
      <c r="C291" s="8" t="s">
        <v>10</v>
      </c>
      <c r="D291" s="21">
        <f>D269+1</f>
        <v>599</v>
      </c>
    </row>
    <row r="292" spans="1:6" ht="15.6" x14ac:dyDescent="0.3">
      <c r="A292" s="7" t="s">
        <v>11</v>
      </c>
      <c r="B292" s="9">
        <f>B270+1</f>
        <v>42472</v>
      </c>
    </row>
    <row r="294" spans="1:6" ht="43.2" x14ac:dyDescent="0.3">
      <c r="A294" s="1" t="s">
        <v>2</v>
      </c>
      <c r="B294" s="2" t="s">
        <v>3</v>
      </c>
      <c r="C294" s="2" t="s">
        <v>4</v>
      </c>
      <c r="D294" s="2" t="s">
        <v>5</v>
      </c>
      <c r="E294" s="2" t="s">
        <v>6</v>
      </c>
      <c r="F294" s="2" t="s">
        <v>7</v>
      </c>
    </row>
    <row r="295" spans="1:6" ht="15.6" x14ac:dyDescent="0.3">
      <c r="A295" s="11">
        <v>615063</v>
      </c>
      <c r="B295" s="11">
        <f>C273</f>
        <v>85530</v>
      </c>
      <c r="C295" s="24">
        <v>85865</v>
      </c>
      <c r="D295" s="11"/>
      <c r="E295" s="11"/>
      <c r="F295" s="11">
        <f>C295-B295</f>
        <v>335</v>
      </c>
    </row>
    <row r="296" spans="1:6" ht="15.6" x14ac:dyDescent="0.3">
      <c r="A296" s="11">
        <v>616027</v>
      </c>
      <c r="B296" s="11">
        <f>C274</f>
        <v>73170</v>
      </c>
      <c r="C296" s="24">
        <v>73250</v>
      </c>
      <c r="D296" s="11"/>
      <c r="E296" s="11"/>
      <c r="F296" s="11">
        <f>C296-B296</f>
        <v>80</v>
      </c>
    </row>
    <row r="297" spans="1:6" ht="15.6" x14ac:dyDescent="0.3">
      <c r="A297" s="22">
        <v>636632</v>
      </c>
      <c r="B297" s="22">
        <f>C275</f>
        <v>84750</v>
      </c>
      <c r="C297" s="25">
        <v>84810</v>
      </c>
      <c r="D297" s="11"/>
      <c r="E297" s="22"/>
      <c r="F297" s="11">
        <f t="shared" ref="F297:F301" si="13">C297-B297</f>
        <v>60</v>
      </c>
    </row>
    <row r="298" spans="1:6" ht="15.6" x14ac:dyDescent="0.3">
      <c r="A298" s="10"/>
      <c r="B298" s="11"/>
      <c r="C298" s="11"/>
      <c r="D298" s="11"/>
      <c r="E298" s="11"/>
      <c r="F298" s="11">
        <f t="shared" si="13"/>
        <v>0</v>
      </c>
    </row>
    <row r="299" spans="1:6" ht="15.6" x14ac:dyDescent="0.3">
      <c r="A299" s="10"/>
      <c r="B299" s="11"/>
      <c r="C299" s="11"/>
      <c r="D299" s="11"/>
      <c r="E299" s="11"/>
      <c r="F299" s="11">
        <f t="shared" si="13"/>
        <v>0</v>
      </c>
    </row>
    <row r="300" spans="1:6" ht="15.6" x14ac:dyDescent="0.3">
      <c r="A300" s="10"/>
      <c r="B300" s="11"/>
      <c r="C300" s="11"/>
      <c r="D300" s="11"/>
      <c r="E300" s="12"/>
      <c r="F300" s="11">
        <f t="shared" si="13"/>
        <v>0</v>
      </c>
    </row>
    <row r="301" spans="1:6" ht="15.6" x14ac:dyDescent="0.3">
      <c r="A301" s="10"/>
      <c r="B301" s="11"/>
      <c r="C301" s="11"/>
      <c r="D301" s="11"/>
      <c r="E301" s="11"/>
      <c r="F301" s="11">
        <f t="shared" si="13"/>
        <v>0</v>
      </c>
    </row>
    <row r="302" spans="1:6" ht="15.6" x14ac:dyDescent="0.3">
      <c r="A302" s="13"/>
      <c r="B302" s="23"/>
      <c r="C302" s="14" t="s">
        <v>12</v>
      </c>
      <c r="D302" s="11"/>
      <c r="E302" s="11"/>
      <c r="F302" s="11">
        <f>SUM(F295:F301)</f>
        <v>475</v>
      </c>
    </row>
    <row r="304" spans="1:6" ht="15.6" x14ac:dyDescent="0.3">
      <c r="A304" s="18" t="s">
        <v>13</v>
      </c>
      <c r="B304" s="19"/>
      <c r="C304" s="19"/>
      <c r="D304" s="19"/>
      <c r="E304" s="16" t="s">
        <v>14</v>
      </c>
      <c r="F304" s="19"/>
    </row>
    <row r="305" spans="1:6" ht="15.6" x14ac:dyDescent="0.3">
      <c r="A305" s="15"/>
      <c r="B305" s="15"/>
      <c r="C305" s="15"/>
      <c r="D305" s="15"/>
      <c r="E305" s="17" t="s">
        <v>91</v>
      </c>
      <c r="F305" s="15"/>
    </row>
    <row r="306" spans="1:6" x14ac:dyDescent="0.3">
      <c r="A306" s="3"/>
      <c r="B306" s="3"/>
      <c r="C306" s="3"/>
      <c r="D306" s="3"/>
      <c r="E306" s="3"/>
      <c r="F306" s="3"/>
    </row>
    <row r="307" spans="1:6" x14ac:dyDescent="0.3">
      <c r="A307" s="3"/>
      <c r="B307" s="3"/>
      <c r="C307" s="6"/>
      <c r="D307" s="3"/>
      <c r="E307" s="3"/>
      <c r="F307" s="3"/>
    </row>
    <row r="308" spans="1:6" x14ac:dyDescent="0.3">
      <c r="A308" s="3"/>
      <c r="B308" s="3"/>
      <c r="C308" s="3"/>
      <c r="D308" s="3"/>
      <c r="E308" s="6"/>
      <c r="F308" s="3"/>
    </row>
    <row r="309" spans="1:6" ht="15.6" x14ac:dyDescent="0.3">
      <c r="A309" s="7" t="s">
        <v>0</v>
      </c>
      <c r="E309" s="7" t="s">
        <v>8</v>
      </c>
    </row>
    <row r="310" spans="1:6" ht="15.6" x14ac:dyDescent="0.3">
      <c r="A310" s="7" t="s">
        <v>1</v>
      </c>
    </row>
    <row r="312" spans="1:6" ht="15.6" x14ac:dyDescent="0.3">
      <c r="A312" s="20"/>
      <c r="B312" s="7" t="s">
        <v>9</v>
      </c>
    </row>
    <row r="313" spans="1:6" ht="18" x14ac:dyDescent="0.35">
      <c r="C313" s="8" t="s">
        <v>10</v>
      </c>
      <c r="D313" s="21">
        <f>D291+1</f>
        <v>600</v>
      </c>
    </row>
    <row r="314" spans="1:6" ht="15.6" x14ac:dyDescent="0.3">
      <c r="A314" s="7" t="s">
        <v>11</v>
      </c>
      <c r="B314" s="9">
        <f>B292+1</f>
        <v>42473</v>
      </c>
    </row>
    <row r="316" spans="1:6" ht="43.2" x14ac:dyDescent="0.3">
      <c r="A316" s="1" t="s">
        <v>2</v>
      </c>
      <c r="B316" s="2" t="s">
        <v>3</v>
      </c>
      <c r="C316" s="2" t="s">
        <v>4</v>
      </c>
      <c r="D316" s="2" t="s">
        <v>5</v>
      </c>
      <c r="E316" s="2" t="s">
        <v>6</v>
      </c>
      <c r="F316" s="2" t="s">
        <v>7</v>
      </c>
    </row>
    <row r="317" spans="1:6" ht="15.6" x14ac:dyDescent="0.3">
      <c r="A317" s="11">
        <v>615063</v>
      </c>
      <c r="B317" s="11">
        <f>C295</f>
        <v>85865</v>
      </c>
      <c r="C317" s="24">
        <v>85875</v>
      </c>
      <c r="D317" s="11"/>
      <c r="E317" s="11"/>
      <c r="F317" s="11">
        <f>C317-B317</f>
        <v>10</v>
      </c>
    </row>
    <row r="318" spans="1:6" ht="15.6" x14ac:dyDescent="0.3">
      <c r="A318" s="11">
        <v>616027</v>
      </c>
      <c r="B318" s="11">
        <f>C296</f>
        <v>73250</v>
      </c>
      <c r="C318" s="24">
        <v>73315</v>
      </c>
      <c r="D318" s="11"/>
      <c r="E318" s="11"/>
      <c r="F318" s="11">
        <f>C318-B318</f>
        <v>65</v>
      </c>
    </row>
    <row r="319" spans="1:6" ht="15.6" x14ac:dyDescent="0.3">
      <c r="A319" s="22">
        <v>636632</v>
      </c>
      <c r="B319" s="22">
        <f>C297</f>
        <v>84810</v>
      </c>
      <c r="C319" s="25">
        <v>84920</v>
      </c>
      <c r="D319" s="11"/>
      <c r="E319" s="22"/>
      <c r="F319" s="11">
        <f t="shared" ref="F319:F323" si="14">C319-B319</f>
        <v>110</v>
      </c>
    </row>
    <row r="320" spans="1:6" ht="15.6" x14ac:dyDescent="0.3">
      <c r="A320" s="10"/>
      <c r="B320" s="11"/>
      <c r="C320" s="11"/>
      <c r="D320" s="11"/>
      <c r="E320" s="11"/>
      <c r="F320" s="11">
        <f t="shared" si="14"/>
        <v>0</v>
      </c>
    </row>
    <row r="321" spans="1:6" ht="15.6" x14ac:dyDescent="0.3">
      <c r="A321" s="10"/>
      <c r="B321" s="11"/>
      <c r="C321" s="11"/>
      <c r="D321" s="11"/>
      <c r="E321" s="11"/>
      <c r="F321" s="11">
        <f t="shared" si="14"/>
        <v>0</v>
      </c>
    </row>
    <row r="322" spans="1:6" ht="15.6" x14ac:dyDescent="0.3">
      <c r="A322" s="10"/>
      <c r="B322" s="11"/>
      <c r="C322" s="11"/>
      <c r="D322" s="11"/>
      <c r="E322" s="12"/>
      <c r="F322" s="11">
        <f t="shared" si="14"/>
        <v>0</v>
      </c>
    </row>
    <row r="323" spans="1:6" ht="15.6" x14ac:dyDescent="0.3">
      <c r="A323" s="10"/>
      <c r="B323" s="11"/>
      <c r="C323" s="11"/>
      <c r="D323" s="11"/>
      <c r="E323" s="11"/>
      <c r="F323" s="11">
        <f t="shared" si="14"/>
        <v>0</v>
      </c>
    </row>
    <row r="324" spans="1:6" ht="15.6" x14ac:dyDescent="0.3">
      <c r="A324" s="13"/>
      <c r="B324" s="23"/>
      <c r="C324" s="14" t="s">
        <v>12</v>
      </c>
      <c r="D324" s="11"/>
      <c r="E324" s="11"/>
      <c r="F324" s="11">
        <f>SUM(F317:F323)</f>
        <v>185</v>
      </c>
    </row>
    <row r="326" spans="1:6" ht="15.6" x14ac:dyDescent="0.3">
      <c r="A326" s="18" t="s">
        <v>13</v>
      </c>
      <c r="B326" s="19"/>
      <c r="C326" s="19"/>
      <c r="D326" s="19"/>
      <c r="E326" s="16" t="s">
        <v>14</v>
      </c>
      <c r="F326" s="19"/>
    </row>
    <row r="327" spans="1:6" ht="15.6" x14ac:dyDescent="0.3">
      <c r="A327" s="15"/>
      <c r="B327" s="15"/>
      <c r="C327" s="15"/>
      <c r="D327" s="15"/>
      <c r="E327" s="17" t="s">
        <v>91</v>
      </c>
      <c r="F327" s="15"/>
    </row>
    <row r="328" spans="1:6" x14ac:dyDescent="0.3">
      <c r="A328" s="3"/>
      <c r="B328" s="3"/>
      <c r="C328" s="3"/>
      <c r="D328" s="3"/>
      <c r="E328" s="3"/>
      <c r="F328" s="3"/>
    </row>
    <row r="329" spans="1:6" x14ac:dyDescent="0.3">
      <c r="A329" s="3"/>
      <c r="B329" s="3"/>
      <c r="C329" s="4"/>
      <c r="D329" s="3"/>
      <c r="E329" s="3"/>
      <c r="F329" s="3"/>
    </row>
    <row r="330" spans="1:6" x14ac:dyDescent="0.3">
      <c r="A330" s="3"/>
      <c r="B330" s="5"/>
      <c r="C330" s="3"/>
      <c r="D330" s="3"/>
      <c r="E330" s="3"/>
      <c r="F330" s="3"/>
    </row>
    <row r="331" spans="1:6" ht="15.6" x14ac:dyDescent="0.3">
      <c r="A331" s="7" t="s">
        <v>0</v>
      </c>
      <c r="E331" s="7" t="s">
        <v>8</v>
      </c>
    </row>
    <row r="332" spans="1:6" ht="15.6" x14ac:dyDescent="0.3">
      <c r="A332" s="7" t="s">
        <v>1</v>
      </c>
    </row>
    <row r="334" spans="1:6" ht="15.6" x14ac:dyDescent="0.3">
      <c r="A334" s="20"/>
      <c r="B334" s="7" t="s">
        <v>9</v>
      </c>
    </row>
    <row r="335" spans="1:6" ht="18" x14ac:dyDescent="0.35">
      <c r="C335" s="8" t="s">
        <v>10</v>
      </c>
      <c r="D335" s="21">
        <f>D313+1</f>
        <v>601</v>
      </c>
    </row>
    <row r="336" spans="1:6" ht="15.6" x14ac:dyDescent="0.3">
      <c r="A336" s="7" t="s">
        <v>11</v>
      </c>
      <c r="B336" s="9">
        <f>B314+1</f>
        <v>42474</v>
      </c>
    </row>
    <row r="338" spans="1:6" ht="43.2" x14ac:dyDescent="0.3">
      <c r="A338" s="1" t="s">
        <v>2</v>
      </c>
      <c r="B338" s="2" t="s">
        <v>3</v>
      </c>
      <c r="C338" s="2" t="s">
        <v>4</v>
      </c>
      <c r="D338" s="2" t="s">
        <v>5</v>
      </c>
      <c r="E338" s="2" t="s">
        <v>6</v>
      </c>
      <c r="F338" s="2" t="s">
        <v>7</v>
      </c>
    </row>
    <row r="339" spans="1:6" ht="15.6" x14ac:dyDescent="0.3">
      <c r="A339" s="11">
        <v>615063</v>
      </c>
      <c r="B339" s="11">
        <f>C317</f>
        <v>85875</v>
      </c>
      <c r="C339" s="24">
        <v>85990</v>
      </c>
      <c r="D339" s="11"/>
      <c r="E339" s="11"/>
      <c r="F339" s="11">
        <f>C339-B339</f>
        <v>115</v>
      </c>
    </row>
    <row r="340" spans="1:6" ht="15.6" x14ac:dyDescent="0.3">
      <c r="A340" s="11">
        <v>616027</v>
      </c>
      <c r="B340" s="11">
        <f>C318</f>
        <v>73315</v>
      </c>
      <c r="C340" s="24">
        <v>73370</v>
      </c>
      <c r="D340" s="11"/>
      <c r="E340" s="11"/>
      <c r="F340" s="11">
        <f>C340-B340</f>
        <v>55</v>
      </c>
    </row>
    <row r="341" spans="1:6" ht="15.6" x14ac:dyDescent="0.3">
      <c r="A341" s="22">
        <v>636632</v>
      </c>
      <c r="B341" s="22">
        <f>C319</f>
        <v>84920</v>
      </c>
      <c r="C341" s="25">
        <v>85025</v>
      </c>
      <c r="D341" s="11"/>
      <c r="E341" s="22"/>
      <c r="F341" s="11">
        <f t="shared" ref="F341:F345" si="15">C341-B341</f>
        <v>105</v>
      </c>
    </row>
    <row r="342" spans="1:6" ht="15.6" x14ac:dyDescent="0.3">
      <c r="A342" s="10"/>
      <c r="B342" s="11"/>
      <c r="C342" s="11"/>
      <c r="D342" s="11"/>
      <c r="E342" s="11"/>
      <c r="F342" s="11">
        <f t="shared" si="15"/>
        <v>0</v>
      </c>
    </row>
    <row r="343" spans="1:6" ht="15.6" x14ac:dyDescent="0.3">
      <c r="A343" s="10"/>
      <c r="B343" s="11"/>
      <c r="C343" s="11"/>
      <c r="D343" s="11"/>
      <c r="E343" s="11"/>
      <c r="F343" s="11">
        <f t="shared" si="15"/>
        <v>0</v>
      </c>
    </row>
    <row r="344" spans="1:6" ht="15.6" x14ac:dyDescent="0.3">
      <c r="A344" s="10"/>
      <c r="B344" s="11"/>
      <c r="C344" s="11"/>
      <c r="D344" s="11"/>
      <c r="E344" s="12"/>
      <c r="F344" s="11">
        <f t="shared" si="15"/>
        <v>0</v>
      </c>
    </row>
    <row r="345" spans="1:6" ht="15.6" x14ac:dyDescent="0.3">
      <c r="A345" s="10"/>
      <c r="B345" s="11"/>
      <c r="C345" s="11"/>
      <c r="D345" s="11"/>
      <c r="E345" s="11"/>
      <c r="F345" s="11">
        <f t="shared" si="15"/>
        <v>0</v>
      </c>
    </row>
    <row r="346" spans="1:6" ht="15.6" x14ac:dyDescent="0.3">
      <c r="A346" s="13"/>
      <c r="B346" s="23"/>
      <c r="C346" s="14" t="s">
        <v>12</v>
      </c>
      <c r="D346" s="11"/>
      <c r="E346" s="11"/>
      <c r="F346" s="11">
        <f>SUM(F339:F345)</f>
        <v>275</v>
      </c>
    </row>
    <row r="348" spans="1:6" ht="15.6" x14ac:dyDescent="0.3">
      <c r="A348" s="18" t="s">
        <v>13</v>
      </c>
      <c r="B348" s="19"/>
      <c r="C348" s="19"/>
      <c r="D348" s="19"/>
      <c r="E348" s="16" t="s">
        <v>14</v>
      </c>
      <c r="F348" s="19"/>
    </row>
    <row r="349" spans="1:6" ht="15.6" x14ac:dyDescent="0.3">
      <c r="A349" s="15"/>
      <c r="B349" s="15"/>
      <c r="C349" s="15"/>
      <c r="D349" s="15"/>
      <c r="E349" s="17" t="s">
        <v>91</v>
      </c>
      <c r="F349" s="15"/>
    </row>
    <row r="350" spans="1:6" x14ac:dyDescent="0.3">
      <c r="A350" s="3"/>
      <c r="B350" s="3"/>
      <c r="C350" s="3"/>
      <c r="D350" s="3"/>
      <c r="E350" s="3"/>
      <c r="F350" s="3"/>
    </row>
    <row r="351" spans="1:6" x14ac:dyDescent="0.3">
      <c r="A351" s="3"/>
      <c r="B351" s="3"/>
      <c r="C351" s="6"/>
      <c r="D351" s="3"/>
      <c r="E351" s="3"/>
      <c r="F351" s="3"/>
    </row>
    <row r="352" spans="1:6" x14ac:dyDescent="0.3">
      <c r="A352" s="3"/>
      <c r="B352" s="3"/>
      <c r="C352" s="3"/>
      <c r="D352" s="3"/>
      <c r="E352" s="6"/>
      <c r="F352" s="3"/>
    </row>
    <row r="353" spans="1:6" ht="15.6" x14ac:dyDescent="0.3">
      <c r="A353" s="7" t="s">
        <v>0</v>
      </c>
      <c r="E353" s="7" t="s">
        <v>8</v>
      </c>
    </row>
    <row r="354" spans="1:6" ht="15.6" x14ac:dyDescent="0.3">
      <c r="A354" s="7" t="s">
        <v>1</v>
      </c>
    </row>
    <row r="356" spans="1:6" ht="15.6" x14ac:dyDescent="0.3">
      <c r="A356" s="20"/>
      <c r="B356" s="7" t="s">
        <v>9</v>
      </c>
    </row>
    <row r="357" spans="1:6" ht="18" x14ac:dyDescent="0.35">
      <c r="C357" s="8" t="s">
        <v>10</v>
      </c>
      <c r="D357" s="21">
        <f>D335+1</f>
        <v>602</v>
      </c>
    </row>
    <row r="358" spans="1:6" ht="15.6" x14ac:dyDescent="0.3">
      <c r="A358" s="7" t="s">
        <v>11</v>
      </c>
      <c r="B358" s="9">
        <f>B336+1</f>
        <v>42475</v>
      </c>
    </row>
    <row r="360" spans="1:6" ht="43.2" x14ac:dyDescent="0.3">
      <c r="A360" s="1" t="s">
        <v>2</v>
      </c>
      <c r="B360" s="2" t="s">
        <v>3</v>
      </c>
      <c r="C360" s="2" t="s">
        <v>4</v>
      </c>
      <c r="D360" s="2" t="s">
        <v>5</v>
      </c>
      <c r="E360" s="2" t="s">
        <v>6</v>
      </c>
      <c r="F360" s="2" t="s">
        <v>7</v>
      </c>
    </row>
    <row r="361" spans="1:6" ht="15.6" x14ac:dyDescent="0.3">
      <c r="A361" s="11">
        <v>615063</v>
      </c>
      <c r="B361" s="11">
        <f>C339</f>
        <v>85990</v>
      </c>
      <c r="C361" s="24">
        <v>86690</v>
      </c>
      <c r="D361" s="11"/>
      <c r="E361" s="11"/>
      <c r="F361" s="11">
        <f>C361-B361</f>
        <v>700</v>
      </c>
    </row>
    <row r="362" spans="1:6" ht="15.6" x14ac:dyDescent="0.3">
      <c r="A362" s="11">
        <v>616027</v>
      </c>
      <c r="B362" s="11">
        <f>C340</f>
        <v>73370</v>
      </c>
      <c r="C362" s="24">
        <v>73470</v>
      </c>
      <c r="D362" s="11"/>
      <c r="E362" s="11"/>
      <c r="F362" s="11">
        <f>C362-B362</f>
        <v>100</v>
      </c>
    </row>
    <row r="363" spans="1:6" ht="15.6" x14ac:dyDescent="0.3">
      <c r="A363" s="22">
        <v>636632</v>
      </c>
      <c r="B363" s="22">
        <f>C341</f>
        <v>85025</v>
      </c>
      <c r="C363" s="25">
        <v>86715</v>
      </c>
      <c r="D363" s="11"/>
      <c r="E363" s="22"/>
      <c r="F363" s="11">
        <f t="shared" ref="F363:F367" si="16">C363-B363</f>
        <v>1690</v>
      </c>
    </row>
    <row r="364" spans="1:6" ht="15.6" x14ac:dyDescent="0.3">
      <c r="A364" s="10"/>
      <c r="B364" s="11"/>
      <c r="C364" s="11"/>
      <c r="D364" s="11"/>
      <c r="E364" s="11"/>
      <c r="F364" s="11">
        <f t="shared" si="16"/>
        <v>0</v>
      </c>
    </row>
    <row r="365" spans="1:6" ht="15.6" x14ac:dyDescent="0.3">
      <c r="A365" s="10"/>
      <c r="B365" s="11"/>
      <c r="C365" s="11"/>
      <c r="D365" s="11"/>
      <c r="E365" s="11"/>
      <c r="F365" s="11">
        <f t="shared" si="16"/>
        <v>0</v>
      </c>
    </row>
    <row r="366" spans="1:6" ht="15.6" x14ac:dyDescent="0.3">
      <c r="A366" s="10"/>
      <c r="B366" s="11"/>
      <c r="C366" s="11"/>
      <c r="D366" s="11"/>
      <c r="E366" s="12"/>
      <c r="F366" s="11">
        <f t="shared" si="16"/>
        <v>0</v>
      </c>
    </row>
    <row r="367" spans="1:6" ht="15.6" x14ac:dyDescent="0.3">
      <c r="A367" s="10"/>
      <c r="B367" s="11"/>
      <c r="C367" s="11"/>
      <c r="D367" s="11"/>
      <c r="E367" s="11"/>
      <c r="F367" s="11">
        <f t="shared" si="16"/>
        <v>0</v>
      </c>
    </row>
    <row r="368" spans="1:6" ht="15.6" x14ac:dyDescent="0.3">
      <c r="A368" s="13"/>
      <c r="B368" s="23"/>
      <c r="C368" s="14" t="s">
        <v>12</v>
      </c>
      <c r="D368" s="11"/>
      <c r="E368" s="11"/>
      <c r="F368" s="11">
        <f>SUM(F361:F367)</f>
        <v>2490</v>
      </c>
    </row>
    <row r="370" spans="1:6" ht="15.6" x14ac:dyDescent="0.3">
      <c r="A370" s="18" t="s">
        <v>13</v>
      </c>
      <c r="B370" s="19"/>
      <c r="C370" s="19"/>
      <c r="D370" s="19"/>
      <c r="E370" s="16" t="s">
        <v>14</v>
      </c>
      <c r="F370" s="19"/>
    </row>
    <row r="371" spans="1:6" ht="15.6" x14ac:dyDescent="0.3">
      <c r="A371" s="15"/>
      <c r="B371" s="15"/>
      <c r="C371" s="15"/>
      <c r="D371" s="15"/>
      <c r="E371" s="17" t="s">
        <v>91</v>
      </c>
      <c r="F371" s="15"/>
    </row>
    <row r="372" spans="1:6" x14ac:dyDescent="0.3">
      <c r="A372" s="3"/>
      <c r="B372" s="3"/>
      <c r="C372" s="3"/>
      <c r="D372" s="3"/>
      <c r="E372" s="3"/>
      <c r="F372" s="3"/>
    </row>
    <row r="373" spans="1:6" x14ac:dyDescent="0.3">
      <c r="A373" s="3"/>
      <c r="B373" s="3"/>
      <c r="C373" s="4"/>
      <c r="D373" s="3"/>
      <c r="E373" s="3"/>
      <c r="F373" s="3"/>
    </row>
    <row r="374" spans="1:6" x14ac:dyDescent="0.3">
      <c r="A374" s="3"/>
      <c r="B374" s="5"/>
      <c r="C374" s="3"/>
      <c r="D374" s="3"/>
      <c r="E374" s="3"/>
      <c r="F374" s="3"/>
    </row>
    <row r="375" spans="1:6" ht="15.6" x14ac:dyDescent="0.3">
      <c r="A375" s="7" t="s">
        <v>0</v>
      </c>
      <c r="E375" s="7" t="s">
        <v>8</v>
      </c>
    </row>
    <row r="376" spans="1:6" ht="15.6" x14ac:dyDescent="0.3">
      <c r="A376" s="7" t="s">
        <v>1</v>
      </c>
    </row>
    <row r="378" spans="1:6" ht="15.6" x14ac:dyDescent="0.3">
      <c r="A378" s="20"/>
      <c r="B378" s="7" t="s">
        <v>9</v>
      </c>
    </row>
    <row r="379" spans="1:6" ht="18" x14ac:dyDescent="0.35">
      <c r="C379" s="8" t="s">
        <v>10</v>
      </c>
      <c r="D379" s="21">
        <f>D357+1</f>
        <v>603</v>
      </c>
    </row>
    <row r="380" spans="1:6" ht="15.6" x14ac:dyDescent="0.3">
      <c r="A380" s="7" t="s">
        <v>11</v>
      </c>
      <c r="B380" s="9">
        <f>B358+1</f>
        <v>42476</v>
      </c>
    </row>
    <row r="382" spans="1:6" ht="43.2" x14ac:dyDescent="0.3">
      <c r="A382" s="1" t="s">
        <v>2</v>
      </c>
      <c r="B382" s="2" t="s">
        <v>3</v>
      </c>
      <c r="C382" s="2" t="s">
        <v>4</v>
      </c>
      <c r="D382" s="2" t="s">
        <v>5</v>
      </c>
      <c r="E382" s="2" t="s">
        <v>6</v>
      </c>
      <c r="F382" s="2" t="s">
        <v>7</v>
      </c>
    </row>
    <row r="383" spans="1:6" ht="15.6" x14ac:dyDescent="0.3">
      <c r="A383" s="11">
        <v>615063</v>
      </c>
      <c r="B383" s="11">
        <f>C361</f>
        <v>86690</v>
      </c>
      <c r="C383" s="24">
        <v>86855</v>
      </c>
      <c r="D383" s="11"/>
      <c r="E383" s="11"/>
      <c r="F383" s="11">
        <f>C383-B383</f>
        <v>165</v>
      </c>
    </row>
    <row r="384" spans="1:6" ht="15.6" x14ac:dyDescent="0.3">
      <c r="A384" s="11">
        <v>616027</v>
      </c>
      <c r="B384" s="11">
        <f>C362</f>
        <v>73470</v>
      </c>
      <c r="C384" s="24">
        <v>73660</v>
      </c>
      <c r="D384" s="11"/>
      <c r="E384" s="11"/>
      <c r="F384" s="11">
        <f>C384-B384</f>
        <v>190</v>
      </c>
    </row>
    <row r="385" spans="1:6" ht="15.6" x14ac:dyDescent="0.3">
      <c r="A385" s="22">
        <v>636632</v>
      </c>
      <c r="B385" s="22">
        <f>C363</f>
        <v>86715</v>
      </c>
      <c r="C385" s="25">
        <v>87005</v>
      </c>
      <c r="D385" s="11"/>
      <c r="E385" s="22"/>
      <c r="F385" s="11">
        <f t="shared" ref="F385:F389" si="17">C385-B385</f>
        <v>290</v>
      </c>
    </row>
    <row r="386" spans="1:6" ht="15.6" x14ac:dyDescent="0.3">
      <c r="A386" s="10"/>
      <c r="B386" s="11"/>
      <c r="C386" s="11"/>
      <c r="D386" s="11"/>
      <c r="E386" s="11"/>
      <c r="F386" s="11">
        <f t="shared" si="17"/>
        <v>0</v>
      </c>
    </row>
    <row r="387" spans="1:6" ht="15.6" x14ac:dyDescent="0.3">
      <c r="A387" s="10"/>
      <c r="B387" s="11"/>
      <c r="C387" s="11"/>
      <c r="D387" s="11"/>
      <c r="E387" s="11"/>
      <c r="F387" s="11">
        <f t="shared" si="17"/>
        <v>0</v>
      </c>
    </row>
    <row r="388" spans="1:6" ht="15.6" x14ac:dyDescent="0.3">
      <c r="A388" s="10"/>
      <c r="B388" s="11"/>
      <c r="C388" s="11"/>
      <c r="D388" s="11"/>
      <c r="E388" s="12"/>
      <c r="F388" s="11">
        <f t="shared" si="17"/>
        <v>0</v>
      </c>
    </row>
    <row r="389" spans="1:6" ht="15.6" x14ac:dyDescent="0.3">
      <c r="A389" s="10"/>
      <c r="B389" s="11"/>
      <c r="C389" s="11"/>
      <c r="D389" s="11"/>
      <c r="E389" s="11"/>
      <c r="F389" s="11">
        <f t="shared" si="17"/>
        <v>0</v>
      </c>
    </row>
    <row r="390" spans="1:6" ht="15.6" x14ac:dyDescent="0.3">
      <c r="A390" s="13"/>
      <c r="B390" s="23"/>
      <c r="C390" s="14" t="s">
        <v>12</v>
      </c>
      <c r="D390" s="11"/>
      <c r="E390" s="11"/>
      <c r="F390" s="11">
        <f>SUM(F383:F389)</f>
        <v>645</v>
      </c>
    </row>
    <row r="392" spans="1:6" ht="15.6" x14ac:dyDescent="0.3">
      <c r="A392" s="18" t="s">
        <v>13</v>
      </c>
      <c r="B392" s="19"/>
      <c r="C392" s="19"/>
      <c r="D392" s="19"/>
      <c r="E392" s="16" t="s">
        <v>14</v>
      </c>
      <c r="F392" s="19"/>
    </row>
    <row r="393" spans="1:6" ht="15.6" x14ac:dyDescent="0.3">
      <c r="A393" s="15"/>
      <c r="B393" s="15"/>
      <c r="C393" s="15"/>
      <c r="D393" s="15"/>
      <c r="E393" s="17" t="s">
        <v>91</v>
      </c>
      <c r="F393" s="15"/>
    </row>
    <row r="394" spans="1:6" x14ac:dyDescent="0.3">
      <c r="A394" s="3"/>
      <c r="B394" s="3"/>
      <c r="C394" s="3"/>
      <c r="D394" s="3"/>
      <c r="E394" s="3"/>
      <c r="F394" s="3"/>
    </row>
    <row r="395" spans="1:6" x14ac:dyDescent="0.3">
      <c r="A395" s="3"/>
      <c r="B395" s="3"/>
      <c r="C395" s="6"/>
      <c r="D395" s="3"/>
      <c r="E395" s="3"/>
      <c r="F395" s="3"/>
    </row>
    <row r="396" spans="1:6" x14ac:dyDescent="0.3">
      <c r="A396" s="3"/>
      <c r="B396" s="3"/>
      <c r="C396" s="3"/>
      <c r="D396" s="3"/>
      <c r="E396" s="6"/>
      <c r="F396" s="3"/>
    </row>
    <row r="397" spans="1:6" ht="15.6" x14ac:dyDescent="0.3">
      <c r="A397" s="7" t="s">
        <v>0</v>
      </c>
      <c r="E397" s="7" t="s">
        <v>8</v>
      </c>
    </row>
    <row r="398" spans="1:6" ht="15.6" x14ac:dyDescent="0.3">
      <c r="A398" s="7" t="s">
        <v>1</v>
      </c>
    </row>
    <row r="400" spans="1:6" ht="15.6" x14ac:dyDescent="0.3">
      <c r="A400" s="20"/>
      <c r="B400" s="7" t="s">
        <v>9</v>
      </c>
    </row>
    <row r="401" spans="1:6" ht="18" x14ac:dyDescent="0.35">
      <c r="C401" s="8" t="s">
        <v>10</v>
      </c>
      <c r="D401" s="21">
        <f>D379+1</f>
        <v>604</v>
      </c>
    </row>
    <row r="402" spans="1:6" ht="15.6" x14ac:dyDescent="0.3">
      <c r="A402" s="7" t="s">
        <v>11</v>
      </c>
      <c r="B402" s="9">
        <f>B380+1</f>
        <v>42477</v>
      </c>
    </row>
    <row r="404" spans="1:6" ht="43.2" x14ac:dyDescent="0.3">
      <c r="A404" s="1" t="s">
        <v>2</v>
      </c>
      <c r="B404" s="2" t="s">
        <v>3</v>
      </c>
      <c r="C404" s="2" t="s">
        <v>4</v>
      </c>
      <c r="D404" s="2" t="s">
        <v>5</v>
      </c>
      <c r="E404" s="2" t="s">
        <v>6</v>
      </c>
      <c r="F404" s="2" t="s">
        <v>7</v>
      </c>
    </row>
    <row r="405" spans="1:6" ht="15.6" x14ac:dyDescent="0.3">
      <c r="A405" s="11">
        <v>615063</v>
      </c>
      <c r="B405" s="11">
        <f>C383</f>
        <v>86855</v>
      </c>
      <c r="C405" s="24">
        <v>87225</v>
      </c>
      <c r="D405" s="11"/>
      <c r="E405" s="11"/>
      <c r="F405" s="11">
        <f>C405-B405</f>
        <v>370</v>
      </c>
    </row>
    <row r="406" spans="1:6" ht="15.6" x14ac:dyDescent="0.3">
      <c r="A406" s="11">
        <v>616027</v>
      </c>
      <c r="B406" s="11">
        <f>C384</f>
        <v>73660</v>
      </c>
      <c r="C406" s="24">
        <v>73900</v>
      </c>
      <c r="D406" s="11"/>
      <c r="E406" s="11"/>
      <c r="F406" s="11">
        <f>C406-B406</f>
        <v>240</v>
      </c>
    </row>
    <row r="407" spans="1:6" ht="15.6" x14ac:dyDescent="0.3">
      <c r="A407" s="22">
        <v>636632</v>
      </c>
      <c r="B407" s="22">
        <f>C385</f>
        <v>87005</v>
      </c>
      <c r="C407" s="25">
        <v>87385</v>
      </c>
      <c r="D407" s="11"/>
      <c r="E407" s="22"/>
      <c r="F407" s="11">
        <f t="shared" ref="F407:F411" si="18">C407-B407</f>
        <v>380</v>
      </c>
    </row>
    <row r="408" spans="1:6" ht="15.6" x14ac:dyDescent="0.3">
      <c r="A408" s="10"/>
      <c r="B408" s="11"/>
      <c r="C408" s="11"/>
      <c r="D408" s="11"/>
      <c r="E408" s="11"/>
      <c r="F408" s="11">
        <f t="shared" si="18"/>
        <v>0</v>
      </c>
    </row>
    <row r="409" spans="1:6" ht="15.6" x14ac:dyDescent="0.3">
      <c r="A409" s="10"/>
      <c r="B409" s="11"/>
      <c r="C409" s="11"/>
      <c r="D409" s="11"/>
      <c r="E409" s="11"/>
      <c r="F409" s="11">
        <f t="shared" si="18"/>
        <v>0</v>
      </c>
    </row>
    <row r="410" spans="1:6" ht="15.6" x14ac:dyDescent="0.3">
      <c r="A410" s="10"/>
      <c r="B410" s="11"/>
      <c r="C410" s="11"/>
      <c r="D410" s="11"/>
      <c r="E410" s="12"/>
      <c r="F410" s="11">
        <f t="shared" si="18"/>
        <v>0</v>
      </c>
    </row>
    <row r="411" spans="1:6" ht="15.6" x14ac:dyDescent="0.3">
      <c r="A411" s="10"/>
      <c r="B411" s="11"/>
      <c r="C411" s="11"/>
      <c r="D411" s="11"/>
      <c r="E411" s="11"/>
      <c r="F411" s="11">
        <f t="shared" si="18"/>
        <v>0</v>
      </c>
    </row>
    <row r="412" spans="1:6" ht="15.6" x14ac:dyDescent="0.3">
      <c r="A412" s="13"/>
      <c r="B412" s="23"/>
      <c r="C412" s="14" t="s">
        <v>12</v>
      </c>
      <c r="D412" s="11"/>
      <c r="E412" s="11"/>
      <c r="F412" s="11">
        <f>SUM(F405:F411)</f>
        <v>990</v>
      </c>
    </row>
    <row r="414" spans="1:6" ht="15.6" x14ac:dyDescent="0.3">
      <c r="A414" s="18" t="s">
        <v>13</v>
      </c>
      <c r="B414" s="19"/>
      <c r="C414" s="19"/>
      <c r="D414" s="19"/>
      <c r="E414" s="16" t="s">
        <v>14</v>
      </c>
      <c r="F414" s="19"/>
    </row>
    <row r="415" spans="1:6" ht="15.6" x14ac:dyDescent="0.3">
      <c r="A415" s="15"/>
      <c r="B415" s="15"/>
      <c r="C415" s="15"/>
      <c r="D415" s="15"/>
      <c r="E415" s="17" t="s">
        <v>91</v>
      </c>
      <c r="F415" s="15"/>
    </row>
    <row r="416" spans="1:6" x14ac:dyDescent="0.3">
      <c r="A416" s="3"/>
      <c r="B416" s="3"/>
      <c r="C416" s="3"/>
      <c r="D416" s="3"/>
      <c r="E416" s="3"/>
      <c r="F416" s="3"/>
    </row>
    <row r="417" spans="1:6" x14ac:dyDescent="0.3">
      <c r="A417" s="3"/>
      <c r="B417" s="3"/>
      <c r="C417" s="4"/>
      <c r="D417" s="3"/>
      <c r="E417" s="3"/>
      <c r="F417" s="3"/>
    </row>
    <row r="418" spans="1:6" x14ac:dyDescent="0.3">
      <c r="A418" s="3"/>
      <c r="B418" s="5"/>
      <c r="C418" s="3"/>
      <c r="D418" s="3"/>
      <c r="E418" s="3"/>
      <c r="F418" s="3"/>
    </row>
    <row r="419" spans="1:6" ht="15.6" x14ac:dyDescent="0.3">
      <c r="A419" s="7" t="s">
        <v>0</v>
      </c>
      <c r="E419" s="7" t="s">
        <v>8</v>
      </c>
    </row>
    <row r="420" spans="1:6" ht="15.6" x14ac:dyDescent="0.3">
      <c r="A420" s="7" t="s">
        <v>1</v>
      </c>
    </row>
    <row r="422" spans="1:6" ht="15.6" x14ac:dyDescent="0.3">
      <c r="A422" s="20"/>
      <c r="B422" s="7" t="s">
        <v>9</v>
      </c>
    </row>
    <row r="423" spans="1:6" ht="18" x14ac:dyDescent="0.35">
      <c r="C423" s="8" t="s">
        <v>10</v>
      </c>
      <c r="D423" s="21">
        <f>D401+1</f>
        <v>605</v>
      </c>
    </row>
    <row r="424" spans="1:6" ht="15.6" x14ac:dyDescent="0.3">
      <c r="A424" s="7" t="s">
        <v>11</v>
      </c>
      <c r="B424" s="9">
        <f>B402+1</f>
        <v>42478</v>
      </c>
    </row>
    <row r="426" spans="1:6" ht="43.2" x14ac:dyDescent="0.3">
      <c r="A426" s="1" t="s">
        <v>2</v>
      </c>
      <c r="B426" s="2" t="s">
        <v>3</v>
      </c>
      <c r="C426" s="2" t="s">
        <v>4</v>
      </c>
      <c r="D426" s="2" t="s">
        <v>5</v>
      </c>
      <c r="E426" s="2" t="s">
        <v>6</v>
      </c>
      <c r="F426" s="2" t="s">
        <v>7</v>
      </c>
    </row>
    <row r="427" spans="1:6" ht="15.6" x14ac:dyDescent="0.3">
      <c r="A427" s="11">
        <v>615063</v>
      </c>
      <c r="B427" s="11">
        <f>C405</f>
        <v>87225</v>
      </c>
      <c r="C427" s="24">
        <v>87230</v>
      </c>
      <c r="D427" s="11"/>
      <c r="E427" s="11"/>
      <c r="F427" s="11">
        <f>C427-B427</f>
        <v>5</v>
      </c>
    </row>
    <row r="428" spans="1:6" ht="15.6" x14ac:dyDescent="0.3">
      <c r="A428" s="11">
        <v>616027</v>
      </c>
      <c r="B428" s="11">
        <f>C406</f>
        <v>73900</v>
      </c>
      <c r="C428" s="24">
        <v>74240</v>
      </c>
      <c r="D428" s="11"/>
      <c r="E428" s="11"/>
      <c r="F428" s="11">
        <f>C428-B428</f>
        <v>340</v>
      </c>
    </row>
    <row r="429" spans="1:6" ht="15.6" x14ac:dyDescent="0.3">
      <c r="A429" s="22">
        <v>636632</v>
      </c>
      <c r="B429" s="22">
        <f>C407</f>
        <v>87385</v>
      </c>
      <c r="C429" s="25">
        <v>87585</v>
      </c>
      <c r="D429" s="11"/>
      <c r="E429" s="22"/>
      <c r="F429" s="11">
        <f t="shared" ref="F429:F433" si="19">C429-B429</f>
        <v>200</v>
      </c>
    </row>
    <row r="430" spans="1:6" ht="15.6" x14ac:dyDescent="0.3">
      <c r="A430" s="10"/>
      <c r="B430" s="11"/>
      <c r="C430" s="11"/>
      <c r="D430" s="11"/>
      <c r="E430" s="11"/>
      <c r="F430" s="11">
        <f t="shared" si="19"/>
        <v>0</v>
      </c>
    </row>
    <row r="431" spans="1:6" ht="15.6" x14ac:dyDescent="0.3">
      <c r="A431" s="10"/>
      <c r="B431" s="11"/>
      <c r="C431" s="11"/>
      <c r="D431" s="11"/>
      <c r="E431" s="11"/>
      <c r="F431" s="11">
        <f t="shared" si="19"/>
        <v>0</v>
      </c>
    </row>
    <row r="432" spans="1:6" ht="15.6" x14ac:dyDescent="0.3">
      <c r="A432" s="10"/>
      <c r="B432" s="11"/>
      <c r="C432" s="11"/>
      <c r="D432" s="11"/>
      <c r="E432" s="12"/>
      <c r="F432" s="11">
        <f t="shared" si="19"/>
        <v>0</v>
      </c>
    </row>
    <row r="433" spans="1:6" ht="15.6" x14ac:dyDescent="0.3">
      <c r="A433" s="10"/>
      <c r="B433" s="11"/>
      <c r="C433" s="11"/>
      <c r="D433" s="11"/>
      <c r="E433" s="11"/>
      <c r="F433" s="11">
        <f t="shared" si="19"/>
        <v>0</v>
      </c>
    </row>
    <row r="434" spans="1:6" ht="15.6" x14ac:dyDescent="0.3">
      <c r="A434" s="13"/>
      <c r="B434" s="23"/>
      <c r="C434" s="14" t="s">
        <v>12</v>
      </c>
      <c r="D434" s="11"/>
      <c r="E434" s="11"/>
      <c r="F434" s="11">
        <f>SUM(F427:F433)</f>
        <v>545</v>
      </c>
    </row>
    <row r="436" spans="1:6" ht="15.6" x14ac:dyDescent="0.3">
      <c r="A436" s="18" t="s">
        <v>13</v>
      </c>
      <c r="B436" s="19"/>
      <c r="C436" s="19"/>
      <c r="D436" s="19"/>
      <c r="E436" s="16" t="s">
        <v>14</v>
      </c>
      <c r="F436" s="19"/>
    </row>
    <row r="437" spans="1:6" ht="15.6" x14ac:dyDescent="0.3">
      <c r="A437" s="15"/>
      <c r="B437" s="15"/>
      <c r="C437" s="15"/>
      <c r="D437" s="15"/>
      <c r="E437" s="17" t="s">
        <v>91</v>
      </c>
      <c r="F437" s="15"/>
    </row>
    <row r="438" spans="1:6" x14ac:dyDescent="0.3">
      <c r="A438" s="3"/>
      <c r="B438" s="3"/>
      <c r="C438" s="3"/>
      <c r="D438" s="3"/>
      <c r="E438" s="3"/>
      <c r="F438" s="3"/>
    </row>
    <row r="439" spans="1:6" x14ac:dyDescent="0.3">
      <c r="A439" s="3"/>
      <c r="B439" s="3"/>
      <c r="C439" s="6"/>
      <c r="D439" s="3"/>
      <c r="E439" s="3"/>
      <c r="F439" s="3"/>
    </row>
    <row r="440" spans="1:6" x14ac:dyDescent="0.3">
      <c r="A440" s="3"/>
      <c r="B440" s="3"/>
      <c r="C440" s="3"/>
      <c r="D440" s="3"/>
      <c r="E440" s="6"/>
      <c r="F440" s="3"/>
    </row>
    <row r="441" spans="1:6" ht="15.6" x14ac:dyDescent="0.3">
      <c r="A441" s="7" t="s">
        <v>0</v>
      </c>
      <c r="E441" s="7" t="s">
        <v>8</v>
      </c>
    </row>
    <row r="442" spans="1:6" ht="15.6" x14ac:dyDescent="0.3">
      <c r="A442" s="7" t="s">
        <v>1</v>
      </c>
    </row>
    <row r="444" spans="1:6" ht="15.6" x14ac:dyDescent="0.3">
      <c r="A444" s="20"/>
      <c r="B444" s="7" t="s">
        <v>9</v>
      </c>
    </row>
    <row r="445" spans="1:6" ht="18" x14ac:dyDescent="0.35">
      <c r="C445" s="8" t="s">
        <v>10</v>
      </c>
      <c r="D445" s="21">
        <f>D423+1</f>
        <v>606</v>
      </c>
    </row>
    <row r="446" spans="1:6" ht="15.6" x14ac:dyDescent="0.3">
      <c r="A446" s="7" t="s">
        <v>11</v>
      </c>
      <c r="B446" s="9">
        <f>B424+1</f>
        <v>42479</v>
      </c>
    </row>
    <row r="448" spans="1:6" ht="43.2" x14ac:dyDescent="0.3">
      <c r="A448" s="1" t="s">
        <v>2</v>
      </c>
      <c r="B448" s="2" t="s">
        <v>3</v>
      </c>
      <c r="C448" s="2" t="s">
        <v>4</v>
      </c>
      <c r="D448" s="2" t="s">
        <v>5</v>
      </c>
      <c r="E448" s="2" t="s">
        <v>6</v>
      </c>
      <c r="F448" s="2" t="s">
        <v>7</v>
      </c>
    </row>
    <row r="449" spans="1:6" ht="15.6" x14ac:dyDescent="0.3">
      <c r="A449" s="11">
        <v>615063</v>
      </c>
      <c r="B449" s="11">
        <f>C427</f>
        <v>87230</v>
      </c>
      <c r="C449" s="24">
        <v>87435</v>
      </c>
      <c r="D449" s="11"/>
      <c r="E449" s="11"/>
      <c r="F449" s="11">
        <f>C449-B449</f>
        <v>205</v>
      </c>
    </row>
    <row r="450" spans="1:6" ht="15.6" x14ac:dyDescent="0.3">
      <c r="A450" s="11">
        <v>616027</v>
      </c>
      <c r="B450" s="11">
        <f>C428</f>
        <v>74240</v>
      </c>
      <c r="C450" s="24">
        <v>74475</v>
      </c>
      <c r="D450" s="11"/>
      <c r="E450" s="11"/>
      <c r="F450" s="11">
        <f>C450-B450</f>
        <v>235</v>
      </c>
    </row>
    <row r="451" spans="1:6" ht="15.6" x14ac:dyDescent="0.3">
      <c r="A451" s="22">
        <v>636632</v>
      </c>
      <c r="B451" s="22">
        <f>C429</f>
        <v>87585</v>
      </c>
      <c r="C451" s="25">
        <v>88440</v>
      </c>
      <c r="D451" s="11"/>
      <c r="E451" s="22"/>
      <c r="F451" s="11">
        <f t="shared" ref="F451:F455" si="20">C451-B451</f>
        <v>855</v>
      </c>
    </row>
    <row r="452" spans="1:6" ht="15.6" x14ac:dyDescent="0.3">
      <c r="A452" s="10"/>
      <c r="B452" s="11"/>
      <c r="C452" s="11"/>
      <c r="D452" s="11"/>
      <c r="E452" s="11"/>
      <c r="F452" s="11">
        <f t="shared" si="20"/>
        <v>0</v>
      </c>
    </row>
    <row r="453" spans="1:6" ht="15.6" x14ac:dyDescent="0.3">
      <c r="A453" s="10"/>
      <c r="B453" s="11"/>
      <c r="C453" s="11"/>
      <c r="D453" s="11"/>
      <c r="E453" s="11"/>
      <c r="F453" s="11">
        <f t="shared" si="20"/>
        <v>0</v>
      </c>
    </row>
    <row r="454" spans="1:6" ht="15.6" x14ac:dyDescent="0.3">
      <c r="A454" s="10"/>
      <c r="B454" s="11"/>
      <c r="C454" s="11"/>
      <c r="D454" s="11"/>
      <c r="E454" s="12"/>
      <c r="F454" s="11">
        <f t="shared" si="20"/>
        <v>0</v>
      </c>
    </row>
    <row r="455" spans="1:6" ht="15.6" x14ac:dyDescent="0.3">
      <c r="A455" s="10"/>
      <c r="B455" s="11"/>
      <c r="C455" s="11"/>
      <c r="D455" s="11"/>
      <c r="E455" s="11"/>
      <c r="F455" s="11">
        <f t="shared" si="20"/>
        <v>0</v>
      </c>
    </row>
    <row r="456" spans="1:6" ht="15.6" x14ac:dyDescent="0.3">
      <c r="A456" s="13"/>
      <c r="B456" s="23"/>
      <c r="C456" s="14" t="s">
        <v>12</v>
      </c>
      <c r="D456" s="11"/>
      <c r="E456" s="11"/>
      <c r="F456" s="11">
        <f>SUM(F449:F455)</f>
        <v>1295</v>
      </c>
    </row>
    <row r="458" spans="1:6" ht="15.6" x14ac:dyDescent="0.3">
      <c r="A458" s="18" t="s">
        <v>13</v>
      </c>
      <c r="B458" s="19"/>
      <c r="C458" s="19"/>
      <c r="D458" s="19"/>
      <c r="E458" s="16" t="s">
        <v>14</v>
      </c>
      <c r="F458" s="19"/>
    </row>
    <row r="459" spans="1:6" ht="15.6" x14ac:dyDescent="0.3">
      <c r="A459" s="15"/>
      <c r="B459" s="15"/>
      <c r="C459" s="15"/>
      <c r="D459" s="15"/>
      <c r="E459" s="17" t="s">
        <v>91</v>
      </c>
      <c r="F459" s="15"/>
    </row>
    <row r="460" spans="1:6" x14ac:dyDescent="0.3">
      <c r="A460" s="3"/>
      <c r="B460" s="3"/>
      <c r="C460" s="3"/>
      <c r="D460" s="3"/>
      <c r="E460" s="3"/>
      <c r="F460" s="3"/>
    </row>
    <row r="461" spans="1:6" x14ac:dyDescent="0.3">
      <c r="A461" s="3"/>
      <c r="B461" s="3"/>
      <c r="C461" s="4"/>
      <c r="D461" s="3"/>
      <c r="E461" s="3"/>
      <c r="F461" s="3"/>
    </row>
    <row r="462" spans="1:6" x14ac:dyDescent="0.3">
      <c r="A462" s="3"/>
      <c r="B462" s="5"/>
      <c r="C462" s="3"/>
      <c r="D462" s="3"/>
      <c r="E462" s="3"/>
      <c r="F462" s="3"/>
    </row>
    <row r="463" spans="1:6" ht="15.6" x14ac:dyDescent="0.3">
      <c r="A463" s="7" t="s">
        <v>0</v>
      </c>
      <c r="E463" s="7" t="s">
        <v>8</v>
      </c>
    </row>
    <row r="464" spans="1:6" ht="15.6" x14ac:dyDescent="0.3">
      <c r="A464" s="7" t="s">
        <v>1</v>
      </c>
    </row>
    <row r="466" spans="1:6" ht="15.6" x14ac:dyDescent="0.3">
      <c r="A466" s="20"/>
      <c r="B466" s="7" t="s">
        <v>9</v>
      </c>
    </row>
    <row r="467" spans="1:6" ht="18" x14ac:dyDescent="0.35">
      <c r="C467" s="8" t="s">
        <v>10</v>
      </c>
      <c r="D467" s="21">
        <f>D445+1</f>
        <v>607</v>
      </c>
    </row>
    <row r="468" spans="1:6" ht="15.6" x14ac:dyDescent="0.3">
      <c r="A468" s="7" t="s">
        <v>11</v>
      </c>
      <c r="B468" s="9">
        <f>B446+1</f>
        <v>42480</v>
      </c>
    </row>
    <row r="470" spans="1:6" ht="43.2" x14ac:dyDescent="0.3">
      <c r="A470" s="1" t="s">
        <v>2</v>
      </c>
      <c r="B470" s="2" t="s">
        <v>3</v>
      </c>
      <c r="C470" s="2" t="s">
        <v>4</v>
      </c>
      <c r="D470" s="2" t="s">
        <v>5</v>
      </c>
      <c r="E470" s="2" t="s">
        <v>6</v>
      </c>
      <c r="F470" s="2" t="s">
        <v>7</v>
      </c>
    </row>
    <row r="471" spans="1:6" ht="15.6" x14ac:dyDescent="0.3">
      <c r="A471" s="11">
        <v>615063</v>
      </c>
      <c r="B471" s="11">
        <f>C449</f>
        <v>87435</v>
      </c>
      <c r="C471" s="24">
        <v>87675</v>
      </c>
      <c r="D471" s="11"/>
      <c r="E471" s="11"/>
      <c r="F471" s="11">
        <f>C471-B471</f>
        <v>240</v>
      </c>
    </row>
    <row r="472" spans="1:6" ht="15.6" x14ac:dyDescent="0.3">
      <c r="A472" s="11">
        <v>616027</v>
      </c>
      <c r="B472" s="11">
        <f>C450</f>
        <v>74475</v>
      </c>
      <c r="C472" s="24">
        <v>75430</v>
      </c>
      <c r="D472" s="11"/>
      <c r="E472" s="11"/>
      <c r="F472" s="11">
        <f>C472-B472</f>
        <v>955</v>
      </c>
    </row>
    <row r="473" spans="1:6" ht="15.6" x14ac:dyDescent="0.3">
      <c r="A473" s="22">
        <v>636632</v>
      </c>
      <c r="B473" s="22">
        <f>C451</f>
        <v>88440</v>
      </c>
      <c r="C473" s="25">
        <v>88710</v>
      </c>
      <c r="D473" s="11"/>
      <c r="E473" s="22"/>
      <c r="F473" s="11">
        <f t="shared" ref="F473:F477" si="21">C473-B473</f>
        <v>270</v>
      </c>
    </row>
    <row r="474" spans="1:6" ht="15.6" x14ac:dyDescent="0.3">
      <c r="A474" s="10"/>
      <c r="B474" s="11"/>
      <c r="C474" s="11"/>
      <c r="D474" s="11"/>
      <c r="E474" s="11"/>
      <c r="F474" s="11">
        <f t="shared" si="21"/>
        <v>0</v>
      </c>
    </row>
    <row r="475" spans="1:6" ht="15.6" x14ac:dyDescent="0.3">
      <c r="A475" s="10"/>
      <c r="B475" s="11"/>
      <c r="C475" s="11"/>
      <c r="D475" s="11"/>
      <c r="E475" s="11"/>
      <c r="F475" s="11">
        <f t="shared" si="21"/>
        <v>0</v>
      </c>
    </row>
    <row r="476" spans="1:6" ht="15.6" x14ac:dyDescent="0.3">
      <c r="A476" s="10"/>
      <c r="B476" s="11"/>
      <c r="C476" s="11"/>
      <c r="D476" s="11"/>
      <c r="E476" s="12"/>
      <c r="F476" s="11">
        <f t="shared" si="21"/>
        <v>0</v>
      </c>
    </row>
    <row r="477" spans="1:6" ht="15.6" x14ac:dyDescent="0.3">
      <c r="A477" s="10"/>
      <c r="B477" s="11"/>
      <c r="C477" s="11"/>
      <c r="D477" s="11"/>
      <c r="E477" s="11"/>
      <c r="F477" s="11">
        <f t="shared" si="21"/>
        <v>0</v>
      </c>
    </row>
    <row r="478" spans="1:6" ht="15.6" x14ac:dyDescent="0.3">
      <c r="A478" s="13"/>
      <c r="B478" s="23"/>
      <c r="C478" s="14" t="s">
        <v>12</v>
      </c>
      <c r="D478" s="11"/>
      <c r="E478" s="11"/>
      <c r="F478" s="11">
        <f>SUM(F471:F477)</f>
        <v>1465</v>
      </c>
    </row>
    <row r="480" spans="1:6" ht="15.6" x14ac:dyDescent="0.3">
      <c r="A480" s="18" t="s">
        <v>13</v>
      </c>
      <c r="B480" s="19"/>
      <c r="C480" s="19"/>
      <c r="D480" s="19"/>
      <c r="E480" s="16" t="s">
        <v>14</v>
      </c>
      <c r="F480" s="19"/>
    </row>
    <row r="481" spans="1:6" ht="15.6" x14ac:dyDescent="0.3">
      <c r="A481" s="15"/>
      <c r="B481" s="15"/>
      <c r="C481" s="15"/>
      <c r="D481" s="15"/>
      <c r="E481" s="17" t="s">
        <v>91</v>
      </c>
      <c r="F481" s="15"/>
    </row>
    <row r="482" spans="1:6" x14ac:dyDescent="0.3">
      <c r="A482" s="3"/>
      <c r="B482" s="3"/>
      <c r="C482" s="3"/>
      <c r="D482" s="3"/>
      <c r="E482" s="3"/>
      <c r="F482" s="3"/>
    </row>
    <row r="483" spans="1:6" x14ac:dyDescent="0.3">
      <c r="A483" s="3"/>
      <c r="B483" s="3"/>
      <c r="C483" s="6"/>
      <c r="D483" s="3"/>
      <c r="E483" s="3"/>
      <c r="F483" s="3"/>
    </row>
    <row r="484" spans="1:6" x14ac:dyDescent="0.3">
      <c r="A484" s="3"/>
      <c r="B484" s="3"/>
      <c r="C484" s="3"/>
      <c r="D484" s="3"/>
      <c r="E484" s="6"/>
      <c r="F484" s="3"/>
    </row>
    <row r="485" spans="1:6" ht="15.6" x14ac:dyDescent="0.3">
      <c r="A485" s="7" t="s">
        <v>0</v>
      </c>
      <c r="E485" s="7" t="s">
        <v>8</v>
      </c>
    </row>
    <row r="486" spans="1:6" ht="15.6" x14ac:dyDescent="0.3">
      <c r="A486" s="7" t="s">
        <v>1</v>
      </c>
    </row>
    <row r="488" spans="1:6" ht="15.6" x14ac:dyDescent="0.3">
      <c r="A488" s="20"/>
      <c r="B488" s="7" t="s">
        <v>9</v>
      </c>
    </row>
    <row r="489" spans="1:6" ht="18" x14ac:dyDescent="0.35">
      <c r="C489" s="8" t="s">
        <v>10</v>
      </c>
      <c r="D489" s="21">
        <f>D467+1</f>
        <v>608</v>
      </c>
    </row>
    <row r="490" spans="1:6" ht="15.6" x14ac:dyDescent="0.3">
      <c r="A490" s="7" t="s">
        <v>11</v>
      </c>
      <c r="B490" s="9">
        <f>B468+1</f>
        <v>42481</v>
      </c>
    </row>
    <row r="492" spans="1:6" ht="43.2" x14ac:dyDescent="0.3">
      <c r="A492" s="1" t="s">
        <v>2</v>
      </c>
      <c r="B492" s="2" t="s">
        <v>3</v>
      </c>
      <c r="C492" s="2" t="s">
        <v>4</v>
      </c>
      <c r="D492" s="2" t="s">
        <v>5</v>
      </c>
      <c r="E492" s="2" t="s">
        <v>6</v>
      </c>
      <c r="F492" s="2" t="s">
        <v>7</v>
      </c>
    </row>
    <row r="493" spans="1:6" ht="15.6" x14ac:dyDescent="0.3">
      <c r="A493" s="11">
        <v>615063</v>
      </c>
      <c r="B493" s="11">
        <f>C471</f>
        <v>87675</v>
      </c>
      <c r="C493" s="24">
        <v>87700</v>
      </c>
      <c r="D493" s="11"/>
      <c r="E493" s="11"/>
      <c r="F493" s="11">
        <f>C493-B493</f>
        <v>25</v>
      </c>
    </row>
    <row r="494" spans="1:6" ht="15.6" x14ac:dyDescent="0.3">
      <c r="A494" s="11">
        <v>616027</v>
      </c>
      <c r="B494" s="11">
        <f>C472</f>
        <v>75430</v>
      </c>
      <c r="C494" s="24">
        <v>75455</v>
      </c>
      <c r="D494" s="11"/>
      <c r="E494" s="11"/>
      <c r="F494" s="11">
        <f>C494-B494</f>
        <v>25</v>
      </c>
    </row>
    <row r="495" spans="1:6" ht="15.6" x14ac:dyDescent="0.3">
      <c r="A495" s="22">
        <v>636632</v>
      </c>
      <c r="B495" s="22">
        <f>C473</f>
        <v>88710</v>
      </c>
      <c r="C495" s="25">
        <v>88745</v>
      </c>
      <c r="D495" s="11"/>
      <c r="E495" s="22"/>
      <c r="F495" s="11">
        <f t="shared" ref="F495:F499" si="22">C495-B495</f>
        <v>35</v>
      </c>
    </row>
    <row r="496" spans="1:6" ht="15.6" x14ac:dyDescent="0.3">
      <c r="A496" s="10"/>
      <c r="B496" s="11"/>
      <c r="C496" s="11"/>
      <c r="D496" s="11"/>
      <c r="E496" s="11"/>
      <c r="F496" s="11">
        <f t="shared" si="22"/>
        <v>0</v>
      </c>
    </row>
    <row r="497" spans="1:6" ht="15.6" x14ac:dyDescent="0.3">
      <c r="A497" s="10"/>
      <c r="B497" s="11"/>
      <c r="C497" s="11"/>
      <c r="D497" s="11"/>
      <c r="E497" s="11"/>
      <c r="F497" s="11">
        <f t="shared" si="22"/>
        <v>0</v>
      </c>
    </row>
    <row r="498" spans="1:6" ht="15.6" x14ac:dyDescent="0.3">
      <c r="A498" s="10"/>
      <c r="B498" s="11"/>
      <c r="C498" s="11"/>
      <c r="D498" s="11"/>
      <c r="E498" s="12"/>
      <c r="F498" s="11">
        <f t="shared" si="22"/>
        <v>0</v>
      </c>
    </row>
    <row r="499" spans="1:6" ht="15.6" x14ac:dyDescent="0.3">
      <c r="A499" s="10"/>
      <c r="B499" s="11"/>
      <c r="C499" s="11"/>
      <c r="D499" s="11"/>
      <c r="E499" s="11"/>
      <c r="F499" s="11">
        <f t="shared" si="22"/>
        <v>0</v>
      </c>
    </row>
    <row r="500" spans="1:6" ht="15.6" x14ac:dyDescent="0.3">
      <c r="A500" s="13"/>
      <c r="B500" s="23"/>
      <c r="C500" s="14" t="s">
        <v>12</v>
      </c>
      <c r="D500" s="11"/>
      <c r="E500" s="11"/>
      <c r="F500" s="11">
        <f>SUM(F493:F499)</f>
        <v>85</v>
      </c>
    </row>
    <row r="502" spans="1:6" ht="15.6" x14ac:dyDescent="0.3">
      <c r="A502" s="18" t="s">
        <v>13</v>
      </c>
      <c r="B502" s="19"/>
      <c r="C502" s="19"/>
      <c r="D502" s="19"/>
      <c r="E502" s="16" t="s">
        <v>14</v>
      </c>
      <c r="F502" s="19"/>
    </row>
    <row r="503" spans="1:6" ht="15.6" x14ac:dyDescent="0.3">
      <c r="A503" s="15"/>
      <c r="B503" s="15"/>
      <c r="C503" s="15"/>
      <c r="D503" s="15"/>
      <c r="E503" s="17" t="s">
        <v>91</v>
      </c>
      <c r="F503" s="15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4"/>
      <c r="D505" s="3"/>
      <c r="E505" s="3"/>
      <c r="F505" s="3"/>
    </row>
    <row r="506" spans="1:6" x14ac:dyDescent="0.3">
      <c r="A506" s="3"/>
      <c r="B506" s="5"/>
      <c r="C506" s="3"/>
      <c r="D506" s="3"/>
      <c r="E506" s="3"/>
      <c r="F506" s="3"/>
    </row>
    <row r="507" spans="1:6" ht="15.6" x14ac:dyDescent="0.3">
      <c r="A507" s="7" t="s">
        <v>0</v>
      </c>
      <c r="E507" s="7" t="s">
        <v>8</v>
      </c>
    </row>
    <row r="508" spans="1:6" ht="15.6" x14ac:dyDescent="0.3">
      <c r="A508" s="7" t="s">
        <v>1</v>
      </c>
    </row>
    <row r="510" spans="1:6" ht="15.6" x14ac:dyDescent="0.3">
      <c r="A510" s="20"/>
      <c r="B510" s="7" t="s">
        <v>9</v>
      </c>
    </row>
    <row r="511" spans="1:6" ht="18" x14ac:dyDescent="0.35">
      <c r="C511" s="8" t="s">
        <v>10</v>
      </c>
      <c r="D511" s="21">
        <f>D489+1</f>
        <v>609</v>
      </c>
    </row>
    <row r="512" spans="1:6" ht="15.6" x14ac:dyDescent="0.3">
      <c r="A512" s="7" t="s">
        <v>11</v>
      </c>
      <c r="B512" s="9">
        <f>B490+1</f>
        <v>42482</v>
      </c>
    </row>
    <row r="514" spans="1:6" ht="43.2" x14ac:dyDescent="0.3">
      <c r="A514" s="1" t="s">
        <v>2</v>
      </c>
      <c r="B514" s="2" t="s">
        <v>3</v>
      </c>
      <c r="C514" s="2" t="s">
        <v>4</v>
      </c>
      <c r="D514" s="2" t="s">
        <v>5</v>
      </c>
      <c r="E514" s="2" t="s">
        <v>6</v>
      </c>
      <c r="F514" s="2" t="s">
        <v>7</v>
      </c>
    </row>
    <row r="515" spans="1:6" ht="15.6" x14ac:dyDescent="0.3">
      <c r="A515" s="11">
        <v>615063</v>
      </c>
      <c r="B515" s="11">
        <f>C493</f>
        <v>87700</v>
      </c>
      <c r="C515" s="24">
        <v>87780</v>
      </c>
      <c r="D515" s="11"/>
      <c r="E515" s="11"/>
      <c r="F515" s="11">
        <f>C515-B515</f>
        <v>80</v>
      </c>
    </row>
    <row r="516" spans="1:6" ht="15.6" x14ac:dyDescent="0.3">
      <c r="A516" s="11">
        <v>616027</v>
      </c>
      <c r="B516" s="11">
        <f>C494</f>
        <v>75455</v>
      </c>
      <c r="C516" s="24">
        <v>75585</v>
      </c>
      <c r="D516" s="11"/>
      <c r="E516" s="11"/>
      <c r="F516" s="11">
        <f>C516-B516</f>
        <v>130</v>
      </c>
    </row>
    <row r="517" spans="1:6" ht="15.6" x14ac:dyDescent="0.3">
      <c r="A517" s="22">
        <v>636632</v>
      </c>
      <c r="B517" s="22">
        <f>C495</f>
        <v>88745</v>
      </c>
      <c r="C517" s="25">
        <v>88780</v>
      </c>
      <c r="D517" s="11"/>
      <c r="E517" s="22"/>
      <c r="F517" s="11">
        <f t="shared" ref="F517:F521" si="23">C517-B517</f>
        <v>35</v>
      </c>
    </row>
    <row r="518" spans="1:6" ht="15.6" x14ac:dyDescent="0.3">
      <c r="A518" s="10"/>
      <c r="B518" s="11"/>
      <c r="C518" s="11"/>
      <c r="D518" s="11"/>
      <c r="E518" s="11"/>
      <c r="F518" s="11">
        <f t="shared" si="23"/>
        <v>0</v>
      </c>
    </row>
    <row r="519" spans="1:6" ht="15.6" x14ac:dyDescent="0.3">
      <c r="A519" s="10"/>
      <c r="B519" s="11"/>
      <c r="C519" s="11"/>
      <c r="D519" s="11"/>
      <c r="E519" s="11"/>
      <c r="F519" s="11">
        <f t="shared" si="23"/>
        <v>0</v>
      </c>
    </row>
    <row r="520" spans="1:6" ht="15.6" x14ac:dyDescent="0.3">
      <c r="A520" s="10"/>
      <c r="B520" s="11"/>
      <c r="C520" s="11"/>
      <c r="D520" s="11"/>
      <c r="E520" s="12"/>
      <c r="F520" s="11">
        <f t="shared" si="23"/>
        <v>0</v>
      </c>
    </row>
    <row r="521" spans="1:6" ht="15.6" x14ac:dyDescent="0.3">
      <c r="A521" s="10"/>
      <c r="B521" s="11"/>
      <c r="C521" s="11"/>
      <c r="D521" s="11"/>
      <c r="E521" s="11"/>
      <c r="F521" s="11">
        <f t="shared" si="23"/>
        <v>0</v>
      </c>
    </row>
    <row r="522" spans="1:6" ht="15.6" x14ac:dyDescent="0.3">
      <c r="A522" s="13"/>
      <c r="B522" s="23"/>
      <c r="C522" s="14" t="s">
        <v>12</v>
      </c>
      <c r="D522" s="11"/>
      <c r="E522" s="11"/>
      <c r="F522" s="11">
        <f>SUM(F515:F521)</f>
        <v>245</v>
      </c>
    </row>
    <row r="524" spans="1:6" ht="15.6" x14ac:dyDescent="0.3">
      <c r="A524" s="18" t="s">
        <v>13</v>
      </c>
      <c r="B524" s="19"/>
      <c r="C524" s="19"/>
      <c r="D524" s="19"/>
      <c r="E524" s="16" t="s">
        <v>14</v>
      </c>
      <c r="F524" s="19"/>
    </row>
    <row r="525" spans="1:6" ht="15.6" x14ac:dyDescent="0.3">
      <c r="A525" s="15"/>
      <c r="B525" s="15"/>
      <c r="C525" s="15"/>
      <c r="D525" s="15"/>
      <c r="E525" s="17" t="s">
        <v>91</v>
      </c>
      <c r="F525" s="15"/>
    </row>
    <row r="526" spans="1:6" x14ac:dyDescent="0.3">
      <c r="A526" s="3"/>
      <c r="B526" s="3"/>
      <c r="C526" s="3"/>
      <c r="D526" s="3"/>
      <c r="E526" s="3"/>
      <c r="F526" s="3"/>
    </row>
    <row r="527" spans="1:6" x14ac:dyDescent="0.3">
      <c r="A527" s="3"/>
      <c r="B527" s="3"/>
      <c r="C527" s="6"/>
      <c r="D527" s="3"/>
      <c r="E527" s="3"/>
      <c r="F527" s="3"/>
    </row>
    <row r="528" spans="1:6" x14ac:dyDescent="0.3">
      <c r="A528" s="3"/>
      <c r="B528" s="3"/>
      <c r="C528" s="3"/>
      <c r="D528" s="3"/>
      <c r="E528" s="6"/>
      <c r="F528" s="3"/>
    </row>
    <row r="529" spans="1:6" ht="15.6" x14ac:dyDescent="0.3">
      <c r="A529" s="7" t="s">
        <v>0</v>
      </c>
      <c r="E529" s="7" t="s">
        <v>8</v>
      </c>
    </row>
    <row r="530" spans="1:6" ht="15.6" x14ac:dyDescent="0.3">
      <c r="A530" s="7" t="s">
        <v>1</v>
      </c>
    </row>
    <row r="532" spans="1:6" ht="15.6" x14ac:dyDescent="0.3">
      <c r="A532" s="20"/>
      <c r="B532" s="7" t="s">
        <v>9</v>
      </c>
    </row>
    <row r="533" spans="1:6" ht="18" x14ac:dyDescent="0.35">
      <c r="C533" s="8" t="s">
        <v>10</v>
      </c>
      <c r="D533" s="21">
        <f>D511+1</f>
        <v>610</v>
      </c>
    </row>
    <row r="534" spans="1:6" ht="15.6" x14ac:dyDescent="0.3">
      <c r="A534" s="7" t="s">
        <v>11</v>
      </c>
      <c r="B534" s="9">
        <f>B512+1</f>
        <v>42483</v>
      </c>
    </row>
    <row r="536" spans="1:6" ht="43.2" x14ac:dyDescent="0.3">
      <c r="A536" s="1" t="s">
        <v>2</v>
      </c>
      <c r="B536" s="2" t="s">
        <v>3</v>
      </c>
      <c r="C536" s="2" t="s">
        <v>4</v>
      </c>
      <c r="D536" s="2" t="s">
        <v>5</v>
      </c>
      <c r="E536" s="2" t="s">
        <v>6</v>
      </c>
      <c r="F536" s="2" t="s">
        <v>7</v>
      </c>
    </row>
    <row r="537" spans="1:6" ht="15.6" x14ac:dyDescent="0.3">
      <c r="A537" s="11">
        <v>615063</v>
      </c>
      <c r="B537" s="11">
        <f>C515</f>
        <v>87780</v>
      </c>
      <c r="C537" s="24">
        <v>87960</v>
      </c>
      <c r="D537" s="11"/>
      <c r="E537" s="11"/>
      <c r="F537" s="11">
        <f>C537-B537</f>
        <v>180</v>
      </c>
    </row>
    <row r="538" spans="1:6" ht="15.6" x14ac:dyDescent="0.3">
      <c r="A538" s="11">
        <v>616027</v>
      </c>
      <c r="B538" s="11">
        <f>C516</f>
        <v>75585</v>
      </c>
      <c r="C538" s="24">
        <v>75760</v>
      </c>
      <c r="D538" s="11"/>
      <c r="E538" s="11"/>
      <c r="F538" s="11">
        <f>C538-B538</f>
        <v>175</v>
      </c>
    </row>
    <row r="539" spans="1:6" ht="15.6" x14ac:dyDescent="0.3">
      <c r="A539" s="22">
        <v>636632</v>
      </c>
      <c r="B539" s="22">
        <f>C517</f>
        <v>88780</v>
      </c>
      <c r="C539" s="25">
        <v>89105</v>
      </c>
      <c r="D539" s="11"/>
      <c r="E539" s="22"/>
      <c r="F539" s="11">
        <f t="shared" ref="F539:F543" si="24">C539-B539</f>
        <v>325</v>
      </c>
    </row>
    <row r="540" spans="1:6" ht="15.6" x14ac:dyDescent="0.3">
      <c r="A540" s="10"/>
      <c r="B540" s="11"/>
      <c r="C540" s="11"/>
      <c r="D540" s="11"/>
      <c r="E540" s="11"/>
      <c r="F540" s="11">
        <f t="shared" si="24"/>
        <v>0</v>
      </c>
    </row>
    <row r="541" spans="1:6" ht="15.6" x14ac:dyDescent="0.3">
      <c r="A541" s="10"/>
      <c r="B541" s="11"/>
      <c r="C541" s="11"/>
      <c r="D541" s="11"/>
      <c r="E541" s="11"/>
      <c r="F541" s="11">
        <f t="shared" si="24"/>
        <v>0</v>
      </c>
    </row>
    <row r="542" spans="1:6" ht="15.6" x14ac:dyDescent="0.3">
      <c r="A542" s="10"/>
      <c r="B542" s="11"/>
      <c r="C542" s="11"/>
      <c r="D542" s="11"/>
      <c r="E542" s="12"/>
      <c r="F542" s="11">
        <f t="shared" si="24"/>
        <v>0</v>
      </c>
    </row>
    <row r="543" spans="1:6" ht="15.6" x14ac:dyDescent="0.3">
      <c r="A543" s="10"/>
      <c r="B543" s="11"/>
      <c r="C543" s="11"/>
      <c r="D543" s="11"/>
      <c r="E543" s="11"/>
      <c r="F543" s="11">
        <f t="shared" si="24"/>
        <v>0</v>
      </c>
    </row>
    <row r="544" spans="1:6" ht="15.6" x14ac:dyDescent="0.3">
      <c r="A544" s="13"/>
      <c r="B544" s="23"/>
      <c r="C544" s="14" t="s">
        <v>12</v>
      </c>
      <c r="D544" s="11"/>
      <c r="E544" s="11"/>
      <c r="F544" s="11">
        <f>SUM(F537:F543)</f>
        <v>680</v>
      </c>
    </row>
    <row r="546" spans="1:6" ht="15.6" x14ac:dyDescent="0.3">
      <c r="A546" s="18" t="s">
        <v>13</v>
      </c>
      <c r="B546" s="19"/>
      <c r="C546" s="19"/>
      <c r="D546" s="19"/>
      <c r="E546" s="16" t="s">
        <v>14</v>
      </c>
      <c r="F546" s="19"/>
    </row>
    <row r="547" spans="1:6" ht="15.6" x14ac:dyDescent="0.3">
      <c r="A547" s="15"/>
      <c r="B547" s="15"/>
      <c r="C547" s="15"/>
      <c r="D547" s="15"/>
      <c r="E547" s="17" t="s">
        <v>91</v>
      </c>
      <c r="F547" s="15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4"/>
      <c r="D549" s="3"/>
      <c r="E549" s="3"/>
      <c r="F549" s="3"/>
    </row>
    <row r="550" spans="1:6" x14ac:dyDescent="0.3">
      <c r="A550" s="3"/>
      <c r="B550" s="5"/>
      <c r="C550" s="3"/>
      <c r="D550" s="3"/>
      <c r="E550" s="3"/>
      <c r="F550" s="3"/>
    </row>
    <row r="551" spans="1:6" ht="15.6" x14ac:dyDescent="0.3">
      <c r="A551" s="7" t="s">
        <v>0</v>
      </c>
      <c r="E551" s="7" t="s">
        <v>8</v>
      </c>
    </row>
    <row r="552" spans="1:6" ht="15.6" x14ac:dyDescent="0.3">
      <c r="A552" s="7" t="s">
        <v>1</v>
      </c>
    </row>
    <row r="554" spans="1:6" ht="15.6" x14ac:dyDescent="0.3">
      <c r="A554" s="20"/>
      <c r="B554" s="7" t="s">
        <v>9</v>
      </c>
    </row>
    <row r="555" spans="1:6" ht="18" x14ac:dyDescent="0.35">
      <c r="C555" s="8" t="s">
        <v>10</v>
      </c>
      <c r="D555" s="21">
        <f>D533+1</f>
        <v>611</v>
      </c>
    </row>
    <row r="556" spans="1:6" ht="15.6" x14ac:dyDescent="0.3">
      <c r="A556" s="7" t="s">
        <v>11</v>
      </c>
      <c r="B556" s="9">
        <f>B534+1</f>
        <v>42484</v>
      </c>
    </row>
    <row r="558" spans="1:6" ht="43.2" x14ac:dyDescent="0.3">
      <c r="A558" s="1" t="s">
        <v>2</v>
      </c>
      <c r="B558" s="2" t="s">
        <v>3</v>
      </c>
      <c r="C558" s="2" t="s">
        <v>4</v>
      </c>
      <c r="D558" s="2" t="s">
        <v>5</v>
      </c>
      <c r="E558" s="2" t="s">
        <v>6</v>
      </c>
      <c r="F558" s="2" t="s">
        <v>7</v>
      </c>
    </row>
    <row r="559" spans="1:6" ht="15.6" x14ac:dyDescent="0.3">
      <c r="A559" s="11">
        <v>615063</v>
      </c>
      <c r="B559" s="11">
        <f>C537</f>
        <v>87960</v>
      </c>
      <c r="C559" s="24">
        <v>88510</v>
      </c>
      <c r="D559" s="11"/>
      <c r="E559" s="11"/>
      <c r="F559" s="11">
        <f>C559-B559</f>
        <v>550</v>
      </c>
    </row>
    <row r="560" spans="1:6" ht="15.6" x14ac:dyDescent="0.3">
      <c r="A560" s="11">
        <v>616027</v>
      </c>
      <c r="B560" s="11">
        <f>C538</f>
        <v>75760</v>
      </c>
      <c r="C560" s="24">
        <v>76280</v>
      </c>
      <c r="D560" s="11"/>
      <c r="E560" s="11"/>
      <c r="F560" s="11">
        <f>C560-B560</f>
        <v>520</v>
      </c>
    </row>
    <row r="561" spans="1:6" ht="15.6" x14ac:dyDescent="0.3">
      <c r="A561" s="22">
        <v>636632</v>
      </c>
      <c r="B561" s="22">
        <f>C539</f>
        <v>89105</v>
      </c>
      <c r="C561" s="25">
        <v>90085</v>
      </c>
      <c r="D561" s="11"/>
      <c r="E561" s="22"/>
      <c r="F561" s="11">
        <f t="shared" ref="F561:F565" si="25">C561-B561</f>
        <v>980</v>
      </c>
    </row>
    <row r="562" spans="1:6" ht="15.6" x14ac:dyDescent="0.3">
      <c r="A562" s="10"/>
      <c r="B562" s="11"/>
      <c r="C562" s="11"/>
      <c r="D562" s="11"/>
      <c r="E562" s="11"/>
      <c r="F562" s="11">
        <f t="shared" si="25"/>
        <v>0</v>
      </c>
    </row>
    <row r="563" spans="1:6" ht="15.6" x14ac:dyDescent="0.3">
      <c r="A563" s="10"/>
      <c r="B563" s="11"/>
      <c r="C563" s="11"/>
      <c r="D563" s="11"/>
      <c r="E563" s="11"/>
      <c r="F563" s="11">
        <f t="shared" si="25"/>
        <v>0</v>
      </c>
    </row>
    <row r="564" spans="1:6" ht="15.6" x14ac:dyDescent="0.3">
      <c r="A564" s="10"/>
      <c r="B564" s="11"/>
      <c r="C564" s="11"/>
      <c r="D564" s="11"/>
      <c r="E564" s="12"/>
      <c r="F564" s="11">
        <f t="shared" si="25"/>
        <v>0</v>
      </c>
    </row>
    <row r="565" spans="1:6" ht="15.6" x14ac:dyDescent="0.3">
      <c r="A565" s="10"/>
      <c r="B565" s="11"/>
      <c r="C565" s="11"/>
      <c r="D565" s="11"/>
      <c r="E565" s="11"/>
      <c r="F565" s="11">
        <f t="shared" si="25"/>
        <v>0</v>
      </c>
    </row>
    <row r="566" spans="1:6" ht="15.6" x14ac:dyDescent="0.3">
      <c r="A566" s="13"/>
      <c r="B566" s="23"/>
      <c r="C566" s="14" t="s">
        <v>12</v>
      </c>
      <c r="D566" s="11"/>
      <c r="E566" s="11"/>
      <c r="F566" s="11">
        <f>SUM(F559:F565)</f>
        <v>2050</v>
      </c>
    </row>
    <row r="568" spans="1:6" ht="15.6" x14ac:dyDescent="0.3">
      <c r="A568" s="18" t="s">
        <v>13</v>
      </c>
      <c r="B568" s="19"/>
      <c r="C568" s="19"/>
      <c r="D568" s="19"/>
      <c r="E568" s="16" t="s">
        <v>14</v>
      </c>
      <c r="F568" s="19"/>
    </row>
    <row r="569" spans="1:6" ht="15.6" x14ac:dyDescent="0.3">
      <c r="A569" s="15"/>
      <c r="B569" s="15"/>
      <c r="C569" s="15"/>
      <c r="D569" s="15"/>
      <c r="E569" s="17" t="s">
        <v>91</v>
      </c>
      <c r="F569" s="15"/>
    </row>
    <row r="570" spans="1:6" x14ac:dyDescent="0.3">
      <c r="A570" s="3"/>
      <c r="B570" s="3"/>
      <c r="C570" s="3"/>
      <c r="D570" s="3"/>
      <c r="E570" s="3"/>
      <c r="F570" s="3"/>
    </row>
    <row r="571" spans="1:6" x14ac:dyDescent="0.3">
      <c r="A571" s="3"/>
      <c r="B571" s="3"/>
      <c r="C571" s="6"/>
      <c r="D571" s="3"/>
      <c r="E571" s="3"/>
      <c r="F571" s="3"/>
    </row>
    <row r="572" spans="1:6" x14ac:dyDescent="0.3">
      <c r="A572" s="3"/>
      <c r="B572" s="3"/>
      <c r="C572" s="3"/>
      <c r="D572" s="3"/>
      <c r="E572" s="6"/>
      <c r="F572" s="3"/>
    </row>
    <row r="573" spans="1:6" ht="15.6" x14ac:dyDescent="0.3">
      <c r="A573" s="7" t="s">
        <v>0</v>
      </c>
      <c r="E573" s="7" t="s">
        <v>8</v>
      </c>
    </row>
    <row r="574" spans="1:6" ht="15.6" x14ac:dyDescent="0.3">
      <c r="A574" s="7" t="s">
        <v>1</v>
      </c>
    </row>
    <row r="576" spans="1:6" ht="15.6" x14ac:dyDescent="0.3">
      <c r="A576" s="20"/>
      <c r="B576" s="7" t="s">
        <v>9</v>
      </c>
    </row>
    <row r="577" spans="1:6" ht="18" x14ac:dyDescent="0.35">
      <c r="C577" s="8" t="s">
        <v>10</v>
      </c>
      <c r="D577" s="21">
        <f>D555+1</f>
        <v>612</v>
      </c>
    </row>
    <row r="578" spans="1:6" ht="15.6" x14ac:dyDescent="0.3">
      <c r="A578" s="7" t="s">
        <v>11</v>
      </c>
      <c r="B578" s="9">
        <f>B556+1</f>
        <v>42485</v>
      </c>
    </row>
    <row r="580" spans="1:6" ht="43.2" x14ac:dyDescent="0.3">
      <c r="A580" s="1" t="s">
        <v>2</v>
      </c>
      <c r="B580" s="2" t="s">
        <v>3</v>
      </c>
      <c r="C580" s="2" t="s">
        <v>4</v>
      </c>
      <c r="D580" s="2" t="s">
        <v>5</v>
      </c>
      <c r="E580" s="2" t="s">
        <v>6</v>
      </c>
      <c r="F580" s="2" t="s">
        <v>7</v>
      </c>
    </row>
    <row r="581" spans="1:6" ht="15.6" x14ac:dyDescent="0.3">
      <c r="A581" s="11">
        <v>615063</v>
      </c>
      <c r="B581" s="11">
        <f>C559</f>
        <v>88510</v>
      </c>
      <c r="C581" s="24">
        <v>88605</v>
      </c>
      <c r="D581" s="11"/>
      <c r="E581" s="11"/>
      <c r="F581" s="11">
        <f>C581-B581</f>
        <v>95</v>
      </c>
    </row>
    <row r="582" spans="1:6" ht="15.6" x14ac:dyDescent="0.3">
      <c r="A582" s="11">
        <v>616027</v>
      </c>
      <c r="B582" s="11">
        <f>C560</f>
        <v>76280</v>
      </c>
      <c r="C582" s="24">
        <v>76505</v>
      </c>
      <c r="D582" s="11"/>
      <c r="E582" s="11"/>
      <c r="F582" s="11">
        <f>C582-B582</f>
        <v>225</v>
      </c>
    </row>
    <row r="583" spans="1:6" ht="15.6" x14ac:dyDescent="0.3">
      <c r="A583" s="22">
        <v>636632</v>
      </c>
      <c r="B583" s="22">
        <f>C561</f>
        <v>90085</v>
      </c>
      <c r="C583" s="25">
        <v>90185</v>
      </c>
      <c r="D583" s="11"/>
      <c r="E583" s="22"/>
      <c r="F583" s="11">
        <f t="shared" ref="F583:F587" si="26">C583-B583</f>
        <v>100</v>
      </c>
    </row>
    <row r="584" spans="1:6" ht="15.6" x14ac:dyDescent="0.3">
      <c r="A584" s="10"/>
      <c r="B584" s="11"/>
      <c r="C584" s="11"/>
      <c r="D584" s="11"/>
      <c r="E584" s="11"/>
      <c r="F584" s="11">
        <f t="shared" si="26"/>
        <v>0</v>
      </c>
    </row>
    <row r="585" spans="1:6" ht="15.6" x14ac:dyDescent="0.3">
      <c r="A585" s="10"/>
      <c r="B585" s="11"/>
      <c r="C585" s="11"/>
      <c r="D585" s="11"/>
      <c r="E585" s="11"/>
      <c r="F585" s="11">
        <f t="shared" si="26"/>
        <v>0</v>
      </c>
    </row>
    <row r="586" spans="1:6" ht="15.6" x14ac:dyDescent="0.3">
      <c r="A586" s="10"/>
      <c r="B586" s="11"/>
      <c r="C586" s="11"/>
      <c r="D586" s="11"/>
      <c r="E586" s="12"/>
      <c r="F586" s="11">
        <f t="shared" si="26"/>
        <v>0</v>
      </c>
    </row>
    <row r="587" spans="1:6" ht="15.6" x14ac:dyDescent="0.3">
      <c r="A587" s="10"/>
      <c r="B587" s="11"/>
      <c r="C587" s="11"/>
      <c r="D587" s="11"/>
      <c r="E587" s="11"/>
      <c r="F587" s="11">
        <f t="shared" si="26"/>
        <v>0</v>
      </c>
    </row>
    <row r="588" spans="1:6" ht="15.6" x14ac:dyDescent="0.3">
      <c r="A588" s="13"/>
      <c r="B588" s="23"/>
      <c r="C588" s="14" t="s">
        <v>12</v>
      </c>
      <c r="D588" s="11"/>
      <c r="E588" s="11"/>
      <c r="F588" s="11">
        <f>SUM(F581:F587)</f>
        <v>420</v>
      </c>
    </row>
    <row r="590" spans="1:6" ht="15.6" x14ac:dyDescent="0.3">
      <c r="A590" s="18" t="s">
        <v>13</v>
      </c>
      <c r="B590" s="19"/>
      <c r="C590" s="19"/>
      <c r="D590" s="19"/>
      <c r="E590" s="16" t="s">
        <v>14</v>
      </c>
      <c r="F590" s="19"/>
    </row>
    <row r="591" spans="1:6" ht="15.6" x14ac:dyDescent="0.3">
      <c r="A591" s="15"/>
      <c r="B591" s="15"/>
      <c r="C591" s="15"/>
      <c r="D591" s="15"/>
      <c r="E591" s="17" t="s">
        <v>91</v>
      </c>
      <c r="F591" s="15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4"/>
      <c r="D593" s="3"/>
      <c r="E593" s="3"/>
      <c r="F593" s="3"/>
    </row>
    <row r="594" spans="1:6" x14ac:dyDescent="0.3">
      <c r="A594" s="3"/>
      <c r="B594" s="5"/>
      <c r="C594" s="3"/>
      <c r="D594" s="3"/>
      <c r="E594" s="3"/>
      <c r="F594" s="3"/>
    </row>
    <row r="595" spans="1:6" ht="15.6" x14ac:dyDescent="0.3">
      <c r="A595" s="7" t="s">
        <v>0</v>
      </c>
      <c r="E595" s="7" t="s">
        <v>8</v>
      </c>
    </row>
    <row r="596" spans="1:6" ht="15.6" x14ac:dyDescent="0.3">
      <c r="A596" s="7" t="s">
        <v>1</v>
      </c>
    </row>
    <row r="598" spans="1:6" ht="15.6" x14ac:dyDescent="0.3">
      <c r="A598" s="20"/>
      <c r="B598" s="7" t="s">
        <v>9</v>
      </c>
    </row>
    <row r="599" spans="1:6" ht="18" x14ac:dyDescent="0.35">
      <c r="C599" s="8" t="s">
        <v>10</v>
      </c>
      <c r="D599" s="21">
        <f>D577+1</f>
        <v>613</v>
      </c>
    </row>
    <row r="600" spans="1:6" ht="15.6" x14ac:dyDescent="0.3">
      <c r="A600" s="7" t="s">
        <v>11</v>
      </c>
      <c r="B600" s="9">
        <f>B578+1</f>
        <v>42486</v>
      </c>
    </row>
    <row r="602" spans="1:6" ht="43.2" x14ac:dyDescent="0.3">
      <c r="A602" s="1" t="s">
        <v>2</v>
      </c>
      <c r="B602" s="2" t="s">
        <v>3</v>
      </c>
      <c r="C602" s="2" t="s">
        <v>4</v>
      </c>
      <c r="D602" s="2" t="s">
        <v>5</v>
      </c>
      <c r="E602" s="2" t="s">
        <v>6</v>
      </c>
      <c r="F602" s="2" t="s">
        <v>7</v>
      </c>
    </row>
    <row r="603" spans="1:6" ht="15.6" x14ac:dyDescent="0.3">
      <c r="A603" s="11">
        <v>615063</v>
      </c>
      <c r="B603" s="11">
        <f>C581</f>
        <v>88605</v>
      </c>
      <c r="C603" s="24">
        <v>88605</v>
      </c>
      <c r="D603" s="11"/>
      <c r="E603" s="11"/>
      <c r="F603" s="11">
        <f>C603-B603</f>
        <v>0</v>
      </c>
    </row>
    <row r="604" spans="1:6" ht="15.6" x14ac:dyDescent="0.3">
      <c r="A604" s="11">
        <v>616027</v>
      </c>
      <c r="B604" s="11">
        <f>C582</f>
        <v>76505</v>
      </c>
      <c r="C604" s="24">
        <v>76505</v>
      </c>
      <c r="D604" s="11"/>
      <c r="E604" s="11"/>
      <c r="F604" s="11">
        <f>C604-B604</f>
        <v>0</v>
      </c>
    </row>
    <row r="605" spans="1:6" ht="15.6" x14ac:dyDescent="0.3">
      <c r="A605" s="22">
        <v>636632</v>
      </c>
      <c r="B605" s="22">
        <f>C583</f>
        <v>90185</v>
      </c>
      <c r="C605" s="25">
        <v>90185</v>
      </c>
      <c r="D605" s="11"/>
      <c r="E605" s="22"/>
      <c r="F605" s="11">
        <f t="shared" ref="F605:F609" si="27">C605-B605</f>
        <v>0</v>
      </c>
    </row>
    <row r="606" spans="1:6" ht="15.6" x14ac:dyDescent="0.3">
      <c r="A606" s="10"/>
      <c r="B606" s="11"/>
      <c r="C606" s="11"/>
      <c r="D606" s="11"/>
      <c r="E606" s="11"/>
      <c r="F606" s="11">
        <f t="shared" si="27"/>
        <v>0</v>
      </c>
    </row>
    <row r="607" spans="1:6" ht="15.6" x14ac:dyDescent="0.3">
      <c r="A607" s="10"/>
      <c r="B607" s="11"/>
      <c r="C607" s="11"/>
      <c r="D607" s="11"/>
      <c r="E607" s="11"/>
      <c r="F607" s="11">
        <f t="shared" si="27"/>
        <v>0</v>
      </c>
    </row>
    <row r="608" spans="1:6" ht="15.6" x14ac:dyDescent="0.3">
      <c r="A608" s="10"/>
      <c r="B608" s="11"/>
      <c r="C608" s="11"/>
      <c r="D608" s="11"/>
      <c r="E608" s="12"/>
      <c r="F608" s="11">
        <f t="shared" si="27"/>
        <v>0</v>
      </c>
    </row>
    <row r="609" spans="1:6" ht="15.6" x14ac:dyDescent="0.3">
      <c r="A609" s="10"/>
      <c r="B609" s="11"/>
      <c r="C609" s="11"/>
      <c r="D609" s="11"/>
      <c r="E609" s="11"/>
      <c r="F609" s="11">
        <f t="shared" si="27"/>
        <v>0</v>
      </c>
    </row>
    <row r="610" spans="1:6" ht="15.6" x14ac:dyDescent="0.3">
      <c r="A610" s="13"/>
      <c r="B610" s="23"/>
      <c r="C610" s="14" t="s">
        <v>12</v>
      </c>
      <c r="D610" s="11"/>
      <c r="E610" s="11"/>
      <c r="F610" s="11">
        <f>SUM(F603:F609)</f>
        <v>0</v>
      </c>
    </row>
    <row r="612" spans="1:6" ht="15.6" x14ac:dyDescent="0.3">
      <c r="A612" s="18" t="s">
        <v>13</v>
      </c>
      <c r="B612" s="19"/>
      <c r="C612" s="19"/>
      <c r="D612" s="19"/>
      <c r="E612" s="16" t="s">
        <v>14</v>
      </c>
      <c r="F612" s="19"/>
    </row>
    <row r="613" spans="1:6" ht="15.6" x14ac:dyDescent="0.3">
      <c r="A613" s="15"/>
      <c r="B613" s="15"/>
      <c r="C613" s="15"/>
      <c r="D613" s="15"/>
      <c r="E613" s="17" t="s">
        <v>91</v>
      </c>
      <c r="F613" s="15"/>
    </row>
    <row r="614" spans="1:6" x14ac:dyDescent="0.3">
      <c r="A614" s="3"/>
      <c r="B614" s="3"/>
      <c r="C614" s="3"/>
      <c r="D614" s="3"/>
      <c r="E614" s="3"/>
      <c r="F614" s="3"/>
    </row>
    <row r="615" spans="1:6" x14ac:dyDescent="0.3">
      <c r="A615" s="3"/>
      <c r="B615" s="3"/>
      <c r="C615" s="6"/>
      <c r="D615" s="3"/>
      <c r="E615" s="3"/>
      <c r="F615" s="3"/>
    </row>
    <row r="616" spans="1:6" x14ac:dyDescent="0.3">
      <c r="A616" s="3"/>
      <c r="B616" s="3"/>
      <c r="C616" s="3"/>
      <c r="D616" s="3"/>
      <c r="E616" s="6"/>
      <c r="F616" s="3"/>
    </row>
    <row r="617" spans="1:6" ht="15.6" x14ac:dyDescent="0.3">
      <c r="A617" s="7" t="s">
        <v>0</v>
      </c>
      <c r="E617" s="7" t="s">
        <v>8</v>
      </c>
    </row>
    <row r="618" spans="1:6" ht="15.6" x14ac:dyDescent="0.3">
      <c r="A618" s="7" t="s">
        <v>1</v>
      </c>
    </row>
    <row r="620" spans="1:6" ht="15.6" x14ac:dyDescent="0.3">
      <c r="A620" s="20"/>
      <c r="B620" s="7" t="s">
        <v>9</v>
      </c>
    </row>
    <row r="621" spans="1:6" ht="18" x14ac:dyDescent="0.35">
      <c r="C621" s="8" t="s">
        <v>10</v>
      </c>
      <c r="D621" s="21">
        <f>D599+1</f>
        <v>614</v>
      </c>
    </row>
    <row r="622" spans="1:6" ht="15.6" x14ac:dyDescent="0.3">
      <c r="A622" s="7" t="s">
        <v>11</v>
      </c>
      <c r="B622" s="9">
        <f>B600+1</f>
        <v>42487</v>
      </c>
    </row>
    <row r="624" spans="1:6" ht="43.2" x14ac:dyDescent="0.3">
      <c r="A624" s="1" t="s">
        <v>2</v>
      </c>
      <c r="B624" s="2" t="s">
        <v>3</v>
      </c>
      <c r="C624" s="2" t="s">
        <v>4</v>
      </c>
      <c r="D624" s="2" t="s">
        <v>5</v>
      </c>
      <c r="E624" s="2" t="s">
        <v>6</v>
      </c>
      <c r="F624" s="2" t="s">
        <v>7</v>
      </c>
    </row>
    <row r="625" spans="1:6" ht="15.6" x14ac:dyDescent="0.3">
      <c r="A625" s="11">
        <v>615063</v>
      </c>
      <c r="B625" s="11">
        <f>C603</f>
        <v>88605</v>
      </c>
      <c r="C625" s="24">
        <v>88765</v>
      </c>
      <c r="D625" s="11"/>
      <c r="E625" s="11"/>
      <c r="F625" s="11">
        <f>C625-B625</f>
        <v>160</v>
      </c>
    </row>
    <row r="626" spans="1:6" ht="15.6" x14ac:dyDescent="0.3">
      <c r="A626" s="11">
        <v>616027</v>
      </c>
      <c r="B626" s="11">
        <f>C604</f>
        <v>76505</v>
      </c>
      <c r="C626" s="24">
        <v>76630</v>
      </c>
      <c r="D626" s="11"/>
      <c r="E626" s="11"/>
      <c r="F626" s="11">
        <f>C626-B626</f>
        <v>125</v>
      </c>
    </row>
    <row r="627" spans="1:6" ht="15.6" x14ac:dyDescent="0.3">
      <c r="A627" s="22">
        <v>636632</v>
      </c>
      <c r="B627" s="22">
        <f>C605</f>
        <v>90185</v>
      </c>
      <c r="C627" s="25">
        <v>90265</v>
      </c>
      <c r="D627" s="11"/>
      <c r="E627" s="22"/>
      <c r="F627" s="11">
        <f t="shared" ref="F627:F631" si="28">C627-B627</f>
        <v>80</v>
      </c>
    </row>
    <row r="628" spans="1:6" ht="15.6" x14ac:dyDescent="0.3">
      <c r="A628" s="10"/>
      <c r="B628" s="11"/>
      <c r="C628" s="11"/>
      <c r="D628" s="11"/>
      <c r="E628" s="11"/>
      <c r="F628" s="11">
        <f t="shared" si="28"/>
        <v>0</v>
      </c>
    </row>
    <row r="629" spans="1:6" ht="15.6" x14ac:dyDescent="0.3">
      <c r="A629" s="10"/>
      <c r="B629" s="11"/>
      <c r="C629" s="11"/>
      <c r="D629" s="11"/>
      <c r="E629" s="11"/>
      <c r="F629" s="11">
        <f t="shared" si="28"/>
        <v>0</v>
      </c>
    </row>
    <row r="630" spans="1:6" ht="15.6" x14ac:dyDescent="0.3">
      <c r="A630" s="10"/>
      <c r="B630" s="11"/>
      <c r="C630" s="11"/>
      <c r="D630" s="11"/>
      <c r="E630" s="12"/>
      <c r="F630" s="11">
        <f t="shared" si="28"/>
        <v>0</v>
      </c>
    </row>
    <row r="631" spans="1:6" ht="15.6" x14ac:dyDescent="0.3">
      <c r="A631" s="10"/>
      <c r="B631" s="11"/>
      <c r="C631" s="11"/>
      <c r="D631" s="11"/>
      <c r="E631" s="11"/>
      <c r="F631" s="11">
        <f t="shared" si="28"/>
        <v>0</v>
      </c>
    </row>
    <row r="632" spans="1:6" ht="15.6" x14ac:dyDescent="0.3">
      <c r="A632" s="13"/>
      <c r="B632" s="23"/>
      <c r="C632" s="14" t="s">
        <v>12</v>
      </c>
      <c r="D632" s="11"/>
      <c r="E632" s="11"/>
      <c r="F632" s="11">
        <f>SUM(F625:F631)</f>
        <v>365</v>
      </c>
    </row>
    <row r="634" spans="1:6" ht="15.6" x14ac:dyDescent="0.3">
      <c r="A634" s="18" t="s">
        <v>13</v>
      </c>
      <c r="B634" s="19"/>
      <c r="C634" s="19"/>
      <c r="D634" s="19"/>
      <c r="E634" s="16" t="s">
        <v>14</v>
      </c>
      <c r="F634" s="19"/>
    </row>
    <row r="635" spans="1:6" ht="15.6" x14ac:dyDescent="0.3">
      <c r="A635" s="15"/>
      <c r="B635" s="15"/>
      <c r="C635" s="15"/>
      <c r="D635" s="15"/>
      <c r="E635" s="17" t="s">
        <v>91</v>
      </c>
      <c r="F635" s="15"/>
    </row>
    <row r="636" spans="1:6" x14ac:dyDescent="0.3">
      <c r="A636" s="3"/>
      <c r="B636" s="3"/>
      <c r="C636" s="3"/>
      <c r="D636" s="3"/>
      <c r="E636" s="3"/>
      <c r="F636" s="3"/>
    </row>
    <row r="637" spans="1:6" x14ac:dyDescent="0.3">
      <c r="A637" s="3"/>
      <c r="B637" s="3"/>
      <c r="C637" s="4"/>
      <c r="D637" s="3"/>
      <c r="E637" s="3"/>
      <c r="F637" s="3"/>
    </row>
    <row r="638" spans="1:6" x14ac:dyDescent="0.3">
      <c r="A638" s="3"/>
      <c r="B638" s="5"/>
      <c r="C638" s="3"/>
      <c r="D638" s="3"/>
      <c r="E638" s="3"/>
      <c r="F638" s="3"/>
    </row>
    <row r="639" spans="1:6" ht="15.6" x14ac:dyDescent="0.3">
      <c r="A639" s="7" t="s">
        <v>0</v>
      </c>
      <c r="E639" s="7" t="s">
        <v>8</v>
      </c>
    </row>
    <row r="640" spans="1:6" ht="15.6" x14ac:dyDescent="0.3">
      <c r="A640" s="7" t="s">
        <v>1</v>
      </c>
    </row>
    <row r="642" spans="1:6" ht="15.6" x14ac:dyDescent="0.3">
      <c r="A642" s="20"/>
      <c r="B642" s="7" t="s">
        <v>9</v>
      </c>
    </row>
    <row r="643" spans="1:6" ht="18" x14ac:dyDescent="0.35">
      <c r="C643" s="8" t="s">
        <v>10</v>
      </c>
      <c r="D643" s="21">
        <f>D621+1</f>
        <v>615</v>
      </c>
    </row>
    <row r="644" spans="1:6" ht="15.6" x14ac:dyDescent="0.3">
      <c r="A644" s="7" t="s">
        <v>11</v>
      </c>
      <c r="B644" s="9">
        <f>B622+1</f>
        <v>42488</v>
      </c>
    </row>
    <row r="646" spans="1:6" ht="43.2" x14ac:dyDescent="0.3">
      <c r="A646" s="1" t="s">
        <v>2</v>
      </c>
      <c r="B646" s="2" t="s">
        <v>3</v>
      </c>
      <c r="C646" s="2" t="s">
        <v>4</v>
      </c>
      <c r="D646" s="2" t="s">
        <v>5</v>
      </c>
      <c r="E646" s="2" t="s">
        <v>6</v>
      </c>
      <c r="F646" s="2" t="s">
        <v>7</v>
      </c>
    </row>
    <row r="647" spans="1:6" ht="15.6" x14ac:dyDescent="0.3">
      <c r="A647" s="11">
        <v>615063</v>
      </c>
      <c r="B647" s="11">
        <f>C625</f>
        <v>88765</v>
      </c>
      <c r="C647" s="24">
        <v>88820</v>
      </c>
      <c r="D647" s="11"/>
      <c r="E647" s="11"/>
      <c r="F647" s="11">
        <f>C647-B647</f>
        <v>55</v>
      </c>
    </row>
    <row r="648" spans="1:6" ht="15.6" x14ac:dyDescent="0.3">
      <c r="A648" s="11">
        <v>616027</v>
      </c>
      <c r="B648" s="11">
        <f>C626</f>
        <v>76630</v>
      </c>
      <c r="C648" s="24">
        <v>76760</v>
      </c>
      <c r="D648" s="11"/>
      <c r="E648" s="11"/>
      <c r="F648" s="11">
        <f>C648-B648</f>
        <v>130</v>
      </c>
    </row>
    <row r="649" spans="1:6" ht="15.6" x14ac:dyDescent="0.3">
      <c r="A649" s="22">
        <v>636632</v>
      </c>
      <c r="B649" s="22">
        <f>C627</f>
        <v>90265</v>
      </c>
      <c r="C649" s="25">
        <v>90325</v>
      </c>
      <c r="D649" s="11"/>
      <c r="E649" s="22"/>
      <c r="F649" s="11">
        <f t="shared" ref="F649:F653" si="29">C649-B649</f>
        <v>60</v>
      </c>
    </row>
    <row r="650" spans="1:6" ht="15.6" x14ac:dyDescent="0.3">
      <c r="A650" s="10"/>
      <c r="B650" s="11"/>
      <c r="C650" s="11"/>
      <c r="D650" s="11"/>
      <c r="E650" s="11"/>
      <c r="F650" s="11">
        <f t="shared" si="29"/>
        <v>0</v>
      </c>
    </row>
    <row r="651" spans="1:6" ht="15.6" x14ac:dyDescent="0.3">
      <c r="A651" s="10"/>
      <c r="B651" s="11"/>
      <c r="C651" s="11"/>
      <c r="D651" s="11"/>
      <c r="E651" s="11"/>
      <c r="F651" s="11">
        <f t="shared" si="29"/>
        <v>0</v>
      </c>
    </row>
    <row r="652" spans="1:6" ht="15.6" x14ac:dyDescent="0.3">
      <c r="A652" s="10"/>
      <c r="B652" s="11"/>
      <c r="C652" s="11"/>
      <c r="D652" s="11"/>
      <c r="E652" s="12"/>
      <c r="F652" s="11">
        <f t="shared" si="29"/>
        <v>0</v>
      </c>
    </row>
    <row r="653" spans="1:6" ht="15.6" x14ac:dyDescent="0.3">
      <c r="A653" s="10"/>
      <c r="B653" s="11"/>
      <c r="C653" s="11"/>
      <c r="D653" s="11"/>
      <c r="E653" s="11"/>
      <c r="F653" s="11">
        <f t="shared" si="29"/>
        <v>0</v>
      </c>
    </row>
    <row r="654" spans="1:6" ht="15.6" x14ac:dyDescent="0.3">
      <c r="A654" s="13"/>
      <c r="B654" s="23"/>
      <c r="C654" s="14" t="s">
        <v>12</v>
      </c>
      <c r="D654" s="11"/>
      <c r="E654" s="11"/>
      <c r="F654" s="11">
        <f>SUM(F647:F653)</f>
        <v>245</v>
      </c>
    </row>
    <row r="656" spans="1:6" ht="15.6" x14ac:dyDescent="0.3">
      <c r="A656" s="18" t="s">
        <v>13</v>
      </c>
      <c r="B656" s="19"/>
      <c r="C656" s="19"/>
      <c r="D656" s="19"/>
      <c r="E656" s="16" t="s">
        <v>14</v>
      </c>
      <c r="F656" s="19"/>
    </row>
    <row r="657" spans="1:6" ht="15.6" x14ac:dyDescent="0.3">
      <c r="A657" s="15"/>
      <c r="B657" s="15"/>
      <c r="C657" s="15"/>
      <c r="D657" s="15"/>
      <c r="E657" s="17" t="s">
        <v>91</v>
      </c>
      <c r="F657" s="15"/>
    </row>
    <row r="658" spans="1:6" x14ac:dyDescent="0.3">
      <c r="A658" s="3"/>
      <c r="B658" s="3"/>
      <c r="C658" s="3"/>
      <c r="D658" s="3"/>
      <c r="E658" s="3"/>
      <c r="F658" s="3"/>
    </row>
    <row r="659" spans="1:6" x14ac:dyDescent="0.3">
      <c r="A659" s="3"/>
      <c r="B659" s="3"/>
      <c r="C659" s="6"/>
      <c r="D659" s="3"/>
      <c r="E659" s="3"/>
      <c r="F659" s="3"/>
    </row>
    <row r="660" spans="1:6" x14ac:dyDescent="0.3">
      <c r="A660" s="3"/>
      <c r="B660" s="3"/>
      <c r="C660" s="3"/>
      <c r="D660" s="3"/>
      <c r="E660" s="6"/>
      <c r="F660" s="3"/>
    </row>
    <row r="661" spans="1:6" ht="15.6" x14ac:dyDescent="0.3">
      <c r="A661" s="7" t="s">
        <v>0</v>
      </c>
      <c r="E661" s="7" t="s">
        <v>8</v>
      </c>
    </row>
    <row r="662" spans="1:6" ht="15.6" x14ac:dyDescent="0.3">
      <c r="A662" s="7" t="s">
        <v>1</v>
      </c>
    </row>
    <row r="664" spans="1:6" ht="15.6" x14ac:dyDescent="0.3">
      <c r="A664" s="20"/>
      <c r="B664" s="7" t="s">
        <v>9</v>
      </c>
    </row>
    <row r="665" spans="1:6" ht="18" x14ac:dyDescent="0.35">
      <c r="C665" s="8" t="s">
        <v>10</v>
      </c>
      <c r="D665" s="21">
        <f>D643+1</f>
        <v>616</v>
      </c>
    </row>
    <row r="666" spans="1:6" ht="15.6" x14ac:dyDescent="0.3">
      <c r="A666" s="7" t="s">
        <v>11</v>
      </c>
      <c r="B666" s="9">
        <f>B644+1</f>
        <v>42489</v>
      </c>
    </row>
    <row r="668" spans="1:6" ht="43.2" x14ac:dyDescent="0.3">
      <c r="A668" s="1" t="s">
        <v>2</v>
      </c>
      <c r="B668" s="2" t="s">
        <v>3</v>
      </c>
      <c r="C668" s="2" t="s">
        <v>4</v>
      </c>
      <c r="D668" s="2" t="s">
        <v>5</v>
      </c>
      <c r="E668" s="2" t="s">
        <v>6</v>
      </c>
      <c r="F668" s="2" t="s">
        <v>7</v>
      </c>
    </row>
    <row r="669" spans="1:6" ht="15.6" x14ac:dyDescent="0.3">
      <c r="A669" s="11">
        <v>615063</v>
      </c>
      <c r="B669" s="11">
        <f>C647</f>
        <v>88820</v>
      </c>
      <c r="C669" s="24">
        <v>88945</v>
      </c>
      <c r="D669" s="11"/>
      <c r="E669" s="11"/>
      <c r="F669" s="11">
        <f>C669-B669</f>
        <v>125</v>
      </c>
    </row>
    <row r="670" spans="1:6" ht="15.6" x14ac:dyDescent="0.3">
      <c r="A670" s="11">
        <v>616027</v>
      </c>
      <c r="B670" s="11">
        <f>C648</f>
        <v>76760</v>
      </c>
      <c r="C670" s="24">
        <v>76920</v>
      </c>
      <c r="D670" s="11"/>
      <c r="E670" s="11"/>
      <c r="F670" s="11">
        <f>C670-B670</f>
        <v>160</v>
      </c>
    </row>
    <row r="671" spans="1:6" ht="15.6" x14ac:dyDescent="0.3">
      <c r="A671" s="22">
        <v>636632</v>
      </c>
      <c r="B671" s="22">
        <f>C649</f>
        <v>90325</v>
      </c>
      <c r="C671" s="25">
        <v>90635</v>
      </c>
      <c r="D671" s="11"/>
      <c r="E671" s="22"/>
      <c r="F671" s="11">
        <f t="shared" ref="F671:F675" si="30">C671-B671</f>
        <v>310</v>
      </c>
    </row>
    <row r="672" spans="1:6" ht="15.6" x14ac:dyDescent="0.3">
      <c r="A672" s="10"/>
      <c r="B672" s="11"/>
      <c r="C672" s="11"/>
      <c r="D672" s="11"/>
      <c r="E672" s="11"/>
      <c r="F672" s="11">
        <f t="shared" si="30"/>
        <v>0</v>
      </c>
    </row>
    <row r="673" spans="1:6" ht="15.6" x14ac:dyDescent="0.3">
      <c r="A673" s="10"/>
      <c r="B673" s="11"/>
      <c r="C673" s="11"/>
      <c r="D673" s="11"/>
      <c r="E673" s="11"/>
      <c r="F673" s="11">
        <f t="shared" si="30"/>
        <v>0</v>
      </c>
    </row>
    <row r="674" spans="1:6" ht="15.6" x14ac:dyDescent="0.3">
      <c r="A674" s="10"/>
      <c r="B674" s="11"/>
      <c r="C674" s="11"/>
      <c r="D674" s="11"/>
      <c r="E674" s="12"/>
      <c r="F674" s="11">
        <f t="shared" si="30"/>
        <v>0</v>
      </c>
    </row>
    <row r="675" spans="1:6" ht="15.6" x14ac:dyDescent="0.3">
      <c r="A675" s="10"/>
      <c r="B675" s="11"/>
      <c r="C675" s="11"/>
      <c r="D675" s="11"/>
      <c r="E675" s="11"/>
      <c r="F675" s="11">
        <f t="shared" si="30"/>
        <v>0</v>
      </c>
    </row>
    <row r="676" spans="1:6" ht="15.6" x14ac:dyDescent="0.3">
      <c r="A676" s="13"/>
      <c r="B676" s="23"/>
      <c r="C676" s="14" t="s">
        <v>12</v>
      </c>
      <c r="D676" s="11"/>
      <c r="E676" s="11"/>
      <c r="F676" s="11">
        <f>SUM(F669:F675)</f>
        <v>595</v>
      </c>
    </row>
    <row r="678" spans="1:6" ht="15.6" x14ac:dyDescent="0.3">
      <c r="A678" s="18" t="s">
        <v>13</v>
      </c>
      <c r="B678" s="19"/>
      <c r="C678" s="19"/>
      <c r="D678" s="19"/>
      <c r="E678" s="16" t="s">
        <v>14</v>
      </c>
      <c r="F678" s="19"/>
    </row>
    <row r="679" spans="1:6" ht="15.6" x14ac:dyDescent="0.3">
      <c r="A679" s="15"/>
      <c r="B679" s="15"/>
      <c r="C679" s="15"/>
      <c r="D679" s="15"/>
      <c r="E679" s="17" t="s">
        <v>91</v>
      </c>
      <c r="F679" s="15"/>
    </row>
    <row r="680" spans="1:6" x14ac:dyDescent="0.3">
      <c r="A680" s="3"/>
      <c r="B680" s="3"/>
      <c r="C680" s="3"/>
      <c r="D680" s="3"/>
      <c r="E680" s="3"/>
      <c r="F680" s="3"/>
    </row>
    <row r="681" spans="1:6" x14ac:dyDescent="0.3">
      <c r="A681" s="3"/>
      <c r="B681" s="3"/>
      <c r="C681" s="4"/>
      <c r="D681" s="3"/>
      <c r="E681" s="3"/>
      <c r="F681" s="3"/>
    </row>
    <row r="682" spans="1:6" x14ac:dyDescent="0.3">
      <c r="A682" s="3"/>
      <c r="B682" s="5"/>
      <c r="C682" s="3"/>
      <c r="D682" s="3"/>
      <c r="E682" s="3"/>
      <c r="F682" s="3"/>
    </row>
    <row r="683" spans="1:6" ht="15.6" x14ac:dyDescent="0.3">
      <c r="A683" s="7" t="s">
        <v>0</v>
      </c>
      <c r="E683" s="7" t="s">
        <v>8</v>
      </c>
    </row>
    <row r="684" spans="1:6" ht="15.6" x14ac:dyDescent="0.3">
      <c r="A684" s="7" t="s">
        <v>1</v>
      </c>
    </row>
    <row r="686" spans="1:6" ht="15.6" x14ac:dyDescent="0.3">
      <c r="A686" s="20"/>
      <c r="B686" s="7" t="s">
        <v>9</v>
      </c>
    </row>
    <row r="687" spans="1:6" ht="18" x14ac:dyDescent="0.35">
      <c r="C687" s="8" t="s">
        <v>10</v>
      </c>
      <c r="D687" s="21">
        <f>D665+1</f>
        <v>617</v>
      </c>
    </row>
    <row r="688" spans="1:6" ht="15.6" x14ac:dyDescent="0.3">
      <c r="A688" s="7" t="s">
        <v>11</v>
      </c>
      <c r="B688" s="9">
        <f>B666+1</f>
        <v>42490</v>
      </c>
    </row>
    <row r="690" spans="1:6" ht="43.2" x14ac:dyDescent="0.3">
      <c r="A690" s="1" t="s">
        <v>2</v>
      </c>
      <c r="B690" s="2" t="s">
        <v>3</v>
      </c>
      <c r="C690" s="2" t="s">
        <v>4</v>
      </c>
      <c r="D690" s="2" t="s">
        <v>5</v>
      </c>
      <c r="E690" s="2" t="s">
        <v>6</v>
      </c>
      <c r="F690" s="2" t="s">
        <v>7</v>
      </c>
    </row>
    <row r="691" spans="1:6" ht="15.6" x14ac:dyDescent="0.3">
      <c r="A691" s="11">
        <v>615063</v>
      </c>
      <c r="B691" s="11">
        <f>C669</f>
        <v>88945</v>
      </c>
      <c r="C691" s="24">
        <v>89635</v>
      </c>
      <c r="D691" s="11"/>
      <c r="E691" s="11"/>
      <c r="F691" s="11">
        <f>C691-B691</f>
        <v>690</v>
      </c>
    </row>
    <row r="692" spans="1:6" ht="15.6" x14ac:dyDescent="0.3">
      <c r="A692" s="11">
        <v>616027</v>
      </c>
      <c r="B692" s="11">
        <f>C670</f>
        <v>76920</v>
      </c>
      <c r="C692" s="24">
        <v>77510</v>
      </c>
      <c r="D692" s="11"/>
      <c r="E692" s="11"/>
      <c r="F692" s="11">
        <f>C692-B692</f>
        <v>590</v>
      </c>
    </row>
    <row r="693" spans="1:6" ht="15.6" x14ac:dyDescent="0.3">
      <c r="A693" s="22">
        <v>636632</v>
      </c>
      <c r="B693" s="22">
        <f>C671</f>
        <v>90635</v>
      </c>
      <c r="C693" s="25">
        <v>91005</v>
      </c>
      <c r="D693" s="11"/>
      <c r="E693" s="22"/>
      <c r="F693" s="11">
        <f t="shared" ref="F693:F697" si="31">C693-B693</f>
        <v>370</v>
      </c>
    </row>
    <row r="694" spans="1:6" ht="15.6" x14ac:dyDescent="0.3">
      <c r="A694" s="10"/>
      <c r="B694" s="11"/>
      <c r="C694" s="11"/>
      <c r="D694" s="11"/>
      <c r="E694" s="11"/>
      <c r="F694" s="11">
        <f t="shared" si="31"/>
        <v>0</v>
      </c>
    </row>
    <row r="695" spans="1:6" ht="15.6" x14ac:dyDescent="0.3">
      <c r="A695" s="10"/>
      <c r="B695" s="11"/>
      <c r="C695" s="11"/>
      <c r="D695" s="11"/>
      <c r="E695" s="11"/>
      <c r="F695" s="11">
        <f t="shared" si="31"/>
        <v>0</v>
      </c>
    </row>
    <row r="696" spans="1:6" ht="15.6" x14ac:dyDescent="0.3">
      <c r="A696" s="10"/>
      <c r="B696" s="11"/>
      <c r="C696" s="11"/>
      <c r="D696" s="11"/>
      <c r="E696" s="12"/>
      <c r="F696" s="11">
        <f t="shared" si="31"/>
        <v>0</v>
      </c>
    </row>
    <row r="697" spans="1:6" ht="15.6" x14ac:dyDescent="0.3">
      <c r="A697" s="10"/>
      <c r="B697" s="11"/>
      <c r="C697" s="11"/>
      <c r="D697" s="11"/>
      <c r="E697" s="11"/>
      <c r="F697" s="11">
        <f t="shared" si="31"/>
        <v>0</v>
      </c>
    </row>
    <row r="698" spans="1:6" ht="15.6" x14ac:dyDescent="0.3">
      <c r="A698" s="13"/>
      <c r="B698" s="23"/>
      <c r="C698" s="14" t="s">
        <v>12</v>
      </c>
      <c r="D698" s="11"/>
      <c r="E698" s="11"/>
      <c r="F698" s="11">
        <f>SUM(F691:F697)</f>
        <v>1650</v>
      </c>
    </row>
    <row r="700" spans="1:6" ht="15.6" x14ac:dyDescent="0.3">
      <c r="A700" s="18" t="s">
        <v>13</v>
      </c>
      <c r="B700" s="19"/>
      <c r="C700" s="19"/>
      <c r="D700" s="19"/>
      <c r="E700" s="16" t="s">
        <v>14</v>
      </c>
      <c r="F700" s="19"/>
    </row>
    <row r="701" spans="1:6" ht="15.6" x14ac:dyDescent="0.3">
      <c r="A701" s="15"/>
      <c r="B701" s="15"/>
      <c r="C701" s="15"/>
      <c r="D701" s="15"/>
      <c r="E701" s="17" t="s">
        <v>91</v>
      </c>
      <c r="F701" s="15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4"/>
      <c r="D703" s="3"/>
      <c r="E703" s="3"/>
      <c r="F703" s="3"/>
    </row>
    <row r="704" spans="1:6" x14ac:dyDescent="0.3">
      <c r="A704" s="3"/>
      <c r="B704" s="5"/>
      <c r="C704" s="3"/>
      <c r="D704" s="3"/>
      <c r="E704" s="3"/>
      <c r="F704" s="3"/>
    </row>
    <row r="705" spans="1:6" ht="15.6" x14ac:dyDescent="0.3">
      <c r="A705" s="7" t="s">
        <v>0</v>
      </c>
      <c r="B705" s="49"/>
      <c r="C705" s="49"/>
      <c r="D705" s="49"/>
      <c r="E705" s="7" t="s">
        <v>8</v>
      </c>
      <c r="F705" s="49"/>
    </row>
    <row r="706" spans="1:6" ht="15.6" x14ac:dyDescent="0.3">
      <c r="A706" s="7" t="s">
        <v>1</v>
      </c>
      <c r="B706" s="49"/>
      <c r="C706" s="49"/>
      <c r="D706" s="49"/>
      <c r="E706" s="49"/>
      <c r="F706" s="49"/>
    </row>
    <row r="707" spans="1:6" x14ac:dyDescent="0.3">
      <c r="A707" s="49"/>
      <c r="B707" s="49"/>
      <c r="C707" s="49"/>
      <c r="D707" s="49"/>
      <c r="E707" s="49"/>
      <c r="F707" s="49"/>
    </row>
    <row r="708" spans="1:6" ht="15.6" x14ac:dyDescent="0.3">
      <c r="A708" s="20"/>
      <c r="B708" s="7" t="s">
        <v>9</v>
      </c>
      <c r="C708" s="49"/>
      <c r="D708" s="49"/>
      <c r="E708" s="49"/>
      <c r="F708" s="49"/>
    </row>
    <row r="709" spans="1:6" ht="18" x14ac:dyDescent="0.35">
      <c r="A709" s="49"/>
      <c r="B709" s="49"/>
      <c r="C709" s="8" t="s">
        <v>10</v>
      </c>
      <c r="D709" s="21">
        <f>D687+1</f>
        <v>618</v>
      </c>
      <c r="E709" s="49"/>
      <c r="F709" s="49"/>
    </row>
    <row r="710" spans="1:6" ht="15.6" x14ac:dyDescent="0.3">
      <c r="A710" s="7" t="s">
        <v>11</v>
      </c>
      <c r="B710" s="9">
        <f>B688+1</f>
        <v>42491</v>
      </c>
      <c r="C710" s="49"/>
      <c r="D710" s="49"/>
      <c r="E710" s="49"/>
      <c r="F710" s="49"/>
    </row>
    <row r="711" spans="1:6" x14ac:dyDescent="0.3">
      <c r="A711" s="49"/>
      <c r="B711" s="49"/>
      <c r="C711" s="49"/>
      <c r="D711" s="49"/>
      <c r="E711" s="49"/>
      <c r="F711" s="49"/>
    </row>
    <row r="712" spans="1:6" ht="43.2" x14ac:dyDescent="0.3">
      <c r="A712" s="1" t="s">
        <v>2</v>
      </c>
      <c r="B712" s="2" t="s">
        <v>3</v>
      </c>
      <c r="C712" s="2" t="s">
        <v>4</v>
      </c>
      <c r="D712" s="2" t="s">
        <v>5</v>
      </c>
      <c r="E712" s="2" t="s">
        <v>6</v>
      </c>
      <c r="F712" s="2" t="s">
        <v>7</v>
      </c>
    </row>
    <row r="713" spans="1:6" ht="15.6" x14ac:dyDescent="0.3">
      <c r="A713" s="11">
        <v>615063</v>
      </c>
      <c r="B713" s="11">
        <f>C691</f>
        <v>89635</v>
      </c>
      <c r="C713" s="24">
        <v>89635</v>
      </c>
      <c r="D713" s="11"/>
      <c r="E713" s="11"/>
      <c r="F713" s="11">
        <f>C713-B713</f>
        <v>0</v>
      </c>
    </row>
    <row r="714" spans="1:6" ht="15.6" x14ac:dyDescent="0.3">
      <c r="A714" s="11">
        <v>616027</v>
      </c>
      <c r="B714" s="11">
        <f>C692</f>
        <v>77510</v>
      </c>
      <c r="C714" s="24">
        <v>77510</v>
      </c>
      <c r="D714" s="11"/>
      <c r="E714" s="11"/>
      <c r="F714" s="11">
        <f>C714-B714</f>
        <v>0</v>
      </c>
    </row>
    <row r="715" spans="1:6" ht="15.6" x14ac:dyDescent="0.3">
      <c r="A715" s="22">
        <v>636632</v>
      </c>
      <c r="B715" s="22">
        <f>C693</f>
        <v>91005</v>
      </c>
      <c r="C715" s="25">
        <v>91005</v>
      </c>
      <c r="D715" s="11"/>
      <c r="E715" s="22"/>
      <c r="F715" s="11">
        <f t="shared" ref="F715:F719" si="32">C715-B715</f>
        <v>0</v>
      </c>
    </row>
    <row r="716" spans="1:6" ht="15.6" x14ac:dyDescent="0.3">
      <c r="A716" s="10"/>
      <c r="B716" s="11"/>
      <c r="C716" s="11"/>
      <c r="D716" s="11"/>
      <c r="E716" s="11"/>
      <c r="F716" s="11">
        <f t="shared" si="32"/>
        <v>0</v>
      </c>
    </row>
    <row r="717" spans="1:6" ht="15.6" x14ac:dyDescent="0.3">
      <c r="A717" s="10"/>
      <c r="B717" s="11"/>
      <c r="C717" s="11"/>
      <c r="D717" s="11"/>
      <c r="E717" s="11"/>
      <c r="F717" s="11">
        <f t="shared" si="32"/>
        <v>0</v>
      </c>
    </row>
    <row r="718" spans="1:6" ht="15.6" x14ac:dyDescent="0.3">
      <c r="A718" s="10"/>
      <c r="B718" s="11"/>
      <c r="C718" s="11"/>
      <c r="D718" s="11"/>
      <c r="E718" s="12"/>
      <c r="F718" s="11">
        <f t="shared" si="32"/>
        <v>0</v>
      </c>
    </row>
    <row r="719" spans="1:6" ht="15.6" x14ac:dyDescent="0.3">
      <c r="A719" s="10"/>
      <c r="B719" s="11"/>
      <c r="C719" s="11"/>
      <c r="D719" s="11"/>
      <c r="E719" s="11"/>
      <c r="F719" s="11">
        <f t="shared" si="32"/>
        <v>0</v>
      </c>
    </row>
    <row r="720" spans="1:6" ht="15.6" x14ac:dyDescent="0.3">
      <c r="A720" s="13"/>
      <c r="B720" s="23"/>
      <c r="C720" s="14" t="s">
        <v>12</v>
      </c>
      <c r="D720" s="11"/>
      <c r="E720" s="11"/>
      <c r="F720" s="11">
        <f>SUM(F713:F719)</f>
        <v>0</v>
      </c>
    </row>
    <row r="721" spans="1:6" x14ac:dyDescent="0.3">
      <c r="A721" s="49"/>
      <c r="B721" s="49"/>
      <c r="C721" s="49"/>
      <c r="D721" s="49"/>
      <c r="E721" s="49"/>
      <c r="F721" s="49"/>
    </row>
    <row r="722" spans="1:6" ht="15.6" x14ac:dyDescent="0.3">
      <c r="A722" s="18" t="s">
        <v>13</v>
      </c>
      <c r="B722" s="19"/>
      <c r="C722" s="19"/>
      <c r="D722" s="19"/>
      <c r="E722" s="16" t="s">
        <v>14</v>
      </c>
      <c r="F722" s="19"/>
    </row>
    <row r="723" spans="1:6" ht="15.6" x14ac:dyDescent="0.3">
      <c r="A723" s="15"/>
      <c r="B723" s="15"/>
      <c r="C723" s="15"/>
      <c r="D723" s="15"/>
      <c r="E723" s="17" t="s">
        <v>91</v>
      </c>
      <c r="F723" s="15"/>
    </row>
    <row r="724" spans="1:6" x14ac:dyDescent="0.3">
      <c r="A724" s="3"/>
      <c r="B724" s="3"/>
      <c r="C724" s="3"/>
      <c r="D724" s="3"/>
      <c r="E724" s="3"/>
      <c r="F724" s="3"/>
    </row>
    <row r="725" spans="1:6" x14ac:dyDescent="0.3">
      <c r="A725" s="3"/>
      <c r="B725" s="3"/>
      <c r="C725" s="4"/>
      <c r="D725" s="3"/>
      <c r="E725" s="3"/>
      <c r="F725" s="3"/>
    </row>
    <row r="726" spans="1:6" x14ac:dyDescent="0.3">
      <c r="A726" s="3"/>
      <c r="B726" s="5"/>
      <c r="C726" s="3"/>
      <c r="D726" s="3"/>
      <c r="E726" s="3"/>
      <c r="F726" s="3"/>
    </row>
    <row r="727" spans="1:6" ht="15.6" x14ac:dyDescent="0.3">
      <c r="A727" s="7" t="s">
        <v>0</v>
      </c>
      <c r="B727" s="49"/>
      <c r="C727" s="49"/>
      <c r="D727" s="49"/>
      <c r="E727" s="7" t="s">
        <v>8</v>
      </c>
      <c r="F727" s="49"/>
    </row>
    <row r="728" spans="1:6" ht="15.6" x14ac:dyDescent="0.3">
      <c r="A728" s="7" t="s">
        <v>1</v>
      </c>
      <c r="B728" s="49"/>
      <c r="C728" s="49"/>
      <c r="D728" s="49"/>
      <c r="E728" s="49"/>
      <c r="F728" s="49"/>
    </row>
    <row r="729" spans="1:6" x14ac:dyDescent="0.3">
      <c r="A729" s="49"/>
      <c r="B729" s="49"/>
      <c r="C729" s="49"/>
      <c r="D729" s="49"/>
      <c r="E729" s="49"/>
      <c r="F729" s="49"/>
    </row>
    <row r="730" spans="1:6" ht="15.6" x14ac:dyDescent="0.3">
      <c r="A730" s="20"/>
      <c r="B730" s="7" t="s">
        <v>9</v>
      </c>
      <c r="C730" s="49"/>
      <c r="D730" s="49"/>
      <c r="E730" s="49"/>
      <c r="F730" s="49"/>
    </row>
    <row r="731" spans="1:6" ht="18" x14ac:dyDescent="0.35">
      <c r="A731" s="49"/>
      <c r="B731" s="49"/>
      <c r="C731" s="8" t="s">
        <v>10</v>
      </c>
      <c r="D731" s="21">
        <f>D709+1</f>
        <v>619</v>
      </c>
      <c r="E731" s="49"/>
      <c r="F731" s="49"/>
    </row>
    <row r="732" spans="1:6" ht="15.6" x14ac:dyDescent="0.3">
      <c r="A732" s="7" t="s">
        <v>11</v>
      </c>
      <c r="B732" s="9">
        <f>B710+1</f>
        <v>42492</v>
      </c>
      <c r="C732" s="49"/>
      <c r="D732" s="49"/>
      <c r="E732" s="49"/>
      <c r="F732" s="49"/>
    </row>
    <row r="733" spans="1:6" x14ac:dyDescent="0.3">
      <c r="A733" s="49"/>
      <c r="B733" s="49"/>
      <c r="C733" s="49"/>
      <c r="D733" s="49"/>
      <c r="E733" s="49"/>
      <c r="F733" s="49"/>
    </row>
    <row r="734" spans="1:6" ht="43.2" x14ac:dyDescent="0.3">
      <c r="A734" s="1" t="s">
        <v>2</v>
      </c>
      <c r="B734" s="2" t="s">
        <v>3</v>
      </c>
      <c r="C734" s="2" t="s">
        <v>4</v>
      </c>
      <c r="D734" s="2" t="s">
        <v>5</v>
      </c>
      <c r="E734" s="2" t="s">
        <v>6</v>
      </c>
      <c r="F734" s="2" t="s">
        <v>7</v>
      </c>
    </row>
    <row r="735" spans="1:6" ht="15.6" x14ac:dyDescent="0.3">
      <c r="A735" s="11">
        <v>615063</v>
      </c>
      <c r="B735" s="11">
        <f>C713</f>
        <v>89635</v>
      </c>
      <c r="C735" s="24">
        <v>89635</v>
      </c>
      <c r="D735" s="11"/>
      <c r="E735" s="11"/>
      <c r="F735" s="11">
        <f>C735-B735</f>
        <v>0</v>
      </c>
    </row>
    <row r="736" spans="1:6" ht="15.6" x14ac:dyDescent="0.3">
      <c r="A736" s="11">
        <v>616027</v>
      </c>
      <c r="B736" s="11">
        <f>C714</f>
        <v>77510</v>
      </c>
      <c r="C736" s="24">
        <v>77510</v>
      </c>
      <c r="D736" s="11"/>
      <c r="E736" s="11"/>
      <c r="F736" s="11">
        <f>C736-B736</f>
        <v>0</v>
      </c>
    </row>
    <row r="737" spans="1:6" ht="15.6" x14ac:dyDescent="0.3">
      <c r="A737" s="22">
        <v>636632</v>
      </c>
      <c r="B737" s="22">
        <f>C715</f>
        <v>91005</v>
      </c>
      <c r="C737" s="25">
        <v>91005</v>
      </c>
      <c r="D737" s="11"/>
      <c r="E737" s="22"/>
      <c r="F737" s="11">
        <f t="shared" ref="F737:F741" si="33">C737-B737</f>
        <v>0</v>
      </c>
    </row>
    <row r="738" spans="1:6" ht="15.6" x14ac:dyDescent="0.3">
      <c r="A738" s="10"/>
      <c r="B738" s="11"/>
      <c r="C738" s="11"/>
      <c r="D738" s="11"/>
      <c r="E738" s="11"/>
      <c r="F738" s="11">
        <f t="shared" si="33"/>
        <v>0</v>
      </c>
    </row>
    <row r="739" spans="1:6" ht="15.6" x14ac:dyDescent="0.3">
      <c r="A739" s="10"/>
      <c r="B739" s="11"/>
      <c r="C739" s="11"/>
      <c r="D739" s="11"/>
      <c r="E739" s="11"/>
      <c r="F739" s="11">
        <f t="shared" si="33"/>
        <v>0</v>
      </c>
    </row>
    <row r="740" spans="1:6" ht="15.6" x14ac:dyDescent="0.3">
      <c r="A740" s="10"/>
      <c r="B740" s="11"/>
      <c r="C740" s="11"/>
      <c r="D740" s="11"/>
      <c r="E740" s="12"/>
      <c r="F740" s="11">
        <f t="shared" si="33"/>
        <v>0</v>
      </c>
    </row>
    <row r="741" spans="1:6" ht="15.6" x14ac:dyDescent="0.3">
      <c r="A741" s="10"/>
      <c r="B741" s="11"/>
      <c r="C741" s="11"/>
      <c r="D741" s="11"/>
      <c r="E741" s="11"/>
      <c r="F741" s="11">
        <f t="shared" si="33"/>
        <v>0</v>
      </c>
    </row>
    <row r="742" spans="1:6" ht="15.6" x14ac:dyDescent="0.3">
      <c r="A742" s="13"/>
      <c r="B742" s="23"/>
      <c r="C742" s="14" t="s">
        <v>12</v>
      </c>
      <c r="D742" s="11"/>
      <c r="E742" s="11"/>
      <c r="F742" s="11">
        <f>SUM(F735:F741)</f>
        <v>0</v>
      </c>
    </row>
    <row r="743" spans="1:6" x14ac:dyDescent="0.3">
      <c r="A743" s="49"/>
      <c r="B743" s="49"/>
      <c r="C743" s="49"/>
      <c r="D743" s="49"/>
      <c r="E743" s="49"/>
      <c r="F743" s="49"/>
    </row>
    <row r="744" spans="1:6" ht="15.6" x14ac:dyDescent="0.3">
      <c r="A744" s="18" t="s">
        <v>13</v>
      </c>
      <c r="B744" s="19"/>
      <c r="C744" s="19"/>
      <c r="D744" s="19"/>
      <c r="E744" s="16" t="s">
        <v>14</v>
      </c>
      <c r="F744" s="19"/>
    </row>
    <row r="745" spans="1:6" ht="15.6" x14ac:dyDescent="0.3">
      <c r="A745" s="15"/>
      <c r="B745" s="15"/>
      <c r="C745" s="15"/>
      <c r="D745" s="15"/>
      <c r="E745" s="17" t="s">
        <v>91</v>
      </c>
      <c r="F745" s="15"/>
    </row>
    <row r="746" spans="1:6" x14ac:dyDescent="0.3">
      <c r="A746" s="3"/>
      <c r="B746" s="3"/>
      <c r="C746" s="3"/>
      <c r="D746" s="3"/>
      <c r="E746" s="3"/>
      <c r="F746" s="3"/>
    </row>
    <row r="747" spans="1:6" x14ac:dyDescent="0.3">
      <c r="A747" s="3"/>
      <c r="B747" s="3"/>
      <c r="C747" s="4"/>
      <c r="D747" s="3"/>
      <c r="E747" s="3"/>
      <c r="F747" s="3"/>
    </row>
    <row r="748" spans="1:6" x14ac:dyDescent="0.3">
      <c r="A748" s="3"/>
      <c r="B748" s="5"/>
      <c r="C748" s="3"/>
      <c r="D748" s="3"/>
      <c r="E748" s="3"/>
      <c r="F748" s="3"/>
    </row>
    <row r="749" spans="1:6" ht="15.6" x14ac:dyDescent="0.3">
      <c r="A749" s="7" t="s">
        <v>0</v>
      </c>
      <c r="B749" s="49"/>
      <c r="C749" s="49"/>
      <c r="D749" s="49"/>
      <c r="E749" s="7" t="s">
        <v>8</v>
      </c>
      <c r="F749" s="49"/>
    </row>
    <row r="750" spans="1:6" ht="15.6" x14ac:dyDescent="0.3">
      <c r="A750" s="7" t="s">
        <v>1</v>
      </c>
      <c r="B750" s="49"/>
      <c r="C750" s="49"/>
      <c r="D750" s="49"/>
      <c r="E750" s="49"/>
      <c r="F750" s="49"/>
    </row>
    <row r="751" spans="1:6" x14ac:dyDescent="0.3">
      <c r="A751" s="49"/>
      <c r="B751" s="49"/>
      <c r="C751" s="49"/>
      <c r="D751" s="49"/>
      <c r="E751" s="49"/>
      <c r="F751" s="49"/>
    </row>
    <row r="752" spans="1:6" ht="15.6" x14ac:dyDescent="0.3">
      <c r="A752" s="20"/>
      <c r="B752" s="7" t="s">
        <v>9</v>
      </c>
      <c r="C752" s="49"/>
      <c r="D752" s="49"/>
      <c r="E752" s="49"/>
      <c r="F752" s="49"/>
    </row>
    <row r="753" spans="1:6" ht="18" x14ac:dyDescent="0.35">
      <c r="A753" s="49"/>
      <c r="B753" s="49"/>
      <c r="C753" s="8" t="s">
        <v>10</v>
      </c>
      <c r="D753" s="21">
        <f>D731+1</f>
        <v>620</v>
      </c>
      <c r="E753" s="49"/>
      <c r="F753" s="49"/>
    </row>
    <row r="754" spans="1:6" ht="15.6" x14ac:dyDescent="0.3">
      <c r="A754" s="7" t="s">
        <v>11</v>
      </c>
      <c r="B754" s="9">
        <f>B732+1</f>
        <v>42493</v>
      </c>
      <c r="C754" s="49"/>
      <c r="D754" s="49"/>
      <c r="E754" s="49"/>
      <c r="F754" s="49"/>
    </row>
    <row r="755" spans="1:6" x14ac:dyDescent="0.3">
      <c r="A755" s="49"/>
      <c r="B755" s="49"/>
      <c r="C755" s="49"/>
      <c r="D755" s="49"/>
      <c r="E755" s="49"/>
      <c r="F755" s="49"/>
    </row>
    <row r="756" spans="1:6" ht="43.2" x14ac:dyDescent="0.3">
      <c r="A756" s="1" t="s">
        <v>2</v>
      </c>
      <c r="B756" s="2" t="s">
        <v>3</v>
      </c>
      <c r="C756" s="2" t="s">
        <v>4</v>
      </c>
      <c r="D756" s="2" t="s">
        <v>5</v>
      </c>
      <c r="E756" s="2" t="s">
        <v>6</v>
      </c>
      <c r="F756" s="2" t="s">
        <v>7</v>
      </c>
    </row>
    <row r="757" spans="1:6" ht="15.6" x14ac:dyDescent="0.3">
      <c r="A757" s="11">
        <v>615063</v>
      </c>
      <c r="B757" s="11">
        <f>C735</f>
        <v>89635</v>
      </c>
      <c r="C757" s="24">
        <v>90190</v>
      </c>
      <c r="D757" s="11"/>
      <c r="E757" s="11"/>
      <c r="F757" s="11">
        <f>C757-B757</f>
        <v>555</v>
      </c>
    </row>
    <row r="758" spans="1:6" ht="15.6" x14ac:dyDescent="0.3">
      <c r="A758" s="11">
        <v>616027</v>
      </c>
      <c r="B758" s="11">
        <f>C736</f>
        <v>77510</v>
      </c>
      <c r="C758" s="24">
        <v>77990</v>
      </c>
      <c r="D758" s="11"/>
      <c r="E758" s="11"/>
      <c r="F758" s="11">
        <f>C758-B758</f>
        <v>480</v>
      </c>
    </row>
    <row r="759" spans="1:6" ht="15.6" x14ac:dyDescent="0.3">
      <c r="A759" s="22">
        <v>636632</v>
      </c>
      <c r="B759" s="22">
        <f>C737</f>
        <v>91005</v>
      </c>
      <c r="C759" s="25">
        <v>91325</v>
      </c>
      <c r="D759" s="11"/>
      <c r="E759" s="22"/>
      <c r="F759" s="11">
        <f t="shared" ref="F759:F763" si="34">C759-B759</f>
        <v>320</v>
      </c>
    </row>
    <row r="760" spans="1:6" ht="15.6" x14ac:dyDescent="0.3">
      <c r="A760" s="10"/>
      <c r="B760" s="11"/>
      <c r="C760" s="11"/>
      <c r="D760" s="11"/>
      <c r="E760" s="11"/>
      <c r="F760" s="11">
        <f t="shared" si="34"/>
        <v>0</v>
      </c>
    </row>
    <row r="761" spans="1:6" ht="15.6" x14ac:dyDescent="0.3">
      <c r="A761" s="10"/>
      <c r="B761" s="11"/>
      <c r="C761" s="11"/>
      <c r="D761" s="11"/>
      <c r="E761" s="11"/>
      <c r="F761" s="11">
        <f t="shared" si="34"/>
        <v>0</v>
      </c>
    </row>
    <row r="762" spans="1:6" ht="15.6" x14ac:dyDescent="0.3">
      <c r="A762" s="10"/>
      <c r="B762" s="11"/>
      <c r="C762" s="11"/>
      <c r="D762" s="11"/>
      <c r="E762" s="12"/>
      <c r="F762" s="11">
        <f t="shared" si="34"/>
        <v>0</v>
      </c>
    </row>
    <row r="763" spans="1:6" ht="15.6" x14ac:dyDescent="0.3">
      <c r="A763" s="10"/>
      <c r="B763" s="11"/>
      <c r="C763" s="11"/>
      <c r="D763" s="11"/>
      <c r="E763" s="11"/>
      <c r="F763" s="11">
        <f t="shared" si="34"/>
        <v>0</v>
      </c>
    </row>
    <row r="764" spans="1:6" ht="15.6" x14ac:dyDescent="0.3">
      <c r="A764" s="13"/>
      <c r="B764" s="23"/>
      <c r="C764" s="14" t="s">
        <v>12</v>
      </c>
      <c r="D764" s="11"/>
      <c r="E764" s="11"/>
      <c r="F764" s="11">
        <f>SUM(F757:F763)</f>
        <v>1355</v>
      </c>
    </row>
    <row r="765" spans="1:6" x14ac:dyDescent="0.3">
      <c r="A765" s="49"/>
      <c r="B765" s="49"/>
      <c r="C765" s="49"/>
      <c r="D765" s="49"/>
      <c r="E765" s="49"/>
      <c r="F765" s="49"/>
    </row>
    <row r="766" spans="1:6" ht="15.6" x14ac:dyDescent="0.3">
      <c r="A766" s="18" t="s">
        <v>13</v>
      </c>
      <c r="B766" s="19"/>
      <c r="C766" s="19"/>
      <c r="D766" s="19"/>
      <c r="E766" s="16" t="s">
        <v>14</v>
      </c>
      <c r="F766" s="19"/>
    </row>
    <row r="767" spans="1:6" ht="15.6" x14ac:dyDescent="0.3">
      <c r="A767" s="15"/>
      <c r="B767" s="15"/>
      <c r="C767" s="15"/>
      <c r="D767" s="15"/>
      <c r="E767" s="17" t="s">
        <v>91</v>
      </c>
      <c r="F767" s="15"/>
    </row>
    <row r="768" spans="1:6" x14ac:dyDescent="0.3">
      <c r="A768" s="3"/>
      <c r="B768" s="3"/>
      <c r="C768" s="3"/>
      <c r="D768" s="3"/>
      <c r="E768" s="3"/>
      <c r="F768" s="3"/>
    </row>
    <row r="769" spans="1:6" x14ac:dyDescent="0.3">
      <c r="A769" s="3"/>
      <c r="B769" s="3"/>
      <c r="C769" s="4"/>
      <c r="D769" s="3"/>
      <c r="E769" s="3"/>
      <c r="F769" s="3"/>
    </row>
    <row r="770" spans="1:6" x14ac:dyDescent="0.3">
      <c r="A770" s="3"/>
      <c r="B770" s="5"/>
      <c r="C770" s="3"/>
      <c r="D770" s="3"/>
      <c r="E770" s="3"/>
      <c r="F770" s="3"/>
    </row>
  </sheetData>
  <sheetProtection password="C725" sheet="1" objects="1" scenarios="1"/>
  <pageMargins left="0.70866141732283472" right="0.51181102362204722" top="0.35433070866141736" bottom="0.35433070866141736" header="0" footer="0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565" zoomScaleNormal="100" workbookViewId="0">
      <selection activeCell="I592" sqref="I592:P592"/>
    </sheetView>
  </sheetViews>
  <sheetFormatPr defaultRowHeight="14.4" x14ac:dyDescent="0.3"/>
  <cols>
    <col min="1" max="1" width="13.109375" customWidth="1"/>
    <col min="2" max="2" width="4.6640625" customWidth="1"/>
    <col min="3" max="3" width="17.33203125" customWidth="1"/>
    <col min="4" max="4" width="5.6640625" customWidth="1"/>
    <col min="5" max="5" width="7.6640625" customWidth="1"/>
    <col min="6" max="6" width="6.5546875" customWidth="1"/>
    <col min="7" max="7" width="2.88671875" customWidth="1"/>
    <col min="8" max="8" width="7.21875" customWidth="1"/>
    <col min="9" max="9" width="6.44140625" customWidth="1"/>
    <col min="10" max="10" width="1.109375" customWidth="1"/>
    <col min="11" max="11" width="1.77734375" customWidth="1"/>
    <col min="12" max="12" width="1.6640625" customWidth="1"/>
    <col min="13" max="13" width="2.33203125" customWidth="1"/>
    <col min="15" max="15" width="4.5546875" customWidth="1"/>
  </cols>
  <sheetData>
    <row r="1" spans="1:22" ht="12" customHeight="1" x14ac:dyDescent="0.3">
      <c r="A1" s="54"/>
      <c r="B1" s="55" t="s">
        <v>44</v>
      </c>
      <c r="C1" s="54"/>
      <c r="D1" s="54"/>
      <c r="E1" s="54"/>
      <c r="F1" s="54"/>
      <c r="G1" s="54"/>
      <c r="H1" s="54"/>
      <c r="I1" s="55" t="s">
        <v>45</v>
      </c>
      <c r="J1" s="54"/>
      <c r="K1" s="244" t="s">
        <v>46</v>
      </c>
      <c r="L1" s="244"/>
      <c r="M1" s="244"/>
      <c r="N1" s="244"/>
      <c r="O1" s="55" t="s">
        <v>47</v>
      </c>
      <c r="P1" s="97">
        <v>93545</v>
      </c>
      <c r="Q1" s="49"/>
      <c r="R1" s="49"/>
      <c r="S1" s="49"/>
      <c r="T1" s="49"/>
    </row>
    <row r="2" spans="1:22" ht="12" customHeight="1" x14ac:dyDescent="0.3">
      <c r="A2" s="54"/>
      <c r="B2" s="55" t="s">
        <v>48</v>
      </c>
      <c r="C2" s="54"/>
      <c r="D2" s="54"/>
      <c r="E2" s="54"/>
      <c r="F2" s="54"/>
      <c r="G2" s="54"/>
      <c r="H2" s="54"/>
      <c r="I2" s="55" t="s">
        <v>49</v>
      </c>
      <c r="J2" s="54"/>
      <c r="K2" s="54"/>
      <c r="L2" s="249">
        <f>Raport!B6</f>
        <v>42461</v>
      </c>
      <c r="M2" s="249"/>
      <c r="N2" s="249"/>
      <c r="O2" s="249"/>
      <c r="P2" s="249"/>
      <c r="Q2" s="49"/>
      <c r="R2" s="49"/>
      <c r="S2" s="49"/>
      <c r="T2" s="49"/>
    </row>
    <row r="3" spans="1:22" ht="12" customHeight="1" x14ac:dyDescent="0.3">
      <c r="A3" s="54"/>
      <c r="B3" s="55" t="s">
        <v>50</v>
      </c>
      <c r="C3" s="54"/>
      <c r="D3" s="54"/>
      <c r="E3" s="54"/>
      <c r="F3" s="54"/>
      <c r="G3" s="54"/>
      <c r="H3" s="54"/>
      <c r="I3" s="55" t="s">
        <v>51</v>
      </c>
      <c r="J3" s="54"/>
      <c r="K3" s="54"/>
      <c r="L3" s="54"/>
      <c r="M3" s="246" t="s">
        <v>52</v>
      </c>
      <c r="N3" s="246"/>
      <c r="O3" s="246"/>
      <c r="P3" s="246"/>
      <c r="Q3" s="49"/>
      <c r="R3" s="49"/>
      <c r="S3" s="49"/>
      <c r="T3" s="49"/>
    </row>
    <row r="4" spans="1:22" ht="12" customHeight="1" x14ac:dyDescent="0.3">
      <c r="A4" s="54"/>
      <c r="B4" s="55" t="s">
        <v>53</v>
      </c>
      <c r="C4" s="54"/>
      <c r="D4" s="54"/>
      <c r="E4" s="54"/>
      <c r="F4" s="54"/>
      <c r="G4" s="54"/>
      <c r="H4" s="54"/>
      <c r="I4" s="55" t="s">
        <v>54</v>
      </c>
      <c r="J4" s="54"/>
      <c r="K4" s="54"/>
      <c r="L4" s="54"/>
      <c r="M4" s="54"/>
      <c r="N4" s="56" t="s">
        <v>91</v>
      </c>
      <c r="O4" s="55" t="s">
        <v>55</v>
      </c>
      <c r="P4" s="57" t="s">
        <v>56</v>
      </c>
      <c r="Q4" s="49"/>
      <c r="R4" s="49"/>
      <c r="S4" s="49"/>
      <c r="T4" s="49"/>
    </row>
    <row r="5" spans="1:22" ht="12" customHeight="1" x14ac:dyDescent="0.3">
      <c r="A5" s="54"/>
      <c r="B5" s="55" t="s">
        <v>57</v>
      </c>
      <c r="C5" s="54"/>
      <c r="D5" s="54"/>
      <c r="E5" s="54"/>
      <c r="F5" s="54"/>
      <c r="G5" s="54"/>
      <c r="H5" s="54"/>
      <c r="I5" s="55" t="s">
        <v>58</v>
      </c>
      <c r="J5" s="238">
        <v>4002</v>
      </c>
      <c r="K5" s="238"/>
      <c r="L5" s="238"/>
      <c r="M5" s="238"/>
      <c r="N5" s="55"/>
      <c r="O5" s="55"/>
      <c r="P5" s="55"/>
      <c r="Q5" s="49"/>
      <c r="R5" s="49"/>
      <c r="S5" s="49"/>
      <c r="T5" s="49"/>
    </row>
    <row r="6" spans="1:22" ht="12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48"/>
      <c r="R6" s="48"/>
      <c r="S6" s="48"/>
      <c r="T6" s="48"/>
    </row>
    <row r="7" spans="1:22" ht="12" customHeight="1" x14ac:dyDescent="0.3">
      <c r="A7" s="54"/>
      <c r="B7" s="54"/>
      <c r="C7" s="54"/>
      <c r="D7" s="54"/>
      <c r="E7" s="54"/>
      <c r="F7" s="54"/>
      <c r="G7" s="54"/>
      <c r="H7" s="54"/>
      <c r="I7" s="58" t="s">
        <v>59</v>
      </c>
      <c r="J7" s="54"/>
      <c r="K7" s="54"/>
      <c r="L7" s="54"/>
      <c r="M7" s="54"/>
      <c r="N7" s="54"/>
      <c r="O7" s="54"/>
      <c r="P7" s="54"/>
      <c r="Q7" s="49"/>
      <c r="R7" s="49"/>
      <c r="S7" s="49"/>
      <c r="T7" s="49"/>
    </row>
    <row r="8" spans="1:22" ht="12" customHeight="1" x14ac:dyDescent="0.3">
      <c r="A8" s="54"/>
      <c r="B8" s="54"/>
      <c r="C8" s="54"/>
      <c r="D8" s="54"/>
      <c r="E8" s="54"/>
      <c r="F8" s="54"/>
      <c r="G8" s="54"/>
      <c r="H8" s="54"/>
      <c r="I8" s="58" t="s">
        <v>60</v>
      </c>
      <c r="J8" s="54"/>
      <c r="K8" s="54"/>
      <c r="L8" s="54"/>
      <c r="M8" s="54"/>
      <c r="N8" s="54"/>
      <c r="O8" s="54"/>
      <c r="P8" s="54"/>
      <c r="Q8" s="49"/>
      <c r="R8" s="49"/>
      <c r="S8" s="49"/>
      <c r="T8" s="49"/>
    </row>
    <row r="9" spans="1:22" ht="12" customHeight="1" x14ac:dyDescent="0.3">
      <c r="A9" s="54"/>
      <c r="B9" s="54"/>
      <c r="C9" s="59" t="s">
        <v>61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49"/>
      <c r="R9" s="49"/>
      <c r="S9" s="49"/>
      <c r="T9" s="49"/>
    </row>
    <row r="10" spans="1:22" ht="12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48"/>
      <c r="R10" s="48"/>
      <c r="S10" s="48"/>
      <c r="T10" s="48"/>
    </row>
    <row r="11" spans="1:22" ht="12" customHeight="1" x14ac:dyDescent="0.3">
      <c r="A11" s="54"/>
      <c r="B11" s="58" t="s">
        <v>62</v>
      </c>
      <c r="C11" s="54"/>
      <c r="D11" s="54"/>
      <c r="E11" s="54"/>
      <c r="F11" s="54"/>
      <c r="G11" s="54"/>
      <c r="H11" s="60"/>
      <c r="I11" s="60"/>
      <c r="J11" s="60"/>
      <c r="K11" s="60"/>
      <c r="L11" s="60"/>
      <c r="M11" s="60"/>
      <c r="N11" s="60"/>
      <c r="O11" s="54"/>
      <c r="P11" s="54"/>
      <c r="Q11" s="49"/>
      <c r="R11" s="49"/>
      <c r="S11" s="49"/>
      <c r="T11" s="49"/>
    </row>
    <row r="12" spans="1:22" ht="12" customHeight="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48"/>
      <c r="R12" s="48"/>
      <c r="S12" s="48"/>
      <c r="T12" s="48"/>
      <c r="V12" s="51"/>
    </row>
    <row r="13" spans="1:22" ht="12" customHeight="1" x14ac:dyDescent="0.3">
      <c r="A13" s="54"/>
      <c r="B13" s="54"/>
      <c r="C13" s="61" t="s">
        <v>63</v>
      </c>
      <c r="D13" s="234" t="s">
        <v>64</v>
      </c>
      <c r="E13" s="235"/>
      <c r="F13" s="62"/>
      <c r="G13" s="54"/>
      <c r="H13" s="243"/>
      <c r="I13" s="243"/>
      <c r="J13" s="243"/>
      <c r="K13" s="243"/>
      <c r="L13" s="243"/>
      <c r="M13" s="243"/>
      <c r="N13" s="63">
        <v>500</v>
      </c>
      <c r="O13" s="242" t="str">
        <f>IF(H13="","",H13*500)</f>
        <v/>
      </c>
      <c r="P13" s="242"/>
      <c r="Q13" s="49"/>
      <c r="R13" s="49"/>
      <c r="S13" s="49"/>
      <c r="T13" s="49"/>
    </row>
    <row r="14" spans="1:22" ht="12" customHeight="1" x14ac:dyDescent="0.3">
      <c r="A14" s="54"/>
      <c r="B14" s="54"/>
      <c r="C14" s="64" t="s">
        <v>65</v>
      </c>
      <c r="D14" s="247"/>
      <c r="E14" s="248"/>
      <c r="F14" s="62"/>
      <c r="G14" s="54"/>
      <c r="H14" s="241"/>
      <c r="I14" s="241"/>
      <c r="J14" s="241"/>
      <c r="K14" s="241"/>
      <c r="L14" s="241"/>
      <c r="M14" s="241"/>
      <c r="N14" s="63">
        <v>100</v>
      </c>
      <c r="O14" s="237" t="str">
        <f>IF(H14="","",H14*100)</f>
        <v/>
      </c>
      <c r="P14" s="237"/>
      <c r="Q14" s="49"/>
      <c r="R14" s="49"/>
      <c r="S14" s="49"/>
      <c r="T14" s="49"/>
    </row>
    <row r="15" spans="1:22" ht="12" customHeight="1" x14ac:dyDescent="0.3">
      <c r="A15" s="54"/>
      <c r="B15" s="54"/>
      <c r="C15" s="64" t="s">
        <v>66</v>
      </c>
      <c r="D15" s="247"/>
      <c r="E15" s="248"/>
      <c r="F15" s="62"/>
      <c r="G15" s="54"/>
      <c r="H15" s="241"/>
      <c r="I15" s="241"/>
      <c r="J15" s="241"/>
      <c r="K15" s="241"/>
      <c r="L15" s="241"/>
      <c r="M15" s="241"/>
      <c r="N15" s="63">
        <v>50</v>
      </c>
      <c r="O15" s="237" t="str">
        <f>IF(H15="","",H15*50)</f>
        <v/>
      </c>
      <c r="P15" s="237"/>
      <c r="Q15" s="49"/>
      <c r="R15" s="49"/>
      <c r="S15" s="49"/>
      <c r="T15" s="49"/>
    </row>
    <row r="16" spans="1:22" ht="12" customHeight="1" x14ac:dyDescent="0.3">
      <c r="A16" s="54"/>
      <c r="B16" s="54"/>
      <c r="C16" s="64" t="s">
        <v>67</v>
      </c>
      <c r="D16" s="250">
        <f>Raport!F6</f>
        <v>134.85000000000008</v>
      </c>
      <c r="E16" s="251"/>
      <c r="F16" s="62"/>
      <c r="G16" s="54"/>
      <c r="H16" s="241"/>
      <c r="I16" s="241"/>
      <c r="J16" s="241"/>
      <c r="K16" s="241"/>
      <c r="L16" s="241"/>
      <c r="M16" s="241"/>
      <c r="N16" s="63">
        <v>10</v>
      </c>
      <c r="O16" s="237" t="str">
        <f>IF(H16="","",H16*10)</f>
        <v/>
      </c>
      <c r="P16" s="237"/>
      <c r="Q16" s="49"/>
      <c r="R16" s="49"/>
      <c r="S16" s="49"/>
      <c r="T16" s="50" t="s">
        <v>81</v>
      </c>
    </row>
    <row r="17" spans="1:20" ht="12" customHeight="1" x14ac:dyDescent="0.3">
      <c r="A17" s="54"/>
      <c r="B17" s="54"/>
      <c r="C17" s="65"/>
      <c r="D17" s="247"/>
      <c r="E17" s="248"/>
      <c r="F17" s="62"/>
      <c r="G17" s="54"/>
      <c r="H17" s="241"/>
      <c r="I17" s="241"/>
      <c r="J17" s="241"/>
      <c r="K17" s="241"/>
      <c r="L17" s="241"/>
      <c r="M17" s="241"/>
      <c r="N17" s="63">
        <v>5</v>
      </c>
      <c r="O17" s="237" t="str">
        <f>IF(H17="","",H17*5)</f>
        <v/>
      </c>
      <c r="P17" s="237"/>
      <c r="Q17" s="48"/>
      <c r="R17" s="48"/>
      <c r="S17" s="48"/>
      <c r="T17" s="48"/>
    </row>
    <row r="18" spans="1:20" ht="12" customHeight="1" x14ac:dyDescent="0.3">
      <c r="A18" s="54"/>
      <c r="B18" s="54"/>
      <c r="C18" s="65"/>
      <c r="D18" s="247"/>
      <c r="E18" s="248"/>
      <c r="F18" s="62"/>
      <c r="G18" s="54"/>
      <c r="H18" s="241"/>
      <c r="I18" s="241"/>
      <c r="J18" s="241"/>
      <c r="K18" s="241"/>
      <c r="L18" s="241"/>
      <c r="M18" s="241"/>
      <c r="N18" s="66" t="s">
        <v>68</v>
      </c>
      <c r="O18" s="237" t="str">
        <f>IF(H18="","",H18*1)</f>
        <v/>
      </c>
      <c r="P18" s="237"/>
      <c r="Q18" s="48"/>
      <c r="R18" s="48"/>
      <c r="S18" s="48"/>
      <c r="T18" s="48"/>
    </row>
    <row r="19" spans="1:20" ht="12" customHeight="1" x14ac:dyDescent="0.3">
      <c r="A19" s="54"/>
      <c r="B19" s="54"/>
      <c r="C19" s="65"/>
      <c r="D19" s="252"/>
      <c r="E19" s="253"/>
      <c r="F19" s="62"/>
      <c r="G19" s="54"/>
      <c r="H19" s="241"/>
      <c r="I19" s="241"/>
      <c r="J19" s="241"/>
      <c r="K19" s="241"/>
      <c r="L19" s="241"/>
      <c r="M19" s="241"/>
      <c r="N19" s="66" t="s">
        <v>69</v>
      </c>
      <c r="O19" s="237" t="str">
        <f>IF(H19="","",H19*0.5)</f>
        <v/>
      </c>
      <c r="P19" s="237"/>
      <c r="Q19" s="48"/>
      <c r="R19" s="48"/>
      <c r="S19" s="48"/>
      <c r="T19" s="48"/>
    </row>
    <row r="20" spans="1:20" ht="12" customHeight="1" x14ac:dyDescent="0.3">
      <c r="A20" s="54"/>
      <c r="B20" s="54"/>
      <c r="C20" s="64" t="s">
        <v>82</v>
      </c>
      <c r="D20" s="234"/>
      <c r="E20" s="235"/>
      <c r="F20" s="62"/>
      <c r="G20" s="54"/>
      <c r="H20" s="241"/>
      <c r="I20" s="241"/>
      <c r="J20" s="241"/>
      <c r="K20" s="241"/>
      <c r="L20" s="241"/>
      <c r="M20" s="241"/>
      <c r="N20" s="66" t="s">
        <v>70</v>
      </c>
      <c r="O20" s="237" t="str">
        <f>IF(H20="","",H20*0.1)</f>
        <v/>
      </c>
      <c r="P20" s="237"/>
      <c r="Q20" s="48"/>
      <c r="R20" s="48"/>
      <c r="S20" s="48"/>
      <c r="T20" s="48"/>
    </row>
    <row r="21" spans="1:20" ht="12" customHeight="1" x14ac:dyDescent="0.3">
      <c r="A21" s="54"/>
      <c r="B21" s="54"/>
      <c r="C21" s="64" t="s">
        <v>82</v>
      </c>
      <c r="D21" s="234"/>
      <c r="E21" s="235"/>
      <c r="F21" s="62"/>
      <c r="G21" s="54"/>
      <c r="H21" s="241"/>
      <c r="I21" s="241"/>
      <c r="J21" s="241"/>
      <c r="K21" s="241"/>
      <c r="L21" s="241"/>
      <c r="M21" s="241"/>
      <c r="N21" s="66" t="s">
        <v>71</v>
      </c>
      <c r="O21" s="237" t="str">
        <f>IF(H21="","",H21*0.05)</f>
        <v/>
      </c>
      <c r="P21" s="237"/>
      <c r="Q21" s="48"/>
      <c r="R21" s="48"/>
      <c r="S21" s="48"/>
      <c r="T21" s="48"/>
    </row>
    <row r="22" spans="1:20" ht="12" customHeight="1" x14ac:dyDescent="0.3">
      <c r="A22" s="54"/>
      <c r="B22" s="54"/>
      <c r="C22" s="64" t="s">
        <v>82</v>
      </c>
      <c r="D22" s="234" t="s">
        <v>82</v>
      </c>
      <c r="E22" s="235"/>
      <c r="F22" s="62"/>
      <c r="G22" s="54"/>
      <c r="H22" s="241"/>
      <c r="I22" s="241"/>
      <c r="J22" s="241"/>
      <c r="K22" s="241"/>
      <c r="L22" s="241"/>
      <c r="M22" s="241"/>
      <c r="N22" s="66" t="s">
        <v>72</v>
      </c>
      <c r="O22" s="237" t="str">
        <f>IF(H22="","",H22*0.01)</f>
        <v/>
      </c>
      <c r="P22" s="237"/>
      <c r="Q22" s="48"/>
      <c r="R22" s="48"/>
      <c r="S22" s="48"/>
      <c r="T22" s="48"/>
    </row>
    <row r="23" spans="1:20" ht="12" customHeight="1" x14ac:dyDescent="0.3">
      <c r="A23" s="54"/>
      <c r="B23" s="54"/>
      <c r="C23" s="54"/>
      <c r="D23" s="67" t="s">
        <v>12</v>
      </c>
      <c r="E23" s="68">
        <f>SUM(D14:E21)</f>
        <v>134.85000000000008</v>
      </c>
      <c r="F23" s="69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48"/>
      <c r="R23" s="48"/>
      <c r="S23" s="48"/>
      <c r="T23" s="48"/>
    </row>
    <row r="24" spans="1:20" ht="12" customHeight="1" x14ac:dyDescent="0.3">
      <c r="A24" s="54"/>
      <c r="B24" s="54"/>
      <c r="C24" s="54"/>
      <c r="D24" s="54"/>
      <c r="E24" s="54"/>
      <c r="F24" s="54"/>
      <c r="G24" s="54"/>
      <c r="H24" s="58" t="s">
        <v>12</v>
      </c>
      <c r="I24" s="242">
        <f>SUM(O13:P22)</f>
        <v>0</v>
      </c>
      <c r="J24" s="238"/>
      <c r="K24" s="238"/>
      <c r="L24" s="238"/>
      <c r="M24" s="238"/>
      <c r="N24" s="238"/>
      <c r="O24" s="238"/>
      <c r="P24" s="58" t="s">
        <v>73</v>
      </c>
      <c r="Q24" s="48"/>
      <c r="R24" s="48"/>
      <c r="S24" s="48"/>
      <c r="T24" s="48"/>
    </row>
    <row r="25" spans="1:20" ht="12" customHeight="1" x14ac:dyDescent="0.3">
      <c r="A25" s="54"/>
      <c r="B25" s="54"/>
      <c r="C25" s="54"/>
      <c r="D25" s="54"/>
      <c r="E25" s="54"/>
      <c r="F25" s="54"/>
      <c r="G25" s="54"/>
      <c r="H25" s="58" t="s">
        <v>74</v>
      </c>
      <c r="I25" s="243"/>
      <c r="J25" s="243"/>
      <c r="K25" s="243"/>
      <c r="L25" s="243"/>
      <c r="M25" s="243"/>
      <c r="N25" s="243"/>
      <c r="O25" s="243"/>
      <c r="P25" s="243"/>
      <c r="Q25" s="48"/>
      <c r="R25" s="48"/>
      <c r="S25" s="48"/>
      <c r="T25" s="48"/>
    </row>
    <row r="26" spans="1:20" ht="12" customHeight="1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48"/>
      <c r="R26" s="48"/>
      <c r="S26" s="48"/>
      <c r="T26" s="48"/>
    </row>
    <row r="27" spans="1:20" ht="12" customHeight="1" x14ac:dyDescent="0.3">
      <c r="A27" s="54"/>
      <c r="B27" s="54"/>
      <c r="C27" s="70" t="s">
        <v>75</v>
      </c>
      <c r="D27" s="54"/>
      <c r="E27" s="54"/>
      <c r="F27" s="54"/>
      <c r="G27" s="54"/>
      <c r="H27" s="54"/>
      <c r="I27" s="54"/>
      <c r="J27" s="54"/>
      <c r="K27" s="54"/>
      <c r="L27" s="54"/>
      <c r="M27" s="71" t="s">
        <v>76</v>
      </c>
      <c r="N27" s="54"/>
      <c r="O27" s="54"/>
      <c r="P27" s="54"/>
      <c r="Q27" s="48"/>
      <c r="R27" s="48"/>
      <c r="S27" s="48"/>
      <c r="T27" s="48"/>
    </row>
    <row r="28" spans="1:20" ht="12" customHeight="1" x14ac:dyDescent="0.3">
      <c r="A28" s="54"/>
      <c r="B28" s="54"/>
      <c r="C28" s="72" t="s">
        <v>77</v>
      </c>
      <c r="D28" s="54"/>
      <c r="E28" s="54"/>
      <c r="F28" s="54"/>
      <c r="G28" s="54"/>
      <c r="H28" s="54"/>
      <c r="I28" s="54"/>
      <c r="J28" s="54"/>
      <c r="K28" s="54"/>
      <c r="L28" s="54"/>
      <c r="M28" s="58" t="s">
        <v>78</v>
      </c>
      <c r="N28" s="54"/>
      <c r="O28" s="54"/>
      <c r="P28" s="54"/>
      <c r="Q28" s="48"/>
      <c r="R28" s="48"/>
      <c r="S28" s="48"/>
      <c r="T28" s="48"/>
    </row>
    <row r="29" spans="1:20" ht="12" customHeight="1" x14ac:dyDescent="0.3">
      <c r="A29" s="54"/>
      <c r="B29" s="54"/>
      <c r="C29" s="72" t="s">
        <v>79</v>
      </c>
      <c r="D29" s="54"/>
      <c r="E29" s="54"/>
      <c r="F29" s="54"/>
      <c r="G29" s="54"/>
      <c r="H29" s="54"/>
      <c r="I29" s="54"/>
      <c r="J29" s="54"/>
      <c r="K29" s="54"/>
      <c r="L29" s="54"/>
      <c r="M29" s="58" t="s">
        <v>80</v>
      </c>
      <c r="N29" s="54"/>
      <c r="O29" s="54"/>
      <c r="P29" s="54"/>
      <c r="Q29" s="48"/>
      <c r="R29" s="48"/>
      <c r="S29" s="48"/>
      <c r="T29" s="48"/>
    </row>
    <row r="30" spans="1:20" ht="12" customHeight="1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48"/>
      <c r="R30" s="48"/>
      <c r="S30" s="48"/>
      <c r="T30" s="48"/>
    </row>
    <row r="31" spans="1:20" s="49" customFormat="1" ht="12" customHeight="1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20" s="49" customFormat="1" ht="12" customHeight="1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20" ht="12" customHeight="1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48"/>
      <c r="R33" s="48"/>
      <c r="S33" s="48"/>
      <c r="T33" s="48"/>
    </row>
    <row r="34" spans="1:20" ht="12" customHeight="1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48"/>
      <c r="R34" s="48"/>
      <c r="S34" s="48"/>
      <c r="T34" s="48"/>
    </row>
    <row r="35" spans="1:20" ht="12" customHeight="1" x14ac:dyDescent="0.3">
      <c r="A35" s="54"/>
      <c r="B35" s="55" t="s">
        <v>44</v>
      </c>
      <c r="C35" s="54"/>
      <c r="D35" s="54"/>
      <c r="E35" s="54"/>
      <c r="F35" s="54"/>
      <c r="G35" s="54"/>
      <c r="H35" s="54"/>
      <c r="I35" s="55" t="s">
        <v>45</v>
      </c>
      <c r="J35" s="54"/>
      <c r="K35" s="244" t="s">
        <v>46</v>
      </c>
      <c r="L35" s="244"/>
      <c r="M35" s="244"/>
      <c r="N35" s="244"/>
      <c r="O35" s="55" t="s">
        <v>47</v>
      </c>
      <c r="P35" s="73">
        <f>P1</f>
        <v>93545</v>
      </c>
      <c r="Q35" s="48"/>
      <c r="R35" s="48"/>
      <c r="S35" s="48"/>
      <c r="T35" s="48"/>
    </row>
    <row r="36" spans="1:20" ht="12" customHeight="1" x14ac:dyDescent="0.3">
      <c r="A36" s="54"/>
      <c r="B36" s="55" t="s">
        <v>48</v>
      </c>
      <c r="C36" s="54"/>
      <c r="D36" s="54"/>
      <c r="E36" s="54"/>
      <c r="F36" s="54"/>
      <c r="G36" s="54"/>
      <c r="H36" s="54"/>
      <c r="I36" s="55" t="s">
        <v>49</v>
      </c>
      <c r="J36" s="54"/>
      <c r="K36" s="54"/>
      <c r="L36" s="245">
        <f>L2</f>
        <v>42461</v>
      </c>
      <c r="M36" s="245"/>
      <c r="N36" s="245"/>
      <c r="O36" s="245"/>
      <c r="P36" s="245"/>
      <c r="Q36" s="48"/>
      <c r="R36" s="48"/>
      <c r="S36" s="48"/>
      <c r="T36" s="48"/>
    </row>
    <row r="37" spans="1:20" ht="12" customHeight="1" x14ac:dyDescent="0.3">
      <c r="A37" s="54"/>
      <c r="B37" s="55" t="s">
        <v>50</v>
      </c>
      <c r="C37" s="54"/>
      <c r="D37" s="54"/>
      <c r="E37" s="54"/>
      <c r="F37" s="54"/>
      <c r="G37" s="54"/>
      <c r="H37" s="54"/>
      <c r="I37" s="55" t="s">
        <v>51</v>
      </c>
      <c r="J37" s="54"/>
      <c r="K37" s="54"/>
      <c r="L37" s="54"/>
      <c r="M37" s="246" t="s">
        <v>52</v>
      </c>
      <c r="N37" s="246"/>
      <c r="O37" s="246"/>
      <c r="P37" s="246"/>
      <c r="Q37" s="48"/>
      <c r="R37" s="48"/>
      <c r="S37" s="48"/>
      <c r="T37" s="48"/>
    </row>
    <row r="38" spans="1:20" ht="12" customHeight="1" x14ac:dyDescent="0.3">
      <c r="A38" s="54"/>
      <c r="B38" s="55" t="s">
        <v>53</v>
      </c>
      <c r="C38" s="54"/>
      <c r="D38" s="54"/>
      <c r="E38" s="54"/>
      <c r="F38" s="54"/>
      <c r="G38" s="54"/>
      <c r="H38" s="54"/>
      <c r="I38" s="55" t="s">
        <v>54</v>
      </c>
      <c r="J38" s="54"/>
      <c r="K38" s="54"/>
      <c r="L38" s="54"/>
      <c r="M38" s="54"/>
      <c r="N38" s="56" t="s">
        <v>91</v>
      </c>
      <c r="O38" s="55" t="s">
        <v>55</v>
      </c>
      <c r="P38" s="57" t="s">
        <v>56</v>
      </c>
      <c r="Q38" s="48"/>
      <c r="R38" s="48"/>
      <c r="S38" s="48"/>
      <c r="T38" s="48"/>
    </row>
    <row r="39" spans="1:20" ht="12" customHeight="1" x14ac:dyDescent="0.3">
      <c r="A39" s="54"/>
      <c r="B39" s="55" t="s">
        <v>57</v>
      </c>
      <c r="C39" s="54"/>
      <c r="D39" s="54"/>
      <c r="E39" s="54"/>
      <c r="F39" s="54"/>
      <c r="G39" s="54"/>
      <c r="H39" s="54"/>
      <c r="I39" s="55" t="s">
        <v>58</v>
      </c>
      <c r="J39" s="238">
        <v>4002</v>
      </c>
      <c r="K39" s="238"/>
      <c r="L39" s="238"/>
      <c r="M39" s="238"/>
      <c r="N39" s="55"/>
      <c r="O39" s="55"/>
      <c r="P39" s="55"/>
      <c r="Q39" s="48"/>
      <c r="R39" s="48"/>
      <c r="S39" s="48"/>
      <c r="T39" s="48"/>
    </row>
    <row r="40" spans="1:20" ht="12" customHeight="1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48"/>
      <c r="R40" s="48"/>
      <c r="S40" s="48"/>
      <c r="T40" s="48"/>
    </row>
    <row r="41" spans="1:20" ht="12" customHeight="1" x14ac:dyDescent="0.3">
      <c r="A41" s="54"/>
      <c r="B41" s="54"/>
      <c r="C41" s="54"/>
      <c r="D41" s="54"/>
      <c r="E41" s="54"/>
      <c r="F41" s="54"/>
      <c r="G41" s="54"/>
      <c r="H41" s="54"/>
      <c r="I41" s="58" t="s">
        <v>59</v>
      </c>
      <c r="J41" s="54"/>
      <c r="K41" s="54"/>
      <c r="L41" s="54"/>
      <c r="M41" s="54"/>
      <c r="N41" s="54"/>
      <c r="O41" s="54"/>
      <c r="P41" s="54"/>
      <c r="Q41" s="48"/>
      <c r="R41" s="48"/>
      <c r="S41" s="48"/>
      <c r="T41" s="48"/>
    </row>
    <row r="42" spans="1:20" ht="12" customHeight="1" x14ac:dyDescent="0.3">
      <c r="A42" s="54"/>
      <c r="B42" s="54"/>
      <c r="C42" s="54"/>
      <c r="D42" s="54"/>
      <c r="E42" s="54"/>
      <c r="F42" s="54"/>
      <c r="G42" s="54"/>
      <c r="H42" s="54"/>
      <c r="I42" s="58" t="s">
        <v>60</v>
      </c>
      <c r="J42" s="54"/>
      <c r="K42" s="54"/>
      <c r="L42" s="54"/>
      <c r="M42" s="54"/>
      <c r="N42" s="54"/>
      <c r="O42" s="54"/>
      <c r="P42" s="54"/>
      <c r="Q42" s="48"/>
      <c r="R42" s="48"/>
      <c r="S42" s="48"/>
      <c r="T42" s="48"/>
    </row>
    <row r="43" spans="1:20" ht="12" customHeight="1" x14ac:dyDescent="0.3">
      <c r="A43" s="54"/>
      <c r="B43" s="54"/>
      <c r="C43" s="59" t="s">
        <v>61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48"/>
      <c r="R43" s="48"/>
      <c r="S43" s="48"/>
      <c r="T43" s="48"/>
    </row>
    <row r="44" spans="1:20" ht="12" customHeight="1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48"/>
      <c r="R44" s="48"/>
      <c r="S44" s="48"/>
      <c r="T44" s="48"/>
    </row>
    <row r="45" spans="1:20" ht="12" customHeight="1" x14ac:dyDescent="0.3">
      <c r="A45" s="54"/>
      <c r="B45" s="58" t="s">
        <v>62</v>
      </c>
      <c r="C45" s="54"/>
      <c r="D45" s="54"/>
      <c r="E45" s="54"/>
      <c r="F45" s="54"/>
      <c r="G45" s="54"/>
      <c r="H45" s="60"/>
      <c r="I45" s="60"/>
      <c r="J45" s="60"/>
      <c r="K45" s="60"/>
      <c r="L45" s="60"/>
      <c r="M45" s="60"/>
      <c r="N45" s="60"/>
      <c r="O45" s="54"/>
      <c r="P45" s="54"/>
      <c r="Q45" s="48"/>
      <c r="R45" s="48"/>
      <c r="S45" s="48"/>
      <c r="T45" s="48"/>
    </row>
    <row r="46" spans="1:20" ht="12" customHeight="1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48"/>
      <c r="R46" s="48"/>
      <c r="S46" s="48"/>
      <c r="T46" s="48"/>
    </row>
    <row r="47" spans="1:20" ht="12" customHeight="1" x14ac:dyDescent="0.3">
      <c r="A47" s="54"/>
      <c r="B47" s="54"/>
      <c r="C47" s="61" t="s">
        <v>63</v>
      </c>
      <c r="D47" s="234" t="s">
        <v>64</v>
      </c>
      <c r="E47" s="235"/>
      <c r="F47" s="62"/>
      <c r="G47" s="54"/>
      <c r="H47" s="238" t="str">
        <f t="shared" ref="H47:H56" si="0">IF(H13="","",H13)</f>
        <v/>
      </c>
      <c r="I47" s="238"/>
      <c r="J47" s="238"/>
      <c r="K47" s="238"/>
      <c r="L47" s="238"/>
      <c r="M47" s="238"/>
      <c r="N47" s="63">
        <v>500</v>
      </c>
      <c r="O47" s="238" t="str">
        <f>IF(H13="","",H13*500)</f>
        <v/>
      </c>
      <c r="P47" s="238"/>
      <c r="Q47" s="48"/>
      <c r="R47" s="48"/>
      <c r="S47" s="48"/>
      <c r="T47" s="48"/>
    </row>
    <row r="48" spans="1:20" ht="12" customHeight="1" x14ac:dyDescent="0.3">
      <c r="A48" s="54"/>
      <c r="B48" s="54"/>
      <c r="C48" s="64" t="s">
        <v>65</v>
      </c>
      <c r="D48" s="239" t="str">
        <f t="shared" ref="D48:D53" si="1">IF(D14="","",D14)</f>
        <v/>
      </c>
      <c r="E48" s="240"/>
      <c r="F48" s="62"/>
      <c r="G48" s="54"/>
      <c r="H48" s="236" t="str">
        <f t="shared" si="0"/>
        <v/>
      </c>
      <c r="I48" s="236"/>
      <c r="J48" s="236"/>
      <c r="K48" s="236"/>
      <c r="L48" s="236"/>
      <c r="M48" s="236"/>
      <c r="N48" s="63">
        <v>100</v>
      </c>
      <c r="O48" s="237" t="str">
        <f>IF(H48="","",H48*100)</f>
        <v/>
      </c>
      <c r="P48" s="237"/>
      <c r="Q48" s="48"/>
      <c r="R48" s="48"/>
      <c r="S48" s="48"/>
      <c r="T48" s="48"/>
    </row>
    <row r="49" spans="1:20" ht="12" customHeight="1" x14ac:dyDescent="0.3">
      <c r="A49" s="54"/>
      <c r="B49" s="54"/>
      <c r="C49" s="64" t="s">
        <v>66</v>
      </c>
      <c r="D49" s="239" t="str">
        <f t="shared" si="1"/>
        <v/>
      </c>
      <c r="E49" s="240"/>
      <c r="F49" s="62"/>
      <c r="G49" s="54"/>
      <c r="H49" s="236" t="str">
        <f t="shared" si="0"/>
        <v/>
      </c>
      <c r="I49" s="236"/>
      <c r="J49" s="236"/>
      <c r="K49" s="236"/>
      <c r="L49" s="236"/>
      <c r="M49" s="236"/>
      <c r="N49" s="63">
        <v>50</v>
      </c>
      <c r="O49" s="237" t="str">
        <f>IF(H49="","",H49*50)</f>
        <v/>
      </c>
      <c r="P49" s="237"/>
      <c r="Q49" s="48"/>
      <c r="R49" s="48"/>
      <c r="S49" s="48"/>
      <c r="T49" s="48"/>
    </row>
    <row r="50" spans="1:20" ht="12" customHeight="1" x14ac:dyDescent="0.3">
      <c r="A50" s="54"/>
      <c r="B50" s="54"/>
      <c r="C50" s="64" t="s">
        <v>67</v>
      </c>
      <c r="D50" s="239">
        <f t="shared" si="1"/>
        <v>134.85000000000008</v>
      </c>
      <c r="E50" s="240"/>
      <c r="F50" s="62"/>
      <c r="G50" s="54"/>
      <c r="H50" s="236" t="str">
        <f t="shared" si="0"/>
        <v/>
      </c>
      <c r="I50" s="236"/>
      <c r="J50" s="236"/>
      <c r="K50" s="236"/>
      <c r="L50" s="236"/>
      <c r="M50" s="236"/>
      <c r="N50" s="63">
        <v>10</v>
      </c>
      <c r="O50" s="237" t="str">
        <f>IF(H50="","",H50*10)</f>
        <v/>
      </c>
      <c r="P50" s="237"/>
      <c r="Q50" s="48"/>
      <c r="R50" s="48"/>
      <c r="S50" s="48"/>
      <c r="T50" s="48"/>
    </row>
    <row r="51" spans="1:20" ht="12" customHeight="1" x14ac:dyDescent="0.3">
      <c r="A51" s="54"/>
      <c r="B51" s="54"/>
      <c r="C51" s="64" t="str">
        <f>IF(C17="","",C17)</f>
        <v/>
      </c>
      <c r="D51" s="239" t="str">
        <f t="shared" si="1"/>
        <v/>
      </c>
      <c r="E51" s="240"/>
      <c r="F51" s="62"/>
      <c r="G51" s="54"/>
      <c r="H51" s="236" t="str">
        <f t="shared" si="0"/>
        <v/>
      </c>
      <c r="I51" s="236"/>
      <c r="J51" s="236"/>
      <c r="K51" s="236"/>
      <c r="L51" s="236"/>
      <c r="M51" s="236"/>
      <c r="N51" s="63">
        <v>5</v>
      </c>
      <c r="O51" s="237" t="str">
        <f>IF(H51="","",H51*5)</f>
        <v/>
      </c>
      <c r="P51" s="237"/>
      <c r="Q51" s="48"/>
      <c r="R51" s="48"/>
      <c r="S51" s="48"/>
      <c r="T51" s="48"/>
    </row>
    <row r="52" spans="1:20" ht="12" customHeight="1" x14ac:dyDescent="0.3">
      <c r="A52" s="54"/>
      <c r="B52" s="54"/>
      <c r="C52" s="64" t="str">
        <f>IF(C18="","",C18)</f>
        <v/>
      </c>
      <c r="D52" s="239" t="str">
        <f t="shared" si="1"/>
        <v/>
      </c>
      <c r="E52" s="240"/>
      <c r="F52" s="62"/>
      <c r="G52" s="54"/>
      <c r="H52" s="236" t="str">
        <f t="shared" si="0"/>
        <v/>
      </c>
      <c r="I52" s="236"/>
      <c r="J52" s="236"/>
      <c r="K52" s="236"/>
      <c r="L52" s="236"/>
      <c r="M52" s="236"/>
      <c r="N52" s="66" t="s">
        <v>68</v>
      </c>
      <c r="O52" s="237" t="str">
        <f>IF(H52="","",H52*1)</f>
        <v/>
      </c>
      <c r="P52" s="237"/>
      <c r="Q52" s="48"/>
      <c r="R52" s="48"/>
      <c r="S52" s="48"/>
      <c r="T52" s="48"/>
    </row>
    <row r="53" spans="1:20" ht="12" customHeight="1" x14ac:dyDescent="0.3">
      <c r="A53" s="54"/>
      <c r="B53" s="54"/>
      <c r="C53" s="64" t="str">
        <f>IF(C19="","",C19)</f>
        <v/>
      </c>
      <c r="D53" s="234" t="str">
        <f t="shared" si="1"/>
        <v/>
      </c>
      <c r="E53" s="235"/>
      <c r="F53" s="62"/>
      <c r="G53" s="54"/>
      <c r="H53" s="236" t="str">
        <f t="shared" si="0"/>
        <v/>
      </c>
      <c r="I53" s="236"/>
      <c r="J53" s="236"/>
      <c r="K53" s="236"/>
      <c r="L53" s="236"/>
      <c r="M53" s="236"/>
      <c r="N53" s="66" t="s">
        <v>69</v>
      </c>
      <c r="O53" s="237" t="str">
        <f>IF(H53="","",H53*0.5)</f>
        <v/>
      </c>
      <c r="P53" s="237"/>
      <c r="Q53" s="48"/>
      <c r="R53" s="48"/>
      <c r="S53" s="48"/>
      <c r="T53" s="48"/>
    </row>
    <row r="54" spans="1:20" ht="12" customHeight="1" x14ac:dyDescent="0.3">
      <c r="A54" s="54"/>
      <c r="B54" s="54"/>
      <c r="C54" s="64"/>
      <c r="D54" s="234" t="s">
        <v>82</v>
      </c>
      <c r="E54" s="235"/>
      <c r="F54" s="62"/>
      <c r="G54" s="54"/>
      <c r="H54" s="236" t="str">
        <f t="shared" si="0"/>
        <v/>
      </c>
      <c r="I54" s="236"/>
      <c r="J54" s="236"/>
      <c r="K54" s="236"/>
      <c r="L54" s="236"/>
      <c r="M54" s="236"/>
      <c r="N54" s="66" t="s">
        <v>70</v>
      </c>
      <c r="O54" s="237" t="str">
        <f>IF(H54="","",H54*0.1)</f>
        <v/>
      </c>
      <c r="P54" s="237"/>
      <c r="Q54" s="48"/>
      <c r="R54" s="48"/>
      <c r="S54" s="48"/>
      <c r="T54" s="48"/>
    </row>
    <row r="55" spans="1:20" ht="12" customHeight="1" x14ac:dyDescent="0.3">
      <c r="A55" s="54"/>
      <c r="B55" s="54"/>
      <c r="C55" s="64" t="s">
        <v>82</v>
      </c>
      <c r="D55" s="234" t="s">
        <v>82</v>
      </c>
      <c r="E55" s="235"/>
      <c r="F55" s="62"/>
      <c r="G55" s="54"/>
      <c r="H55" s="236" t="str">
        <f t="shared" si="0"/>
        <v/>
      </c>
      <c r="I55" s="236"/>
      <c r="J55" s="236"/>
      <c r="K55" s="236"/>
      <c r="L55" s="236"/>
      <c r="M55" s="236"/>
      <c r="N55" s="66" t="s">
        <v>71</v>
      </c>
      <c r="O55" s="237" t="str">
        <f>IF(H55="","",H55*0.05)</f>
        <v/>
      </c>
      <c r="P55" s="237"/>
      <c r="Q55" s="48"/>
      <c r="R55" s="48"/>
      <c r="S55" s="48"/>
      <c r="T55" s="48"/>
    </row>
    <row r="56" spans="1:20" ht="12" customHeight="1" x14ac:dyDescent="0.3">
      <c r="A56" s="54"/>
      <c r="B56" s="54"/>
      <c r="C56" s="64" t="s">
        <v>82</v>
      </c>
      <c r="D56" s="234" t="s">
        <v>82</v>
      </c>
      <c r="E56" s="235"/>
      <c r="F56" s="62"/>
      <c r="G56" s="54"/>
      <c r="H56" s="236" t="str">
        <f t="shared" si="0"/>
        <v/>
      </c>
      <c r="I56" s="236"/>
      <c r="J56" s="236"/>
      <c r="K56" s="236"/>
      <c r="L56" s="236"/>
      <c r="M56" s="236"/>
      <c r="N56" s="66" t="s">
        <v>72</v>
      </c>
      <c r="O56" s="237" t="str">
        <f>IF(H56="","",H56*0.01)</f>
        <v/>
      </c>
      <c r="P56" s="237"/>
      <c r="Q56" s="48"/>
      <c r="R56" s="48"/>
      <c r="S56" s="48"/>
      <c r="T56" s="48"/>
    </row>
    <row r="57" spans="1:20" ht="12" customHeight="1" x14ac:dyDescent="0.3">
      <c r="A57" s="54"/>
      <c r="B57" s="54"/>
      <c r="C57" s="54"/>
      <c r="D57" s="67" t="s">
        <v>12</v>
      </c>
      <c r="E57" s="68">
        <f>E23</f>
        <v>134.85000000000008</v>
      </c>
      <c r="F57" s="69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48"/>
      <c r="R57" s="48"/>
      <c r="S57" s="48"/>
      <c r="T57" s="48"/>
    </row>
    <row r="58" spans="1:20" ht="12" customHeight="1" x14ac:dyDescent="0.3">
      <c r="A58" s="54"/>
      <c r="B58" s="54"/>
      <c r="C58" s="54"/>
      <c r="D58" s="54"/>
      <c r="E58" s="54"/>
      <c r="F58" s="54"/>
      <c r="G58" s="54"/>
      <c r="H58" s="58" t="s">
        <v>12</v>
      </c>
      <c r="I58" s="238">
        <f>SUM(O47:P56)</f>
        <v>0</v>
      </c>
      <c r="J58" s="238"/>
      <c r="K58" s="238"/>
      <c r="L58" s="238"/>
      <c r="M58" s="238"/>
      <c r="N58" s="238"/>
      <c r="O58" s="238"/>
      <c r="P58" s="58" t="s">
        <v>73</v>
      </c>
      <c r="Q58" s="48"/>
      <c r="R58" s="48"/>
      <c r="S58" s="48"/>
      <c r="T58" s="48"/>
    </row>
    <row r="59" spans="1:20" ht="12" customHeight="1" x14ac:dyDescent="0.3">
      <c r="A59" s="54"/>
      <c r="B59" s="54"/>
      <c r="C59" s="54"/>
      <c r="D59" s="54"/>
      <c r="E59" s="54"/>
      <c r="F59" s="54"/>
      <c r="G59" s="54"/>
      <c r="H59" s="58" t="s">
        <v>74</v>
      </c>
      <c r="I59" s="238" t="str">
        <f>IF(I25="","",I25)</f>
        <v/>
      </c>
      <c r="J59" s="238"/>
      <c r="K59" s="238"/>
      <c r="L59" s="238"/>
      <c r="M59" s="238"/>
      <c r="N59" s="238"/>
      <c r="O59" s="238"/>
      <c r="P59" s="238"/>
      <c r="Q59" s="48"/>
      <c r="R59" s="48"/>
      <c r="S59" s="48"/>
      <c r="T59" s="48"/>
    </row>
    <row r="60" spans="1:20" ht="12" customHeight="1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48"/>
      <c r="R60" s="48"/>
      <c r="S60" s="48"/>
      <c r="T60" s="48"/>
    </row>
    <row r="61" spans="1:20" ht="12" customHeight="1" x14ac:dyDescent="0.3">
      <c r="A61" s="54"/>
      <c r="B61" s="54"/>
      <c r="C61" s="70" t="s">
        <v>75</v>
      </c>
      <c r="D61" s="54"/>
      <c r="E61" s="54"/>
      <c r="F61" s="54"/>
      <c r="G61" s="54"/>
      <c r="H61" s="54"/>
      <c r="I61" s="54"/>
      <c r="J61" s="54"/>
      <c r="K61" s="54"/>
      <c r="L61" s="54"/>
      <c r="M61" s="71" t="s">
        <v>76</v>
      </c>
      <c r="N61" s="54"/>
      <c r="O61" s="54"/>
      <c r="P61" s="54"/>
      <c r="Q61" s="48"/>
      <c r="R61" s="48"/>
      <c r="S61" s="48"/>
      <c r="T61" s="48"/>
    </row>
    <row r="62" spans="1:20" ht="12" customHeight="1" x14ac:dyDescent="0.3">
      <c r="A62" s="54"/>
      <c r="B62" s="54"/>
      <c r="C62" s="72" t="s">
        <v>77</v>
      </c>
      <c r="D62" s="54"/>
      <c r="E62" s="54"/>
      <c r="F62" s="54"/>
      <c r="G62" s="54"/>
      <c r="H62" s="54"/>
      <c r="I62" s="54"/>
      <c r="J62" s="54"/>
      <c r="K62" s="54"/>
      <c r="L62" s="54"/>
      <c r="M62" s="58" t="s">
        <v>78</v>
      </c>
      <c r="N62" s="54"/>
      <c r="O62" s="54"/>
      <c r="P62" s="54"/>
      <c r="Q62" s="48"/>
      <c r="R62" s="48"/>
      <c r="S62" s="48"/>
      <c r="T62" s="48"/>
    </row>
    <row r="63" spans="1:20" ht="12" customHeight="1" x14ac:dyDescent="0.3">
      <c r="A63" s="54"/>
      <c r="B63" s="54"/>
      <c r="C63" s="72" t="s">
        <v>79</v>
      </c>
      <c r="D63" s="54"/>
      <c r="E63" s="54"/>
      <c r="F63" s="54"/>
      <c r="G63" s="54"/>
      <c r="H63" s="54"/>
      <c r="I63" s="54"/>
      <c r="J63" s="54"/>
      <c r="K63" s="54"/>
      <c r="L63" s="54"/>
      <c r="M63" s="58" t="s">
        <v>80</v>
      </c>
      <c r="N63" s="54"/>
      <c r="O63" s="54"/>
      <c r="P63" s="54"/>
      <c r="Q63" s="48"/>
      <c r="R63" s="48"/>
      <c r="S63" s="48"/>
      <c r="T63" s="48"/>
    </row>
    <row r="64" spans="1:20" ht="12" customHeight="1" x14ac:dyDescent="0.3">
      <c r="A64" s="54"/>
      <c r="B64" s="55" t="s">
        <v>44</v>
      </c>
      <c r="C64" s="54"/>
      <c r="D64" s="54"/>
      <c r="E64" s="54"/>
      <c r="F64" s="54"/>
      <c r="G64" s="54"/>
      <c r="H64" s="54"/>
      <c r="I64" s="55" t="s">
        <v>45</v>
      </c>
      <c r="J64" s="54"/>
      <c r="K64" s="244" t="s">
        <v>46</v>
      </c>
      <c r="L64" s="244"/>
      <c r="M64" s="244"/>
      <c r="N64" s="244"/>
      <c r="O64" s="55" t="s">
        <v>47</v>
      </c>
      <c r="P64" s="74">
        <f>P1+1</f>
        <v>93546</v>
      </c>
      <c r="Q64" s="48"/>
      <c r="R64" s="48"/>
      <c r="S64" s="48"/>
      <c r="T64" s="48"/>
    </row>
    <row r="65" spans="1:20" ht="12" customHeight="1" x14ac:dyDescent="0.3">
      <c r="A65" s="54"/>
      <c r="B65" s="55" t="s">
        <v>48</v>
      </c>
      <c r="C65" s="54"/>
      <c r="D65" s="54"/>
      <c r="E65" s="54"/>
      <c r="F65" s="54"/>
      <c r="G65" s="54"/>
      <c r="H65" s="54"/>
      <c r="I65" s="55" t="s">
        <v>49</v>
      </c>
      <c r="J65" s="54"/>
      <c r="K65" s="54"/>
      <c r="L65" s="249">
        <f>Raport!B10</f>
        <v>42465</v>
      </c>
      <c r="M65" s="249"/>
      <c r="N65" s="249"/>
      <c r="O65" s="249"/>
      <c r="P65" s="249"/>
      <c r="Q65" s="48"/>
      <c r="R65" s="48"/>
      <c r="S65" s="48"/>
      <c r="T65" s="48"/>
    </row>
    <row r="66" spans="1:20" ht="12" customHeight="1" x14ac:dyDescent="0.3">
      <c r="A66" s="54"/>
      <c r="B66" s="55" t="s">
        <v>50</v>
      </c>
      <c r="C66" s="54"/>
      <c r="D66" s="54"/>
      <c r="E66" s="54"/>
      <c r="F66" s="54"/>
      <c r="G66" s="54"/>
      <c r="H66" s="54"/>
      <c r="I66" s="55" t="s">
        <v>51</v>
      </c>
      <c r="J66" s="54"/>
      <c r="K66" s="54"/>
      <c r="L66" s="54"/>
      <c r="M66" s="246" t="s">
        <v>52</v>
      </c>
      <c r="N66" s="246"/>
      <c r="O66" s="246"/>
      <c r="P66" s="246"/>
      <c r="Q66" s="48"/>
      <c r="R66" s="48"/>
      <c r="S66" s="48"/>
      <c r="T66" s="48"/>
    </row>
    <row r="67" spans="1:20" ht="12" customHeight="1" x14ac:dyDescent="0.3">
      <c r="A67" s="54"/>
      <c r="B67" s="55" t="s">
        <v>53</v>
      </c>
      <c r="C67" s="54"/>
      <c r="D67" s="54"/>
      <c r="E67" s="54"/>
      <c r="F67" s="54"/>
      <c r="G67" s="54"/>
      <c r="H67" s="54"/>
      <c r="I67" s="55" t="s">
        <v>54</v>
      </c>
      <c r="J67" s="54"/>
      <c r="K67" s="54"/>
      <c r="L67" s="54"/>
      <c r="M67" s="54"/>
      <c r="N67" s="56" t="s">
        <v>91</v>
      </c>
      <c r="O67" s="55" t="s">
        <v>55</v>
      </c>
      <c r="P67" s="57" t="s">
        <v>56</v>
      </c>
      <c r="Q67" s="48"/>
      <c r="R67" s="48"/>
      <c r="S67" s="48"/>
      <c r="T67" s="48"/>
    </row>
    <row r="68" spans="1:20" ht="12" customHeight="1" x14ac:dyDescent="0.3">
      <c r="A68" s="54"/>
      <c r="B68" s="55" t="s">
        <v>57</v>
      </c>
      <c r="C68" s="54"/>
      <c r="D68" s="54"/>
      <c r="E68" s="54"/>
      <c r="F68" s="54"/>
      <c r="G68" s="54"/>
      <c r="H68" s="54"/>
      <c r="I68" s="55" t="s">
        <v>58</v>
      </c>
      <c r="J68" s="238">
        <v>4002</v>
      </c>
      <c r="K68" s="238"/>
      <c r="L68" s="238"/>
      <c r="M68" s="238"/>
      <c r="N68" s="55"/>
      <c r="O68" s="55"/>
      <c r="P68" s="55"/>
      <c r="Q68" s="48"/>
      <c r="R68" s="48"/>
      <c r="S68" s="48"/>
      <c r="T68" s="48"/>
    </row>
    <row r="69" spans="1:20" ht="12" customHeight="1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48"/>
      <c r="R69" s="48"/>
      <c r="S69" s="48"/>
      <c r="T69" s="48"/>
    </row>
    <row r="70" spans="1:20" ht="12" customHeight="1" x14ac:dyDescent="0.3">
      <c r="A70" s="54"/>
      <c r="B70" s="54"/>
      <c r="C70" s="54"/>
      <c r="D70" s="54"/>
      <c r="E70" s="54"/>
      <c r="F70" s="54"/>
      <c r="G70" s="54"/>
      <c r="H70" s="54"/>
      <c r="I70" s="58" t="s">
        <v>59</v>
      </c>
      <c r="J70" s="54"/>
      <c r="K70" s="54"/>
      <c r="L70" s="54"/>
      <c r="M70" s="54"/>
      <c r="N70" s="54"/>
      <c r="O70" s="54"/>
      <c r="P70" s="54"/>
      <c r="Q70" s="48"/>
      <c r="R70" s="48"/>
      <c r="S70" s="48"/>
      <c r="T70" s="48"/>
    </row>
    <row r="71" spans="1:20" ht="12" customHeight="1" x14ac:dyDescent="0.3">
      <c r="A71" s="54"/>
      <c r="B71" s="54"/>
      <c r="C71" s="54"/>
      <c r="D71" s="54"/>
      <c r="E71" s="54"/>
      <c r="F71" s="54"/>
      <c r="G71" s="54"/>
      <c r="H71" s="54"/>
      <c r="I71" s="58" t="s">
        <v>60</v>
      </c>
      <c r="J71" s="54"/>
      <c r="K71" s="54"/>
      <c r="L71" s="54"/>
      <c r="M71" s="54"/>
      <c r="N71" s="54"/>
      <c r="O71" s="54"/>
      <c r="P71" s="54"/>
      <c r="Q71" s="48"/>
      <c r="R71" s="48"/>
      <c r="S71" s="48"/>
      <c r="T71" s="48"/>
    </row>
    <row r="72" spans="1:20" ht="12" customHeight="1" x14ac:dyDescent="0.3">
      <c r="A72" s="54"/>
      <c r="B72" s="54"/>
      <c r="C72" s="59" t="s">
        <v>61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48"/>
      <c r="R72" s="48"/>
      <c r="S72" s="48"/>
      <c r="T72" s="48"/>
    </row>
    <row r="73" spans="1:20" ht="12" customHeight="1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48"/>
      <c r="R73" s="48"/>
      <c r="S73" s="48"/>
      <c r="T73" s="48"/>
    </row>
    <row r="74" spans="1:20" ht="12" customHeight="1" x14ac:dyDescent="0.3">
      <c r="A74" s="54"/>
      <c r="B74" s="58" t="s">
        <v>62</v>
      </c>
      <c r="C74" s="54"/>
      <c r="D74" s="54"/>
      <c r="E74" s="54"/>
      <c r="F74" s="54"/>
      <c r="G74" s="54"/>
      <c r="H74" s="60"/>
      <c r="I74" s="60"/>
      <c r="J74" s="60"/>
      <c r="K74" s="60"/>
      <c r="L74" s="60"/>
      <c r="M74" s="60"/>
      <c r="N74" s="60"/>
      <c r="O74" s="54"/>
      <c r="P74" s="54"/>
      <c r="Q74" s="48"/>
      <c r="R74" s="48"/>
      <c r="S74" s="48"/>
      <c r="T74" s="48"/>
    </row>
    <row r="75" spans="1:20" ht="12" customHeight="1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48"/>
      <c r="R75" s="48"/>
      <c r="S75" s="48"/>
      <c r="T75" s="48"/>
    </row>
    <row r="76" spans="1:20" ht="12" customHeight="1" x14ac:dyDescent="0.3">
      <c r="A76" s="54"/>
      <c r="B76" s="54"/>
      <c r="C76" s="61" t="s">
        <v>63</v>
      </c>
      <c r="D76" s="234" t="s">
        <v>64</v>
      </c>
      <c r="E76" s="235"/>
      <c r="F76" s="62"/>
      <c r="G76" s="54"/>
      <c r="H76" s="243"/>
      <c r="I76" s="243"/>
      <c r="J76" s="243"/>
      <c r="K76" s="243"/>
      <c r="L76" s="243"/>
      <c r="M76" s="243"/>
      <c r="N76" s="63">
        <v>500</v>
      </c>
      <c r="O76" s="242" t="str">
        <f>IF(H76="","",H76*500)</f>
        <v/>
      </c>
      <c r="P76" s="242"/>
      <c r="Q76" s="48"/>
      <c r="R76" s="48"/>
      <c r="S76" s="48"/>
      <c r="T76" s="48"/>
    </row>
    <row r="77" spans="1:20" ht="12" customHeight="1" x14ac:dyDescent="0.3">
      <c r="A77" s="54"/>
      <c r="B77" s="54"/>
      <c r="C77" s="64" t="s">
        <v>65</v>
      </c>
      <c r="D77" s="247">
        <v>46.1</v>
      </c>
      <c r="E77" s="248"/>
      <c r="F77" s="62"/>
      <c r="G77" s="54"/>
      <c r="H77" s="241">
        <v>3</v>
      </c>
      <c r="I77" s="241"/>
      <c r="J77" s="241"/>
      <c r="K77" s="241"/>
      <c r="L77" s="241"/>
      <c r="M77" s="241"/>
      <c r="N77" s="63">
        <v>100</v>
      </c>
      <c r="O77" s="237">
        <f>IF(H77="","",H77*100)</f>
        <v>300</v>
      </c>
      <c r="P77" s="237"/>
      <c r="Q77" s="48"/>
      <c r="R77" s="48"/>
      <c r="S77" s="48"/>
      <c r="T77" s="48"/>
    </row>
    <row r="78" spans="1:20" ht="12" customHeight="1" x14ac:dyDescent="0.3">
      <c r="A78" s="54"/>
      <c r="B78" s="54"/>
      <c r="C78" s="64" t="s">
        <v>66</v>
      </c>
      <c r="D78" s="247" t="s">
        <v>81</v>
      </c>
      <c r="E78" s="248"/>
      <c r="F78" s="62"/>
      <c r="G78" s="54"/>
      <c r="H78" s="241">
        <v>10</v>
      </c>
      <c r="I78" s="241"/>
      <c r="J78" s="241"/>
      <c r="K78" s="241"/>
      <c r="L78" s="241"/>
      <c r="M78" s="241"/>
      <c r="N78" s="63">
        <v>50</v>
      </c>
      <c r="O78" s="237">
        <f>IF(H78="","",H78*50)</f>
        <v>500</v>
      </c>
      <c r="P78" s="237"/>
      <c r="Q78" s="48"/>
      <c r="R78" s="48"/>
      <c r="S78" s="48"/>
      <c r="T78" s="48"/>
    </row>
    <row r="79" spans="1:20" ht="12" customHeight="1" x14ac:dyDescent="0.3">
      <c r="A79" s="54"/>
      <c r="B79" s="54"/>
      <c r="C79" s="64" t="s">
        <v>67</v>
      </c>
      <c r="D79" s="250">
        <f>Raport!F10</f>
        <v>846.58000000000038</v>
      </c>
      <c r="E79" s="251"/>
      <c r="F79" s="62"/>
      <c r="G79" s="54"/>
      <c r="H79" s="241"/>
      <c r="I79" s="241"/>
      <c r="J79" s="241"/>
      <c r="K79" s="241"/>
      <c r="L79" s="241"/>
      <c r="M79" s="241"/>
      <c r="N79" s="63">
        <v>10</v>
      </c>
      <c r="O79" s="237" t="str">
        <f>IF(H79="","",H79*10)</f>
        <v/>
      </c>
      <c r="P79" s="237"/>
      <c r="Q79" s="48"/>
      <c r="R79" s="48"/>
      <c r="S79" s="48"/>
      <c r="T79" s="48"/>
    </row>
    <row r="80" spans="1:20" ht="12" customHeight="1" x14ac:dyDescent="0.3">
      <c r="A80" s="54"/>
      <c r="B80" s="54"/>
      <c r="C80" s="65"/>
      <c r="D80" s="247"/>
      <c r="E80" s="248"/>
      <c r="F80" s="62"/>
      <c r="G80" s="54"/>
      <c r="H80" s="241">
        <v>18</v>
      </c>
      <c r="I80" s="241"/>
      <c r="J80" s="241"/>
      <c r="K80" s="241"/>
      <c r="L80" s="241"/>
      <c r="M80" s="241"/>
      <c r="N80" s="63">
        <v>5</v>
      </c>
      <c r="O80" s="237">
        <f>IF(H80="","",H80*5)</f>
        <v>90</v>
      </c>
      <c r="P80" s="237"/>
      <c r="Q80" s="48"/>
      <c r="R80" s="48"/>
      <c r="S80" s="48"/>
      <c r="T80" s="48"/>
    </row>
    <row r="81" spans="1:20" ht="12" customHeight="1" x14ac:dyDescent="0.3">
      <c r="A81" s="54"/>
      <c r="B81" s="54"/>
      <c r="C81" s="65"/>
      <c r="D81" s="247"/>
      <c r="E81" s="248"/>
      <c r="F81" s="62"/>
      <c r="G81" s="54"/>
      <c r="H81" s="241">
        <v>2</v>
      </c>
      <c r="I81" s="241"/>
      <c r="J81" s="241"/>
      <c r="K81" s="241"/>
      <c r="L81" s="241"/>
      <c r="M81" s="241"/>
      <c r="N81" s="66" t="s">
        <v>68</v>
      </c>
      <c r="O81" s="237">
        <f>IF(H81="","",H81*1)</f>
        <v>2</v>
      </c>
      <c r="P81" s="237"/>
      <c r="Q81" s="48"/>
      <c r="R81" s="48"/>
      <c r="S81" s="48"/>
      <c r="T81" s="48"/>
    </row>
    <row r="82" spans="1:20" ht="12" customHeight="1" x14ac:dyDescent="0.3">
      <c r="A82" s="54"/>
      <c r="B82" s="54"/>
      <c r="C82" s="65"/>
      <c r="D82" s="252"/>
      <c r="E82" s="253"/>
      <c r="F82" s="62"/>
      <c r="G82" s="54"/>
      <c r="H82" s="241">
        <v>1</v>
      </c>
      <c r="I82" s="241"/>
      <c r="J82" s="241"/>
      <c r="K82" s="241"/>
      <c r="L82" s="241"/>
      <c r="M82" s="241"/>
      <c r="N82" s="66" t="s">
        <v>69</v>
      </c>
      <c r="O82" s="237">
        <f>IF(H82="","",H82*0.5)</f>
        <v>0.5</v>
      </c>
      <c r="P82" s="237"/>
      <c r="Q82" s="48"/>
      <c r="R82" s="48"/>
      <c r="S82" s="48"/>
      <c r="T82" s="48"/>
    </row>
    <row r="83" spans="1:20" ht="12" customHeight="1" x14ac:dyDescent="0.3">
      <c r="A83" s="54"/>
      <c r="B83" s="54"/>
      <c r="C83" s="64" t="s">
        <v>82</v>
      </c>
      <c r="D83" s="234"/>
      <c r="E83" s="235"/>
      <c r="F83" s="62"/>
      <c r="G83" s="54"/>
      <c r="H83" s="241">
        <v>1</v>
      </c>
      <c r="I83" s="241"/>
      <c r="J83" s="241"/>
      <c r="K83" s="241"/>
      <c r="L83" s="241"/>
      <c r="M83" s="241"/>
      <c r="N83" s="66" t="s">
        <v>70</v>
      </c>
      <c r="O83" s="237">
        <f>IF(H83="","",H83*0.1)</f>
        <v>0.1</v>
      </c>
      <c r="P83" s="237"/>
      <c r="Q83" s="48"/>
      <c r="R83" s="48"/>
      <c r="S83" s="48"/>
      <c r="T83" s="48"/>
    </row>
    <row r="84" spans="1:20" ht="12" customHeight="1" x14ac:dyDescent="0.3">
      <c r="A84" s="54"/>
      <c r="B84" s="54"/>
      <c r="C84" s="64" t="s">
        <v>82</v>
      </c>
      <c r="D84" s="234"/>
      <c r="E84" s="235"/>
      <c r="F84" s="62"/>
      <c r="G84" s="54"/>
      <c r="H84" s="241"/>
      <c r="I84" s="241"/>
      <c r="J84" s="241"/>
      <c r="K84" s="241"/>
      <c r="L84" s="241"/>
      <c r="M84" s="241"/>
      <c r="N84" s="66" t="s">
        <v>71</v>
      </c>
      <c r="O84" s="237" t="str">
        <f>IF(H84="","",H84*0.05)</f>
        <v/>
      </c>
      <c r="P84" s="237"/>
      <c r="Q84" s="48"/>
      <c r="R84" s="48"/>
      <c r="S84" s="48"/>
      <c r="T84" s="48"/>
    </row>
    <row r="85" spans="1:20" ht="12" customHeight="1" x14ac:dyDescent="0.3">
      <c r="A85" s="54"/>
      <c r="B85" s="54"/>
      <c r="C85" s="64" t="s">
        <v>82</v>
      </c>
      <c r="D85" s="234" t="s">
        <v>82</v>
      </c>
      <c r="E85" s="235"/>
      <c r="F85" s="62"/>
      <c r="G85" s="54"/>
      <c r="H85" s="241">
        <v>8</v>
      </c>
      <c r="I85" s="241"/>
      <c r="J85" s="241"/>
      <c r="K85" s="241"/>
      <c r="L85" s="241"/>
      <c r="M85" s="241"/>
      <c r="N85" s="66" t="s">
        <v>72</v>
      </c>
      <c r="O85" s="237">
        <f>IF(H85="","",H85*0.01)</f>
        <v>0.08</v>
      </c>
      <c r="P85" s="237"/>
      <c r="Q85" s="48"/>
      <c r="R85" s="48"/>
      <c r="S85" s="48"/>
      <c r="T85" s="48"/>
    </row>
    <row r="86" spans="1:20" ht="12" customHeight="1" x14ac:dyDescent="0.3">
      <c r="A86" s="54"/>
      <c r="B86" s="54"/>
      <c r="C86" s="54"/>
      <c r="D86" s="67" t="s">
        <v>12</v>
      </c>
      <c r="E86" s="68">
        <f>SUM(D77:E84)</f>
        <v>892.6800000000004</v>
      </c>
      <c r="F86" s="69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48"/>
      <c r="R86" s="48"/>
      <c r="S86" s="48"/>
      <c r="T86" s="48"/>
    </row>
    <row r="87" spans="1:20" ht="12" customHeight="1" x14ac:dyDescent="0.3">
      <c r="A87" s="54"/>
      <c r="B87" s="54"/>
      <c r="C87" s="54"/>
      <c r="D87" s="54"/>
      <c r="E87" s="54"/>
      <c r="F87" s="54"/>
      <c r="G87" s="54"/>
      <c r="H87" s="58" t="s">
        <v>12</v>
      </c>
      <c r="I87" s="242">
        <f>SUM(O76:P85)</f>
        <v>892.68000000000006</v>
      </c>
      <c r="J87" s="238"/>
      <c r="K87" s="238"/>
      <c r="L87" s="238"/>
      <c r="M87" s="238"/>
      <c r="N87" s="238"/>
      <c r="O87" s="238"/>
      <c r="P87" s="58" t="s">
        <v>73</v>
      </c>
      <c r="Q87" s="48"/>
      <c r="R87" s="48"/>
      <c r="S87" s="48"/>
      <c r="T87" s="48"/>
    </row>
    <row r="88" spans="1:20" ht="12" customHeight="1" x14ac:dyDescent="0.3">
      <c r="A88" s="54"/>
      <c r="B88" s="54"/>
      <c r="C88" s="54"/>
      <c r="D88" s="54"/>
      <c r="E88" s="54"/>
      <c r="F88" s="54"/>
      <c r="G88" s="54"/>
      <c r="H88" s="58" t="s">
        <v>74</v>
      </c>
      <c r="I88" s="243" t="s">
        <v>211</v>
      </c>
      <c r="J88" s="243"/>
      <c r="K88" s="243"/>
      <c r="L88" s="243"/>
      <c r="M88" s="243"/>
      <c r="N88" s="243"/>
      <c r="O88" s="243"/>
      <c r="P88" s="243"/>
      <c r="Q88" s="48"/>
      <c r="R88" s="48"/>
      <c r="S88" s="48"/>
      <c r="T88" s="48"/>
    </row>
    <row r="89" spans="1:20" ht="12" customHeight="1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48"/>
      <c r="R89" s="48"/>
      <c r="S89" s="48"/>
      <c r="T89" s="48"/>
    </row>
    <row r="90" spans="1:20" ht="12" customHeight="1" x14ac:dyDescent="0.3">
      <c r="A90" s="54"/>
      <c r="B90" s="54"/>
      <c r="C90" s="70" t="s">
        <v>75</v>
      </c>
      <c r="D90" s="54"/>
      <c r="E90" s="54"/>
      <c r="F90" s="54"/>
      <c r="G90" s="54"/>
      <c r="H90" s="54"/>
      <c r="I90" s="54"/>
      <c r="J90" s="54"/>
      <c r="K90" s="54"/>
      <c r="L90" s="54"/>
      <c r="M90" s="71" t="s">
        <v>76</v>
      </c>
      <c r="N90" s="54"/>
      <c r="O90" s="54"/>
      <c r="P90" s="54"/>
      <c r="Q90" s="48"/>
      <c r="R90" s="48"/>
      <c r="S90" s="48"/>
      <c r="T90" s="48"/>
    </row>
    <row r="91" spans="1:20" ht="12" customHeight="1" x14ac:dyDescent="0.3">
      <c r="A91" s="54"/>
      <c r="B91" s="54"/>
      <c r="C91" s="72" t="s">
        <v>77</v>
      </c>
      <c r="D91" s="54"/>
      <c r="E91" s="54"/>
      <c r="F91" s="54"/>
      <c r="G91" s="54"/>
      <c r="H91" s="54"/>
      <c r="I91" s="54"/>
      <c r="J91" s="54"/>
      <c r="K91" s="54"/>
      <c r="L91" s="54"/>
      <c r="M91" s="58" t="s">
        <v>78</v>
      </c>
      <c r="N91" s="54"/>
      <c r="O91" s="54"/>
      <c r="P91" s="54"/>
      <c r="Q91" s="48"/>
      <c r="R91" s="48"/>
      <c r="S91" s="48"/>
      <c r="T91" s="48"/>
    </row>
    <row r="92" spans="1:20" ht="12" customHeight="1" x14ac:dyDescent="0.3">
      <c r="A92" s="54"/>
      <c r="B92" s="54"/>
      <c r="C92" s="72" t="s">
        <v>79</v>
      </c>
      <c r="D92" s="54"/>
      <c r="E92" s="54"/>
      <c r="F92" s="54"/>
      <c r="G92" s="54"/>
      <c r="H92" s="54"/>
      <c r="I92" s="54"/>
      <c r="J92" s="54"/>
      <c r="K92" s="54"/>
      <c r="L92" s="54"/>
      <c r="M92" s="58" t="s">
        <v>80</v>
      </c>
      <c r="N92" s="54"/>
      <c r="O92" s="54"/>
      <c r="P92" s="54"/>
      <c r="Q92" s="48"/>
      <c r="R92" s="48"/>
      <c r="S92" s="48"/>
      <c r="T92" s="48"/>
    </row>
    <row r="93" spans="1:20" ht="12" customHeight="1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48"/>
      <c r="R93" s="48"/>
      <c r="S93" s="48"/>
      <c r="T93" s="48"/>
    </row>
    <row r="94" spans="1:20" ht="12" customHeight="1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48"/>
      <c r="R94" s="48"/>
      <c r="S94" s="48"/>
      <c r="T94" s="48"/>
    </row>
    <row r="95" spans="1:20" ht="12" customHeight="1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48"/>
      <c r="R95" s="48"/>
      <c r="S95" s="48"/>
      <c r="T95" s="48"/>
    </row>
    <row r="96" spans="1:20" ht="12" customHeight="1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48"/>
      <c r="R96" s="48"/>
      <c r="S96" s="48"/>
      <c r="T96" s="48"/>
    </row>
    <row r="97" spans="1:20" ht="12" customHeight="1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48"/>
      <c r="R97" s="48"/>
      <c r="S97" s="48"/>
      <c r="T97" s="48"/>
    </row>
    <row r="98" spans="1:20" ht="12" customHeight="1" x14ac:dyDescent="0.3">
      <c r="A98" s="54"/>
      <c r="B98" s="55" t="s">
        <v>44</v>
      </c>
      <c r="C98" s="54"/>
      <c r="D98" s="54"/>
      <c r="E98" s="54"/>
      <c r="F98" s="54"/>
      <c r="G98" s="54"/>
      <c r="H98" s="54"/>
      <c r="I98" s="55" t="s">
        <v>45</v>
      </c>
      <c r="J98" s="54"/>
      <c r="K98" s="244" t="s">
        <v>46</v>
      </c>
      <c r="L98" s="244"/>
      <c r="M98" s="244"/>
      <c r="N98" s="244"/>
      <c r="O98" s="55" t="s">
        <v>47</v>
      </c>
      <c r="P98" s="73">
        <f>P64</f>
        <v>93546</v>
      </c>
      <c r="Q98" s="48"/>
      <c r="R98" s="48"/>
      <c r="S98" s="48"/>
      <c r="T98" s="48"/>
    </row>
    <row r="99" spans="1:20" ht="12" customHeight="1" x14ac:dyDescent="0.3">
      <c r="A99" s="54"/>
      <c r="B99" s="55" t="s">
        <v>48</v>
      </c>
      <c r="C99" s="54"/>
      <c r="D99" s="54"/>
      <c r="E99" s="54"/>
      <c r="F99" s="54"/>
      <c r="G99" s="54"/>
      <c r="H99" s="54"/>
      <c r="I99" s="55" t="s">
        <v>49</v>
      </c>
      <c r="J99" s="54"/>
      <c r="K99" s="54"/>
      <c r="L99" s="245">
        <f>L65</f>
        <v>42465</v>
      </c>
      <c r="M99" s="245"/>
      <c r="N99" s="245"/>
      <c r="O99" s="245"/>
      <c r="P99" s="245"/>
      <c r="Q99" s="48"/>
      <c r="R99" s="48"/>
      <c r="S99" s="48"/>
      <c r="T99" s="48"/>
    </row>
    <row r="100" spans="1:20" ht="12" customHeight="1" x14ac:dyDescent="0.3">
      <c r="A100" s="54"/>
      <c r="B100" s="55" t="s">
        <v>50</v>
      </c>
      <c r="C100" s="54"/>
      <c r="D100" s="54"/>
      <c r="E100" s="54"/>
      <c r="F100" s="54"/>
      <c r="G100" s="54"/>
      <c r="H100" s="54"/>
      <c r="I100" s="55" t="s">
        <v>51</v>
      </c>
      <c r="J100" s="54"/>
      <c r="K100" s="54"/>
      <c r="L100" s="54"/>
      <c r="M100" s="246" t="s">
        <v>52</v>
      </c>
      <c r="N100" s="246"/>
      <c r="O100" s="246"/>
      <c r="P100" s="246"/>
      <c r="Q100" s="48"/>
      <c r="R100" s="48"/>
      <c r="S100" s="48"/>
      <c r="T100" s="48"/>
    </row>
    <row r="101" spans="1:20" ht="12" customHeight="1" x14ac:dyDescent="0.3">
      <c r="A101" s="54"/>
      <c r="B101" s="55" t="s">
        <v>53</v>
      </c>
      <c r="C101" s="54"/>
      <c r="D101" s="54"/>
      <c r="E101" s="54"/>
      <c r="F101" s="54"/>
      <c r="G101" s="54"/>
      <c r="H101" s="54"/>
      <c r="I101" s="55" t="s">
        <v>54</v>
      </c>
      <c r="J101" s="54"/>
      <c r="K101" s="54"/>
      <c r="L101" s="54"/>
      <c r="M101" s="54"/>
      <c r="N101" s="56" t="s">
        <v>91</v>
      </c>
      <c r="O101" s="55" t="s">
        <v>55</v>
      </c>
      <c r="P101" s="57" t="s">
        <v>56</v>
      </c>
      <c r="Q101" s="48"/>
      <c r="R101" s="48"/>
      <c r="S101" s="48"/>
      <c r="T101" s="48"/>
    </row>
    <row r="102" spans="1:20" ht="12" customHeight="1" x14ac:dyDescent="0.3">
      <c r="A102" s="54"/>
      <c r="B102" s="55" t="s">
        <v>57</v>
      </c>
      <c r="C102" s="54"/>
      <c r="D102" s="54"/>
      <c r="E102" s="54"/>
      <c r="F102" s="54"/>
      <c r="G102" s="54"/>
      <c r="H102" s="54"/>
      <c r="I102" s="55" t="s">
        <v>58</v>
      </c>
      <c r="J102" s="238">
        <v>4002</v>
      </c>
      <c r="K102" s="238"/>
      <c r="L102" s="238"/>
      <c r="M102" s="238"/>
      <c r="N102" s="55"/>
      <c r="O102" s="55"/>
      <c r="P102" s="55"/>
      <c r="Q102" s="48"/>
      <c r="R102" s="48"/>
      <c r="S102" s="48"/>
      <c r="T102" s="48"/>
    </row>
    <row r="103" spans="1:20" ht="12" customHeight="1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48"/>
      <c r="R103" s="48"/>
      <c r="S103" s="48"/>
      <c r="T103" s="48"/>
    </row>
    <row r="104" spans="1:20" ht="12" customHeight="1" x14ac:dyDescent="0.3">
      <c r="A104" s="54"/>
      <c r="B104" s="54"/>
      <c r="C104" s="54"/>
      <c r="D104" s="54"/>
      <c r="E104" s="54"/>
      <c r="F104" s="54"/>
      <c r="G104" s="54"/>
      <c r="H104" s="54"/>
      <c r="I104" s="58" t="s">
        <v>59</v>
      </c>
      <c r="J104" s="54"/>
      <c r="K104" s="54"/>
      <c r="L104" s="54"/>
      <c r="M104" s="54"/>
      <c r="N104" s="54"/>
      <c r="O104" s="54"/>
      <c r="P104" s="54"/>
      <c r="Q104" s="48"/>
      <c r="R104" s="48"/>
      <c r="S104" s="48"/>
      <c r="T104" s="48"/>
    </row>
    <row r="105" spans="1:20" ht="12" customHeight="1" x14ac:dyDescent="0.3">
      <c r="A105" s="54"/>
      <c r="B105" s="54"/>
      <c r="C105" s="54"/>
      <c r="D105" s="54"/>
      <c r="E105" s="54"/>
      <c r="F105" s="54"/>
      <c r="G105" s="54"/>
      <c r="H105" s="54"/>
      <c r="I105" s="58" t="s">
        <v>60</v>
      </c>
      <c r="J105" s="54"/>
      <c r="K105" s="54"/>
      <c r="L105" s="54"/>
      <c r="M105" s="54"/>
      <c r="N105" s="54"/>
      <c r="O105" s="54"/>
      <c r="P105" s="54"/>
      <c r="Q105" s="48"/>
      <c r="R105" s="48"/>
      <c r="S105" s="48"/>
      <c r="T105" s="48"/>
    </row>
    <row r="106" spans="1:20" ht="12" customHeight="1" x14ac:dyDescent="0.3">
      <c r="A106" s="54"/>
      <c r="B106" s="54"/>
      <c r="C106" s="59" t="s">
        <v>61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48"/>
      <c r="R106" s="48"/>
      <c r="S106" s="48"/>
      <c r="T106" s="48"/>
    </row>
    <row r="107" spans="1:20" ht="12" customHeight="1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48"/>
      <c r="R107" s="48"/>
      <c r="S107" s="48"/>
      <c r="T107" s="48"/>
    </row>
    <row r="108" spans="1:20" ht="12" customHeight="1" x14ac:dyDescent="0.3">
      <c r="A108" s="54"/>
      <c r="B108" s="58" t="s">
        <v>62</v>
      </c>
      <c r="C108" s="54"/>
      <c r="D108" s="54"/>
      <c r="E108" s="54"/>
      <c r="F108" s="54"/>
      <c r="G108" s="54"/>
      <c r="H108" s="60"/>
      <c r="I108" s="60"/>
      <c r="J108" s="60"/>
      <c r="K108" s="60"/>
      <c r="L108" s="60"/>
      <c r="M108" s="60"/>
      <c r="N108" s="60"/>
      <c r="O108" s="54"/>
      <c r="P108" s="54"/>
      <c r="Q108" s="48"/>
      <c r="R108" s="48"/>
      <c r="S108" s="48"/>
      <c r="T108" s="48"/>
    </row>
    <row r="109" spans="1:20" ht="12" customHeight="1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48"/>
      <c r="R109" s="48"/>
      <c r="S109" s="48"/>
      <c r="T109" s="48"/>
    </row>
    <row r="110" spans="1:20" ht="12" customHeight="1" x14ac:dyDescent="0.3">
      <c r="A110" s="54"/>
      <c r="B110" s="54"/>
      <c r="C110" s="61" t="s">
        <v>63</v>
      </c>
      <c r="D110" s="234" t="s">
        <v>64</v>
      </c>
      <c r="E110" s="235"/>
      <c r="F110" s="62"/>
      <c r="G110" s="54"/>
      <c r="H110" s="238" t="str">
        <f t="shared" ref="H110:H119" si="2">IF(H76="","",H76)</f>
        <v/>
      </c>
      <c r="I110" s="238"/>
      <c r="J110" s="238"/>
      <c r="K110" s="238"/>
      <c r="L110" s="238"/>
      <c r="M110" s="238"/>
      <c r="N110" s="63">
        <v>500</v>
      </c>
      <c r="O110" s="238" t="str">
        <f>IF(H76="","",H76*500)</f>
        <v/>
      </c>
      <c r="P110" s="238"/>
      <c r="Q110" s="48"/>
      <c r="R110" s="48"/>
      <c r="S110" s="48"/>
      <c r="T110" s="48"/>
    </row>
    <row r="111" spans="1:20" ht="12" customHeight="1" x14ac:dyDescent="0.3">
      <c r="A111" s="54"/>
      <c r="B111" s="54"/>
      <c r="C111" s="64" t="s">
        <v>65</v>
      </c>
      <c r="D111" s="239">
        <f t="shared" ref="D111:D116" si="3">IF(D77="","",D77)</f>
        <v>46.1</v>
      </c>
      <c r="E111" s="240"/>
      <c r="F111" s="62"/>
      <c r="G111" s="54"/>
      <c r="H111" s="236">
        <f t="shared" si="2"/>
        <v>3</v>
      </c>
      <c r="I111" s="236"/>
      <c r="J111" s="236"/>
      <c r="K111" s="236"/>
      <c r="L111" s="236"/>
      <c r="M111" s="236"/>
      <c r="N111" s="63">
        <v>100</v>
      </c>
      <c r="O111" s="237">
        <f>IF(H111="","",H111*100)</f>
        <v>300</v>
      </c>
      <c r="P111" s="237"/>
      <c r="Q111" s="48"/>
      <c r="R111" s="48"/>
      <c r="S111" s="48"/>
      <c r="T111" s="48"/>
    </row>
    <row r="112" spans="1:20" ht="12" customHeight="1" x14ac:dyDescent="0.3">
      <c r="A112" s="54"/>
      <c r="B112" s="54"/>
      <c r="C112" s="64" t="s">
        <v>66</v>
      </c>
      <c r="D112" s="239" t="str">
        <f t="shared" si="3"/>
        <v xml:space="preserve"> </v>
      </c>
      <c r="E112" s="240"/>
      <c r="F112" s="62"/>
      <c r="G112" s="54"/>
      <c r="H112" s="236">
        <f t="shared" si="2"/>
        <v>10</v>
      </c>
      <c r="I112" s="236"/>
      <c r="J112" s="236"/>
      <c r="K112" s="236"/>
      <c r="L112" s="236"/>
      <c r="M112" s="236"/>
      <c r="N112" s="63">
        <v>50</v>
      </c>
      <c r="O112" s="237">
        <f>IF(H112="","",H112*50)</f>
        <v>500</v>
      </c>
      <c r="P112" s="237"/>
      <c r="Q112" s="48"/>
      <c r="R112" s="48"/>
      <c r="S112" s="48"/>
      <c r="T112" s="48"/>
    </row>
    <row r="113" spans="1:20" ht="12" customHeight="1" x14ac:dyDescent="0.3">
      <c r="A113" s="54"/>
      <c r="B113" s="54"/>
      <c r="C113" s="64" t="s">
        <v>67</v>
      </c>
      <c r="D113" s="239">
        <f t="shared" si="3"/>
        <v>846.58000000000038</v>
      </c>
      <c r="E113" s="240"/>
      <c r="F113" s="62"/>
      <c r="G113" s="54"/>
      <c r="H113" s="236" t="str">
        <f t="shared" si="2"/>
        <v/>
      </c>
      <c r="I113" s="236"/>
      <c r="J113" s="236"/>
      <c r="K113" s="236"/>
      <c r="L113" s="236"/>
      <c r="M113" s="236"/>
      <c r="N113" s="63">
        <v>10</v>
      </c>
      <c r="O113" s="237" t="str">
        <f>IF(H113="","",H113*10)</f>
        <v/>
      </c>
      <c r="P113" s="237"/>
      <c r="Q113" s="48"/>
      <c r="R113" s="48"/>
      <c r="S113" s="48"/>
      <c r="T113" s="48"/>
    </row>
    <row r="114" spans="1:20" ht="12" customHeight="1" x14ac:dyDescent="0.3">
      <c r="A114" s="54"/>
      <c r="B114" s="54"/>
      <c r="C114" s="64" t="str">
        <f>IF(C80="","",C80)</f>
        <v/>
      </c>
      <c r="D114" s="239" t="str">
        <f t="shared" si="3"/>
        <v/>
      </c>
      <c r="E114" s="240"/>
      <c r="F114" s="62"/>
      <c r="G114" s="54"/>
      <c r="H114" s="236">
        <f t="shared" si="2"/>
        <v>18</v>
      </c>
      <c r="I114" s="236"/>
      <c r="J114" s="236"/>
      <c r="K114" s="236"/>
      <c r="L114" s="236"/>
      <c r="M114" s="236"/>
      <c r="N114" s="63">
        <v>5</v>
      </c>
      <c r="O114" s="237">
        <f>IF(H114="","",H114*5)</f>
        <v>90</v>
      </c>
      <c r="P114" s="237"/>
      <c r="Q114" s="48"/>
      <c r="R114" s="48"/>
      <c r="S114" s="48"/>
      <c r="T114" s="48"/>
    </row>
    <row r="115" spans="1:20" ht="12" customHeight="1" x14ac:dyDescent="0.3">
      <c r="A115" s="54"/>
      <c r="B115" s="54"/>
      <c r="C115" s="64" t="str">
        <f>IF(C81="","",C81)</f>
        <v/>
      </c>
      <c r="D115" s="239" t="str">
        <f t="shared" si="3"/>
        <v/>
      </c>
      <c r="E115" s="240"/>
      <c r="F115" s="62"/>
      <c r="G115" s="54"/>
      <c r="H115" s="236">
        <f t="shared" si="2"/>
        <v>2</v>
      </c>
      <c r="I115" s="236"/>
      <c r="J115" s="236"/>
      <c r="K115" s="236"/>
      <c r="L115" s="236"/>
      <c r="M115" s="236"/>
      <c r="N115" s="66" t="s">
        <v>68</v>
      </c>
      <c r="O115" s="237">
        <f>IF(H115="","",H115*1)</f>
        <v>2</v>
      </c>
      <c r="P115" s="237"/>
      <c r="Q115" s="48"/>
      <c r="R115" s="48"/>
      <c r="S115" s="48"/>
      <c r="T115" s="48"/>
    </row>
    <row r="116" spans="1:20" ht="12" customHeight="1" x14ac:dyDescent="0.3">
      <c r="A116" s="54"/>
      <c r="B116" s="54"/>
      <c r="C116" s="64" t="str">
        <f>IF(C82="","",C82)</f>
        <v/>
      </c>
      <c r="D116" s="239" t="str">
        <f t="shared" si="3"/>
        <v/>
      </c>
      <c r="E116" s="240"/>
      <c r="F116" s="62"/>
      <c r="G116" s="54"/>
      <c r="H116" s="236">
        <f t="shared" si="2"/>
        <v>1</v>
      </c>
      <c r="I116" s="236"/>
      <c r="J116" s="236"/>
      <c r="K116" s="236"/>
      <c r="L116" s="236"/>
      <c r="M116" s="236"/>
      <c r="N116" s="66" t="s">
        <v>69</v>
      </c>
      <c r="O116" s="237">
        <f>IF(H116="","",H116*0.5)</f>
        <v>0.5</v>
      </c>
      <c r="P116" s="237"/>
      <c r="Q116" s="48"/>
      <c r="R116" s="48"/>
      <c r="S116" s="48"/>
      <c r="T116" s="48"/>
    </row>
    <row r="117" spans="1:20" ht="12" customHeight="1" x14ac:dyDescent="0.3">
      <c r="A117" s="54"/>
      <c r="B117" s="54"/>
      <c r="C117" s="64"/>
      <c r="D117" s="234" t="s">
        <v>82</v>
      </c>
      <c r="E117" s="235"/>
      <c r="F117" s="62"/>
      <c r="G117" s="54"/>
      <c r="H117" s="236">
        <f t="shared" si="2"/>
        <v>1</v>
      </c>
      <c r="I117" s="236"/>
      <c r="J117" s="236"/>
      <c r="K117" s="236"/>
      <c r="L117" s="236"/>
      <c r="M117" s="236"/>
      <c r="N117" s="66" t="s">
        <v>70</v>
      </c>
      <c r="O117" s="237">
        <f>IF(H117="","",H117*0.1)</f>
        <v>0.1</v>
      </c>
      <c r="P117" s="237"/>
      <c r="Q117" s="48"/>
      <c r="R117" s="48"/>
      <c r="S117" s="48"/>
      <c r="T117" s="48"/>
    </row>
    <row r="118" spans="1:20" ht="12" customHeight="1" x14ac:dyDescent="0.3">
      <c r="A118" s="54"/>
      <c r="B118" s="54"/>
      <c r="C118" s="64" t="s">
        <v>82</v>
      </c>
      <c r="D118" s="234" t="s">
        <v>82</v>
      </c>
      <c r="E118" s="235"/>
      <c r="F118" s="62"/>
      <c r="G118" s="54"/>
      <c r="H118" s="236" t="str">
        <f t="shared" si="2"/>
        <v/>
      </c>
      <c r="I118" s="236"/>
      <c r="J118" s="236"/>
      <c r="K118" s="236"/>
      <c r="L118" s="236"/>
      <c r="M118" s="236"/>
      <c r="N118" s="66" t="s">
        <v>71</v>
      </c>
      <c r="O118" s="237" t="str">
        <f>IF(H118="","",H118*0.05)</f>
        <v/>
      </c>
      <c r="P118" s="237"/>
      <c r="Q118" s="48"/>
      <c r="R118" s="48"/>
      <c r="S118" s="48"/>
      <c r="T118" s="48"/>
    </row>
    <row r="119" spans="1:20" ht="12" customHeight="1" x14ac:dyDescent="0.3">
      <c r="A119" s="54"/>
      <c r="B119" s="54"/>
      <c r="C119" s="64" t="s">
        <v>82</v>
      </c>
      <c r="D119" s="234" t="s">
        <v>82</v>
      </c>
      <c r="E119" s="235"/>
      <c r="F119" s="62"/>
      <c r="G119" s="54"/>
      <c r="H119" s="236">
        <f t="shared" si="2"/>
        <v>8</v>
      </c>
      <c r="I119" s="236"/>
      <c r="J119" s="236"/>
      <c r="K119" s="236"/>
      <c r="L119" s="236"/>
      <c r="M119" s="236"/>
      <c r="N119" s="66" t="s">
        <v>72</v>
      </c>
      <c r="O119" s="237">
        <f>IF(H119="","",H119*0.01)</f>
        <v>0.08</v>
      </c>
      <c r="P119" s="237"/>
      <c r="Q119" s="48"/>
      <c r="R119" s="48"/>
      <c r="S119" s="48"/>
      <c r="T119" s="48"/>
    </row>
    <row r="120" spans="1:20" ht="12" customHeight="1" x14ac:dyDescent="0.3">
      <c r="A120" s="54"/>
      <c r="B120" s="54"/>
      <c r="C120" s="54"/>
      <c r="D120" s="67" t="s">
        <v>12</v>
      </c>
      <c r="E120" s="68">
        <f>E86</f>
        <v>892.6800000000004</v>
      </c>
      <c r="F120" s="69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48"/>
      <c r="R120" s="48"/>
      <c r="S120" s="48"/>
      <c r="T120" s="48"/>
    </row>
    <row r="121" spans="1:20" ht="12" customHeight="1" x14ac:dyDescent="0.3">
      <c r="A121" s="54"/>
      <c r="B121" s="54"/>
      <c r="C121" s="54"/>
      <c r="D121" s="54"/>
      <c r="E121" s="54"/>
      <c r="F121" s="54"/>
      <c r="G121" s="54"/>
      <c r="H121" s="58" t="s">
        <v>12</v>
      </c>
      <c r="I121" s="238">
        <f>SUM(O110:P119)</f>
        <v>892.68000000000006</v>
      </c>
      <c r="J121" s="238"/>
      <c r="K121" s="238"/>
      <c r="L121" s="238"/>
      <c r="M121" s="238"/>
      <c r="N121" s="238"/>
      <c r="O121" s="238"/>
      <c r="P121" s="58" t="s">
        <v>73</v>
      </c>
      <c r="Q121" s="48"/>
      <c r="R121" s="48"/>
      <c r="S121" s="48"/>
      <c r="T121" s="48"/>
    </row>
    <row r="122" spans="1:20" ht="12" customHeight="1" x14ac:dyDescent="0.3">
      <c r="A122" s="54"/>
      <c r="B122" s="54"/>
      <c r="C122" s="54"/>
      <c r="D122" s="54"/>
      <c r="E122" s="54"/>
      <c r="F122" s="54"/>
      <c r="G122" s="54"/>
      <c r="H122" s="58" t="s">
        <v>74</v>
      </c>
      <c r="I122" s="238" t="str">
        <f>IF(I88="","",I88)</f>
        <v>optsutenouazecisidoileisi68bani</v>
      </c>
      <c r="J122" s="238"/>
      <c r="K122" s="238"/>
      <c r="L122" s="238"/>
      <c r="M122" s="238"/>
      <c r="N122" s="238"/>
      <c r="O122" s="238"/>
      <c r="P122" s="238"/>
      <c r="Q122" s="48"/>
      <c r="R122" s="48"/>
      <c r="S122" s="48"/>
      <c r="T122" s="48"/>
    </row>
    <row r="123" spans="1:20" ht="12" customHeight="1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48"/>
      <c r="R123" s="48"/>
      <c r="S123" s="48"/>
      <c r="T123" s="48"/>
    </row>
    <row r="124" spans="1:20" ht="12" customHeight="1" x14ac:dyDescent="0.3">
      <c r="A124" s="54"/>
      <c r="B124" s="54"/>
      <c r="C124" s="70" t="s">
        <v>75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71" t="s">
        <v>76</v>
      </c>
      <c r="N124" s="54"/>
      <c r="O124" s="54"/>
      <c r="P124" s="54"/>
      <c r="Q124" s="48"/>
      <c r="R124" s="48"/>
      <c r="S124" s="48"/>
      <c r="T124" s="48"/>
    </row>
    <row r="125" spans="1:20" ht="12" customHeight="1" x14ac:dyDescent="0.3">
      <c r="A125" s="54"/>
      <c r="B125" s="54"/>
      <c r="C125" s="72" t="s">
        <v>77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8" t="s">
        <v>78</v>
      </c>
      <c r="N125" s="54"/>
      <c r="O125" s="54"/>
      <c r="P125" s="54"/>
      <c r="Q125" s="48"/>
      <c r="R125" s="48"/>
      <c r="S125" s="48"/>
      <c r="T125" s="48"/>
    </row>
    <row r="126" spans="1:20" ht="12" customHeight="1" x14ac:dyDescent="0.3">
      <c r="A126" s="54"/>
      <c r="B126" s="54"/>
      <c r="C126" s="72" t="s">
        <v>79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8" t="s">
        <v>80</v>
      </c>
      <c r="N126" s="54"/>
      <c r="O126" s="54"/>
      <c r="P126" s="54"/>
      <c r="Q126" s="48"/>
      <c r="R126" s="48"/>
      <c r="S126" s="48"/>
      <c r="T126" s="48"/>
    </row>
    <row r="127" spans="1:20" ht="12" customHeight="1" x14ac:dyDescent="0.3">
      <c r="A127" s="54"/>
      <c r="B127" s="55" t="s">
        <v>44</v>
      </c>
      <c r="C127" s="54"/>
      <c r="D127" s="54"/>
      <c r="E127" s="54"/>
      <c r="F127" s="54"/>
      <c r="G127" s="54"/>
      <c r="H127" s="54"/>
      <c r="I127" s="55" t="s">
        <v>45</v>
      </c>
      <c r="J127" s="54"/>
      <c r="K127" s="244" t="s">
        <v>46</v>
      </c>
      <c r="L127" s="244"/>
      <c r="M127" s="244"/>
      <c r="N127" s="244"/>
      <c r="O127" s="55" t="s">
        <v>47</v>
      </c>
      <c r="P127" s="74">
        <f>P1+2</f>
        <v>93547</v>
      </c>
      <c r="Q127" s="48"/>
      <c r="R127" s="48"/>
      <c r="S127" s="48"/>
      <c r="T127" s="48"/>
    </row>
    <row r="128" spans="1:20" ht="12" customHeight="1" x14ac:dyDescent="0.3">
      <c r="A128" s="54"/>
      <c r="B128" s="55" t="s">
        <v>48</v>
      </c>
      <c r="C128" s="54"/>
      <c r="D128" s="54"/>
      <c r="E128" s="54"/>
      <c r="F128" s="54"/>
      <c r="G128" s="54"/>
      <c r="H128" s="54"/>
      <c r="I128" s="55" t="s">
        <v>49</v>
      </c>
      <c r="J128" s="54"/>
      <c r="K128" s="54"/>
      <c r="L128" s="249">
        <f>Raport!B13</f>
        <v>42468</v>
      </c>
      <c r="M128" s="249"/>
      <c r="N128" s="249"/>
      <c r="O128" s="249"/>
      <c r="P128" s="249"/>
      <c r="Q128" s="48"/>
      <c r="R128" s="48"/>
      <c r="S128" s="48"/>
      <c r="T128" s="48"/>
    </row>
    <row r="129" spans="1:20" ht="12" customHeight="1" x14ac:dyDescent="0.3">
      <c r="A129" s="54"/>
      <c r="B129" s="55" t="s">
        <v>50</v>
      </c>
      <c r="C129" s="54"/>
      <c r="D129" s="54"/>
      <c r="E129" s="54"/>
      <c r="F129" s="54"/>
      <c r="G129" s="54"/>
      <c r="H129" s="54"/>
      <c r="I129" s="55" t="s">
        <v>51</v>
      </c>
      <c r="J129" s="54"/>
      <c r="K129" s="54"/>
      <c r="L129" s="54"/>
      <c r="M129" s="246" t="s">
        <v>52</v>
      </c>
      <c r="N129" s="246"/>
      <c r="O129" s="246"/>
      <c r="P129" s="246"/>
      <c r="Q129" s="48"/>
      <c r="R129" s="48"/>
      <c r="S129" s="48"/>
      <c r="T129" s="48"/>
    </row>
    <row r="130" spans="1:20" ht="12" customHeight="1" x14ac:dyDescent="0.3">
      <c r="A130" s="54"/>
      <c r="B130" s="55" t="s">
        <v>53</v>
      </c>
      <c r="C130" s="54"/>
      <c r="D130" s="54"/>
      <c r="E130" s="54"/>
      <c r="F130" s="54"/>
      <c r="G130" s="54"/>
      <c r="H130" s="54"/>
      <c r="I130" s="55" t="s">
        <v>54</v>
      </c>
      <c r="J130" s="54"/>
      <c r="K130" s="54"/>
      <c r="L130" s="54"/>
      <c r="M130" s="54"/>
      <c r="N130" s="56" t="s">
        <v>91</v>
      </c>
      <c r="O130" s="55" t="s">
        <v>55</v>
      </c>
      <c r="P130" s="57" t="s">
        <v>56</v>
      </c>
      <c r="Q130" s="48"/>
      <c r="R130" s="48"/>
      <c r="S130" s="48"/>
      <c r="T130" s="48"/>
    </row>
    <row r="131" spans="1:20" ht="12" customHeight="1" x14ac:dyDescent="0.3">
      <c r="A131" s="54"/>
      <c r="B131" s="55" t="s">
        <v>57</v>
      </c>
      <c r="C131" s="54"/>
      <c r="D131" s="54"/>
      <c r="E131" s="54"/>
      <c r="F131" s="54"/>
      <c r="G131" s="54"/>
      <c r="H131" s="54"/>
      <c r="I131" s="55" t="s">
        <v>58</v>
      </c>
      <c r="J131" s="238">
        <v>4002</v>
      </c>
      <c r="K131" s="238"/>
      <c r="L131" s="238"/>
      <c r="M131" s="238"/>
      <c r="N131" s="55"/>
      <c r="O131" s="55"/>
      <c r="P131" s="55"/>
      <c r="Q131" s="48"/>
      <c r="R131" s="48"/>
      <c r="S131" s="48"/>
      <c r="T131" s="48"/>
    </row>
    <row r="132" spans="1:20" ht="12" customHeight="1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48"/>
      <c r="R132" s="48"/>
      <c r="S132" s="48"/>
      <c r="T132" s="48"/>
    </row>
    <row r="133" spans="1:20" ht="12" customHeight="1" x14ac:dyDescent="0.3">
      <c r="A133" s="54"/>
      <c r="B133" s="54"/>
      <c r="C133" s="54"/>
      <c r="D133" s="54"/>
      <c r="E133" s="54"/>
      <c r="F133" s="54"/>
      <c r="G133" s="54"/>
      <c r="H133" s="54"/>
      <c r="I133" s="58" t="s">
        <v>59</v>
      </c>
      <c r="J133" s="54"/>
      <c r="K133" s="54"/>
      <c r="L133" s="54"/>
      <c r="M133" s="54"/>
      <c r="N133" s="54"/>
      <c r="O133" s="54"/>
      <c r="P133" s="54"/>
      <c r="Q133" s="48"/>
      <c r="R133" s="48"/>
      <c r="S133" s="48"/>
      <c r="T133" s="48"/>
    </row>
    <row r="134" spans="1:20" ht="12" customHeight="1" x14ac:dyDescent="0.3">
      <c r="A134" s="54"/>
      <c r="B134" s="54"/>
      <c r="C134" s="54"/>
      <c r="D134" s="54"/>
      <c r="E134" s="54"/>
      <c r="F134" s="54"/>
      <c r="G134" s="54"/>
      <c r="H134" s="54"/>
      <c r="I134" s="58" t="s">
        <v>60</v>
      </c>
      <c r="J134" s="54"/>
      <c r="K134" s="54"/>
      <c r="L134" s="54"/>
      <c r="M134" s="54"/>
      <c r="N134" s="54"/>
      <c r="O134" s="54"/>
      <c r="P134" s="54"/>
      <c r="Q134" s="48"/>
      <c r="R134" s="48"/>
      <c r="S134" s="48"/>
      <c r="T134" s="48"/>
    </row>
    <row r="135" spans="1:20" ht="12" customHeight="1" x14ac:dyDescent="0.3">
      <c r="A135" s="54"/>
      <c r="B135" s="54"/>
      <c r="C135" s="59" t="s">
        <v>61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48"/>
      <c r="R135" s="48"/>
      <c r="S135" s="48"/>
      <c r="T135" s="48"/>
    </row>
    <row r="136" spans="1:20" ht="12" customHeight="1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48"/>
      <c r="R136" s="48"/>
      <c r="S136" s="48"/>
      <c r="T136" s="48"/>
    </row>
    <row r="137" spans="1:20" ht="12" customHeight="1" x14ac:dyDescent="0.3">
      <c r="A137" s="54"/>
      <c r="B137" s="58" t="s">
        <v>62</v>
      </c>
      <c r="C137" s="54"/>
      <c r="D137" s="54"/>
      <c r="E137" s="54"/>
      <c r="F137" s="54"/>
      <c r="G137" s="54"/>
      <c r="H137" s="60"/>
      <c r="I137" s="60"/>
      <c r="J137" s="60"/>
      <c r="K137" s="60"/>
      <c r="L137" s="60"/>
      <c r="M137" s="60"/>
      <c r="N137" s="60"/>
      <c r="O137" s="54"/>
      <c r="P137" s="54"/>
      <c r="Q137" s="48"/>
      <c r="R137" s="48"/>
      <c r="S137" s="48"/>
      <c r="T137" s="48"/>
    </row>
    <row r="138" spans="1:20" ht="12" customHeight="1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48"/>
      <c r="R138" s="48"/>
      <c r="S138" s="48"/>
      <c r="T138" s="48"/>
    </row>
    <row r="139" spans="1:20" ht="12" customHeight="1" x14ac:dyDescent="0.3">
      <c r="A139" s="54"/>
      <c r="B139" s="54"/>
      <c r="C139" s="61" t="s">
        <v>63</v>
      </c>
      <c r="D139" s="234" t="s">
        <v>64</v>
      </c>
      <c r="E139" s="235"/>
      <c r="F139" s="62"/>
      <c r="G139" s="54"/>
      <c r="H139" s="243"/>
      <c r="I139" s="243"/>
      <c r="J139" s="243"/>
      <c r="K139" s="243"/>
      <c r="L139" s="243"/>
      <c r="M139" s="243"/>
      <c r="N139" s="63">
        <v>500</v>
      </c>
      <c r="O139" s="242" t="str">
        <f>IF(H139="","",H139*500)</f>
        <v/>
      </c>
      <c r="P139" s="242"/>
      <c r="Q139" s="48"/>
      <c r="R139" s="48"/>
      <c r="S139" s="48"/>
      <c r="T139" s="48"/>
    </row>
    <row r="140" spans="1:20" ht="12" customHeight="1" x14ac:dyDescent="0.3">
      <c r="A140" s="54"/>
      <c r="B140" s="54"/>
      <c r="C140" s="64" t="s">
        <v>65</v>
      </c>
      <c r="D140" s="247">
        <v>28.4</v>
      </c>
      <c r="E140" s="248"/>
      <c r="F140" s="62"/>
      <c r="G140" s="54"/>
      <c r="H140" s="241"/>
      <c r="I140" s="241"/>
      <c r="J140" s="241"/>
      <c r="K140" s="241"/>
      <c r="L140" s="241"/>
      <c r="M140" s="241"/>
      <c r="N140" s="63">
        <v>100</v>
      </c>
      <c r="O140" s="237" t="str">
        <f>IF(H140="","",H140*100)</f>
        <v/>
      </c>
      <c r="P140" s="237"/>
      <c r="Q140" s="48"/>
      <c r="R140" s="48"/>
      <c r="S140" s="48"/>
      <c r="T140" s="48"/>
    </row>
    <row r="141" spans="1:20" ht="12" customHeight="1" x14ac:dyDescent="0.3">
      <c r="A141" s="54"/>
      <c r="B141" s="54"/>
      <c r="C141" s="64" t="s">
        <v>66</v>
      </c>
      <c r="D141" s="247"/>
      <c r="E141" s="248"/>
      <c r="F141" s="62"/>
      <c r="G141" s="54"/>
      <c r="H141" s="241">
        <v>8</v>
      </c>
      <c r="I141" s="241"/>
      <c r="J141" s="241"/>
      <c r="K141" s="241"/>
      <c r="L141" s="241"/>
      <c r="M141" s="241"/>
      <c r="N141" s="63">
        <v>50</v>
      </c>
      <c r="O141" s="237">
        <f>IF(H141="","",H141*50)</f>
        <v>400</v>
      </c>
      <c r="P141" s="237"/>
      <c r="Q141" s="48"/>
      <c r="R141" s="48"/>
      <c r="S141" s="48"/>
      <c r="T141" s="48"/>
    </row>
    <row r="142" spans="1:20" ht="12" customHeight="1" x14ac:dyDescent="0.3">
      <c r="A142" s="54"/>
      <c r="B142" s="54"/>
      <c r="C142" s="64" t="s">
        <v>67</v>
      </c>
      <c r="D142" s="250">
        <f>Raport!F13</f>
        <v>394</v>
      </c>
      <c r="E142" s="251"/>
      <c r="F142" s="62"/>
      <c r="G142" s="54"/>
      <c r="H142" s="241"/>
      <c r="I142" s="241"/>
      <c r="J142" s="241"/>
      <c r="K142" s="241"/>
      <c r="L142" s="241"/>
      <c r="M142" s="241"/>
      <c r="N142" s="63">
        <v>10</v>
      </c>
      <c r="O142" s="237" t="str">
        <f>IF(H142="","",H142*10)</f>
        <v/>
      </c>
      <c r="P142" s="237"/>
      <c r="Q142" s="48"/>
      <c r="R142" s="48"/>
      <c r="S142" s="48"/>
      <c r="T142" s="48"/>
    </row>
    <row r="143" spans="1:20" ht="12" customHeight="1" x14ac:dyDescent="0.3">
      <c r="A143" s="54"/>
      <c r="B143" s="54"/>
      <c r="C143" s="65"/>
      <c r="D143" s="247"/>
      <c r="E143" s="248"/>
      <c r="F143" s="62"/>
      <c r="G143" s="54"/>
      <c r="H143" s="241">
        <v>4</v>
      </c>
      <c r="I143" s="241"/>
      <c r="J143" s="241"/>
      <c r="K143" s="241"/>
      <c r="L143" s="241"/>
      <c r="M143" s="241"/>
      <c r="N143" s="63">
        <v>5</v>
      </c>
      <c r="O143" s="237">
        <f>IF(H143="","",H143*5)</f>
        <v>20</v>
      </c>
      <c r="P143" s="237"/>
      <c r="Q143" s="48"/>
      <c r="R143" s="48"/>
      <c r="S143" s="48"/>
      <c r="T143" s="48"/>
    </row>
    <row r="144" spans="1:20" ht="12" customHeight="1" x14ac:dyDescent="0.3">
      <c r="A144" s="54"/>
      <c r="B144" s="54"/>
      <c r="C144" s="65"/>
      <c r="D144" s="247"/>
      <c r="E144" s="248"/>
      <c r="F144" s="62"/>
      <c r="G144" s="54"/>
      <c r="H144" s="241">
        <v>2</v>
      </c>
      <c r="I144" s="241"/>
      <c r="J144" s="241"/>
      <c r="K144" s="241"/>
      <c r="L144" s="241"/>
      <c r="M144" s="241"/>
      <c r="N144" s="66" t="s">
        <v>68</v>
      </c>
      <c r="O144" s="237">
        <f>IF(H144="","",H144*1)</f>
        <v>2</v>
      </c>
      <c r="P144" s="237"/>
      <c r="Q144" s="48"/>
      <c r="R144" s="48"/>
      <c r="S144" s="48"/>
      <c r="T144" s="48"/>
    </row>
    <row r="145" spans="1:20" ht="12" customHeight="1" x14ac:dyDescent="0.3">
      <c r="A145" s="54"/>
      <c r="B145" s="54"/>
      <c r="C145" s="65"/>
      <c r="D145" s="247"/>
      <c r="E145" s="248"/>
      <c r="F145" s="62"/>
      <c r="G145" s="54"/>
      <c r="H145" s="241"/>
      <c r="I145" s="241"/>
      <c r="J145" s="241"/>
      <c r="K145" s="241"/>
      <c r="L145" s="241"/>
      <c r="M145" s="241"/>
      <c r="N145" s="66" t="s">
        <v>69</v>
      </c>
      <c r="O145" s="237" t="str">
        <f>IF(H145="","",H145*0.5)</f>
        <v/>
      </c>
      <c r="P145" s="237"/>
      <c r="Q145" s="48"/>
      <c r="R145" s="48"/>
      <c r="S145" s="48"/>
      <c r="T145" s="48"/>
    </row>
    <row r="146" spans="1:20" ht="12" customHeight="1" x14ac:dyDescent="0.3">
      <c r="A146" s="54"/>
      <c r="B146" s="54"/>
      <c r="C146" s="64" t="s">
        <v>82</v>
      </c>
      <c r="D146" s="234"/>
      <c r="E146" s="235"/>
      <c r="F146" s="62"/>
      <c r="G146" s="54"/>
      <c r="H146" s="241">
        <v>4</v>
      </c>
      <c r="I146" s="241"/>
      <c r="J146" s="241"/>
      <c r="K146" s="241"/>
      <c r="L146" s="241"/>
      <c r="M146" s="241"/>
      <c r="N146" s="66" t="s">
        <v>70</v>
      </c>
      <c r="O146" s="237">
        <f>IF(H146="","",H146*0.1)</f>
        <v>0.4</v>
      </c>
      <c r="P146" s="237"/>
      <c r="Q146" s="48"/>
      <c r="R146" s="48"/>
      <c r="S146" s="48"/>
      <c r="T146" s="48"/>
    </row>
    <row r="147" spans="1:20" ht="12" customHeight="1" x14ac:dyDescent="0.3">
      <c r="A147" s="54"/>
      <c r="B147" s="54"/>
      <c r="C147" s="64" t="s">
        <v>82</v>
      </c>
      <c r="D147" s="234"/>
      <c r="E147" s="235"/>
      <c r="F147" s="62"/>
      <c r="G147" s="54"/>
      <c r="H147" s="241"/>
      <c r="I147" s="241"/>
      <c r="J147" s="241"/>
      <c r="K147" s="241"/>
      <c r="L147" s="241"/>
      <c r="M147" s="241"/>
      <c r="N147" s="66" t="s">
        <v>71</v>
      </c>
      <c r="O147" s="237" t="str">
        <f>IF(H147="","",H147*0.05)</f>
        <v/>
      </c>
      <c r="P147" s="237"/>
      <c r="Q147" s="48"/>
      <c r="R147" s="48"/>
      <c r="S147" s="48"/>
      <c r="T147" s="48"/>
    </row>
    <row r="148" spans="1:20" ht="12" customHeight="1" x14ac:dyDescent="0.3">
      <c r="A148" s="54"/>
      <c r="B148" s="54"/>
      <c r="C148" s="64" t="s">
        <v>82</v>
      </c>
      <c r="D148" s="234" t="s">
        <v>82</v>
      </c>
      <c r="E148" s="235"/>
      <c r="F148" s="62"/>
      <c r="G148" s="54"/>
      <c r="H148" s="241"/>
      <c r="I148" s="241"/>
      <c r="J148" s="241"/>
      <c r="K148" s="241"/>
      <c r="L148" s="241"/>
      <c r="M148" s="241"/>
      <c r="N148" s="66" t="s">
        <v>72</v>
      </c>
      <c r="O148" s="237" t="str">
        <f>IF(H148="","",H148*0.01)</f>
        <v/>
      </c>
      <c r="P148" s="237"/>
      <c r="Q148" s="48"/>
      <c r="R148" s="48"/>
      <c r="S148" s="48"/>
      <c r="T148" s="48"/>
    </row>
    <row r="149" spans="1:20" ht="12" customHeight="1" x14ac:dyDescent="0.3">
      <c r="A149" s="54"/>
      <c r="B149" s="54"/>
      <c r="C149" s="54"/>
      <c r="D149" s="67" t="s">
        <v>12</v>
      </c>
      <c r="E149" s="68">
        <f>SUM(D140:E147)</f>
        <v>422.4</v>
      </c>
      <c r="F149" s="69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48"/>
      <c r="R149" s="48"/>
      <c r="S149" s="48"/>
      <c r="T149" s="48"/>
    </row>
    <row r="150" spans="1:20" ht="12" customHeight="1" x14ac:dyDescent="0.3">
      <c r="A150" s="54"/>
      <c r="B150" s="54"/>
      <c r="C150" s="54"/>
      <c r="D150" s="54"/>
      <c r="E150" s="54"/>
      <c r="F150" s="54"/>
      <c r="G150" s="54"/>
      <c r="H150" s="58" t="s">
        <v>12</v>
      </c>
      <c r="I150" s="242">
        <f>SUM(O139:P148)</f>
        <v>422.4</v>
      </c>
      <c r="J150" s="238"/>
      <c r="K150" s="238"/>
      <c r="L150" s="238"/>
      <c r="M150" s="238"/>
      <c r="N150" s="238"/>
      <c r="O150" s="238"/>
      <c r="P150" s="58" t="s">
        <v>73</v>
      </c>
      <c r="Q150" s="48"/>
      <c r="R150" s="48"/>
      <c r="S150" s="48"/>
      <c r="T150" s="48"/>
    </row>
    <row r="151" spans="1:20" ht="12" customHeight="1" x14ac:dyDescent="0.3">
      <c r="A151" s="54"/>
      <c r="B151" s="54"/>
      <c r="C151" s="54"/>
      <c r="D151" s="54"/>
      <c r="E151" s="54"/>
      <c r="F151" s="54"/>
      <c r="G151" s="54"/>
      <c r="H151" s="58" t="s">
        <v>74</v>
      </c>
      <c r="I151" s="243" t="s">
        <v>212</v>
      </c>
      <c r="J151" s="243"/>
      <c r="K151" s="243"/>
      <c r="L151" s="243"/>
      <c r="M151" s="243"/>
      <c r="N151" s="243"/>
      <c r="O151" s="243"/>
      <c r="P151" s="243"/>
      <c r="Q151" s="48"/>
      <c r="R151" s="48"/>
      <c r="S151" s="48"/>
      <c r="T151" s="48"/>
    </row>
    <row r="152" spans="1:20" ht="12" customHeight="1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48"/>
      <c r="R152" s="48"/>
      <c r="S152" s="48"/>
      <c r="T152" s="48"/>
    </row>
    <row r="153" spans="1:20" ht="12" customHeight="1" x14ac:dyDescent="0.3">
      <c r="A153" s="54"/>
      <c r="B153" s="54"/>
      <c r="C153" s="70" t="s">
        <v>75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71" t="s">
        <v>76</v>
      </c>
      <c r="N153" s="54"/>
      <c r="O153" s="54"/>
      <c r="P153" s="54"/>
      <c r="Q153" s="48"/>
      <c r="R153" s="48"/>
      <c r="S153" s="48"/>
      <c r="T153" s="48"/>
    </row>
    <row r="154" spans="1:20" ht="12" customHeight="1" x14ac:dyDescent="0.3">
      <c r="A154" s="54"/>
      <c r="B154" s="54"/>
      <c r="C154" s="72" t="s">
        <v>77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8" t="s">
        <v>78</v>
      </c>
      <c r="N154" s="54"/>
      <c r="O154" s="54"/>
      <c r="P154" s="54"/>
      <c r="Q154" s="48"/>
      <c r="R154" s="48"/>
      <c r="S154" s="48"/>
      <c r="T154" s="48"/>
    </row>
    <row r="155" spans="1:20" ht="12" customHeight="1" x14ac:dyDescent="0.3">
      <c r="A155" s="54"/>
      <c r="B155" s="54"/>
      <c r="C155" s="72" t="s">
        <v>79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8" t="s">
        <v>80</v>
      </c>
      <c r="N155" s="54"/>
      <c r="O155" s="54"/>
      <c r="P155" s="54"/>
      <c r="Q155" s="48"/>
      <c r="R155" s="48"/>
      <c r="S155" s="48"/>
      <c r="T155" s="48"/>
    </row>
    <row r="156" spans="1:20" ht="12" customHeight="1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48"/>
      <c r="R156" s="48"/>
      <c r="S156" s="48"/>
      <c r="T156" s="48"/>
    </row>
    <row r="157" spans="1:20" ht="12" customHeight="1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48"/>
      <c r="R157" s="48"/>
      <c r="S157" s="48"/>
      <c r="T157" s="48"/>
    </row>
    <row r="158" spans="1:20" ht="12" customHeight="1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48"/>
      <c r="R158" s="48"/>
      <c r="S158" s="48"/>
      <c r="T158" s="48"/>
    </row>
    <row r="159" spans="1:20" ht="12" customHeight="1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48"/>
      <c r="R159" s="48"/>
      <c r="S159" s="48"/>
      <c r="T159" s="48"/>
    </row>
    <row r="160" spans="1:20" ht="12" customHeight="1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8"/>
      <c r="R160" s="48"/>
      <c r="S160" s="48"/>
      <c r="T160" s="48"/>
    </row>
    <row r="161" spans="1:20" ht="12" customHeight="1" x14ac:dyDescent="0.3">
      <c r="A161" s="54"/>
      <c r="B161" s="55" t="s">
        <v>44</v>
      </c>
      <c r="C161" s="54"/>
      <c r="D161" s="54"/>
      <c r="E161" s="54"/>
      <c r="F161" s="54"/>
      <c r="G161" s="54"/>
      <c r="H161" s="54"/>
      <c r="I161" s="55" t="s">
        <v>45</v>
      </c>
      <c r="J161" s="54"/>
      <c r="K161" s="244" t="s">
        <v>46</v>
      </c>
      <c r="L161" s="244"/>
      <c r="M161" s="244"/>
      <c r="N161" s="244"/>
      <c r="O161" s="55" t="s">
        <v>47</v>
      </c>
      <c r="P161" s="73">
        <f>P127</f>
        <v>93547</v>
      </c>
      <c r="Q161" s="48"/>
      <c r="R161" s="48"/>
      <c r="S161" s="48"/>
      <c r="T161" s="48"/>
    </row>
    <row r="162" spans="1:20" ht="12" customHeight="1" x14ac:dyDescent="0.3">
      <c r="A162" s="54"/>
      <c r="B162" s="55" t="s">
        <v>48</v>
      </c>
      <c r="C162" s="54"/>
      <c r="D162" s="54"/>
      <c r="E162" s="54"/>
      <c r="F162" s="54"/>
      <c r="G162" s="54"/>
      <c r="H162" s="54"/>
      <c r="I162" s="55" t="s">
        <v>49</v>
      </c>
      <c r="J162" s="54"/>
      <c r="K162" s="54"/>
      <c r="L162" s="245">
        <f>L128</f>
        <v>42468</v>
      </c>
      <c r="M162" s="245"/>
      <c r="N162" s="245"/>
      <c r="O162" s="245"/>
      <c r="P162" s="245"/>
      <c r="Q162" s="48"/>
      <c r="R162" s="48"/>
      <c r="S162" s="48"/>
      <c r="T162" s="48"/>
    </row>
    <row r="163" spans="1:20" ht="12" customHeight="1" x14ac:dyDescent="0.3">
      <c r="A163" s="54"/>
      <c r="B163" s="55" t="s">
        <v>50</v>
      </c>
      <c r="C163" s="54"/>
      <c r="D163" s="54"/>
      <c r="E163" s="54"/>
      <c r="F163" s="54"/>
      <c r="G163" s="54"/>
      <c r="H163" s="54"/>
      <c r="I163" s="55" t="s">
        <v>51</v>
      </c>
      <c r="J163" s="54"/>
      <c r="K163" s="54"/>
      <c r="L163" s="54"/>
      <c r="M163" s="246" t="s">
        <v>52</v>
      </c>
      <c r="N163" s="246"/>
      <c r="O163" s="246"/>
      <c r="P163" s="246"/>
      <c r="Q163" s="48"/>
      <c r="R163" s="48"/>
      <c r="S163" s="48"/>
      <c r="T163" s="48"/>
    </row>
    <row r="164" spans="1:20" ht="12" customHeight="1" x14ac:dyDescent="0.3">
      <c r="A164" s="54"/>
      <c r="B164" s="55" t="s">
        <v>53</v>
      </c>
      <c r="C164" s="54"/>
      <c r="D164" s="54"/>
      <c r="E164" s="54"/>
      <c r="F164" s="54"/>
      <c r="G164" s="54"/>
      <c r="H164" s="54"/>
      <c r="I164" s="55" t="s">
        <v>54</v>
      </c>
      <c r="J164" s="54"/>
      <c r="K164" s="54"/>
      <c r="L164" s="54"/>
      <c r="M164" s="54"/>
      <c r="N164" s="56" t="s">
        <v>91</v>
      </c>
      <c r="O164" s="55" t="s">
        <v>55</v>
      </c>
      <c r="P164" s="57" t="s">
        <v>56</v>
      </c>
      <c r="Q164" s="48"/>
      <c r="R164" s="48"/>
      <c r="S164" s="48"/>
      <c r="T164" s="48"/>
    </row>
    <row r="165" spans="1:20" ht="12" customHeight="1" x14ac:dyDescent="0.3">
      <c r="A165" s="54"/>
      <c r="B165" s="55" t="s">
        <v>57</v>
      </c>
      <c r="C165" s="54"/>
      <c r="D165" s="54"/>
      <c r="E165" s="54"/>
      <c r="F165" s="54"/>
      <c r="G165" s="54"/>
      <c r="H165" s="54"/>
      <c r="I165" s="55" t="s">
        <v>58</v>
      </c>
      <c r="J165" s="238">
        <v>4002</v>
      </c>
      <c r="K165" s="238"/>
      <c r="L165" s="238"/>
      <c r="M165" s="238"/>
      <c r="N165" s="55"/>
      <c r="O165" s="55"/>
      <c r="P165" s="55"/>
      <c r="Q165" s="48"/>
      <c r="R165" s="48"/>
      <c r="S165" s="48"/>
      <c r="T165" s="48"/>
    </row>
    <row r="166" spans="1:20" ht="12" customHeight="1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48"/>
      <c r="R166" s="48"/>
      <c r="S166" s="48"/>
      <c r="T166" s="48"/>
    </row>
    <row r="167" spans="1:20" ht="12" customHeight="1" x14ac:dyDescent="0.3">
      <c r="A167" s="54"/>
      <c r="B167" s="54"/>
      <c r="C167" s="54"/>
      <c r="D167" s="54"/>
      <c r="E167" s="54"/>
      <c r="F167" s="54"/>
      <c r="G167" s="54"/>
      <c r="H167" s="54"/>
      <c r="I167" s="58" t="s">
        <v>59</v>
      </c>
      <c r="J167" s="54"/>
      <c r="K167" s="54"/>
      <c r="L167" s="54"/>
      <c r="M167" s="54"/>
      <c r="N167" s="54"/>
      <c r="O167" s="54"/>
      <c r="P167" s="54"/>
      <c r="Q167" s="48"/>
      <c r="R167" s="48"/>
      <c r="S167" s="48"/>
      <c r="T167" s="48"/>
    </row>
    <row r="168" spans="1:20" ht="12" customHeight="1" x14ac:dyDescent="0.3">
      <c r="A168" s="54"/>
      <c r="B168" s="54"/>
      <c r="C168" s="54"/>
      <c r="D168" s="54"/>
      <c r="E168" s="54"/>
      <c r="F168" s="54"/>
      <c r="G168" s="54"/>
      <c r="H168" s="54"/>
      <c r="I168" s="58" t="s">
        <v>60</v>
      </c>
      <c r="J168" s="54"/>
      <c r="K168" s="54"/>
      <c r="L168" s="54"/>
      <c r="M168" s="54"/>
      <c r="N168" s="54"/>
      <c r="O168" s="54"/>
      <c r="P168" s="54"/>
      <c r="Q168" s="48"/>
      <c r="R168" s="48"/>
      <c r="S168" s="48"/>
      <c r="T168" s="48"/>
    </row>
    <row r="169" spans="1:20" ht="12" customHeight="1" x14ac:dyDescent="0.3">
      <c r="A169" s="54"/>
      <c r="B169" s="54"/>
      <c r="C169" s="59" t="s">
        <v>61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48"/>
      <c r="R169" s="48"/>
      <c r="S169" s="48"/>
      <c r="T169" s="48"/>
    </row>
    <row r="170" spans="1:20" ht="12" customHeight="1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48"/>
      <c r="R170" s="48"/>
      <c r="S170" s="48"/>
      <c r="T170" s="48"/>
    </row>
    <row r="171" spans="1:20" ht="12" customHeight="1" x14ac:dyDescent="0.3">
      <c r="A171" s="54"/>
      <c r="B171" s="58" t="s">
        <v>62</v>
      </c>
      <c r="C171" s="54"/>
      <c r="D171" s="54"/>
      <c r="E171" s="54"/>
      <c r="F171" s="54"/>
      <c r="G171" s="54"/>
      <c r="H171" s="60"/>
      <c r="I171" s="60"/>
      <c r="J171" s="60"/>
      <c r="K171" s="60"/>
      <c r="L171" s="60"/>
      <c r="M171" s="60"/>
      <c r="N171" s="60"/>
      <c r="O171" s="54"/>
      <c r="P171" s="54"/>
      <c r="Q171" s="48"/>
      <c r="R171" s="48"/>
      <c r="S171" s="48"/>
      <c r="T171" s="48"/>
    </row>
    <row r="172" spans="1:20" ht="12" customHeight="1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48"/>
      <c r="R172" s="48"/>
      <c r="S172" s="48"/>
      <c r="T172" s="48"/>
    </row>
    <row r="173" spans="1:20" ht="12" customHeight="1" x14ac:dyDescent="0.3">
      <c r="A173" s="54"/>
      <c r="B173" s="54"/>
      <c r="C173" s="61" t="s">
        <v>63</v>
      </c>
      <c r="D173" s="234" t="s">
        <v>64</v>
      </c>
      <c r="E173" s="235"/>
      <c r="F173" s="62"/>
      <c r="G173" s="54"/>
      <c r="H173" s="238" t="str">
        <f t="shared" ref="H173:H182" si="4">IF(H139="","",H139)</f>
        <v/>
      </c>
      <c r="I173" s="238"/>
      <c r="J173" s="238"/>
      <c r="K173" s="238"/>
      <c r="L173" s="238"/>
      <c r="M173" s="238"/>
      <c r="N173" s="63">
        <v>500</v>
      </c>
      <c r="O173" s="238" t="str">
        <f>IF(H139="","",H139*500)</f>
        <v/>
      </c>
      <c r="P173" s="238"/>
      <c r="Q173" s="48"/>
      <c r="R173" s="48"/>
      <c r="S173" s="48"/>
      <c r="T173" s="48"/>
    </row>
    <row r="174" spans="1:20" ht="12" customHeight="1" x14ac:dyDescent="0.3">
      <c r="A174" s="54"/>
      <c r="B174" s="54"/>
      <c r="C174" s="64" t="s">
        <v>65</v>
      </c>
      <c r="D174" s="239">
        <f t="shared" ref="D174:D179" si="5">IF(D140="","",D140)</f>
        <v>28.4</v>
      </c>
      <c r="E174" s="240"/>
      <c r="F174" s="62"/>
      <c r="G174" s="54"/>
      <c r="H174" s="236" t="str">
        <f t="shared" si="4"/>
        <v/>
      </c>
      <c r="I174" s="236"/>
      <c r="J174" s="236"/>
      <c r="K174" s="236"/>
      <c r="L174" s="236"/>
      <c r="M174" s="236"/>
      <c r="N174" s="63">
        <v>100</v>
      </c>
      <c r="O174" s="237" t="str">
        <f>IF(H174="","",H174*100)</f>
        <v/>
      </c>
      <c r="P174" s="237"/>
      <c r="Q174" s="48"/>
      <c r="R174" s="48"/>
      <c r="S174" s="48"/>
      <c r="T174" s="48"/>
    </row>
    <row r="175" spans="1:20" ht="12" customHeight="1" x14ac:dyDescent="0.3">
      <c r="A175" s="54"/>
      <c r="B175" s="54"/>
      <c r="C175" s="64" t="s">
        <v>66</v>
      </c>
      <c r="D175" s="239" t="str">
        <f t="shared" si="5"/>
        <v/>
      </c>
      <c r="E175" s="240"/>
      <c r="F175" s="62"/>
      <c r="G175" s="54"/>
      <c r="H175" s="236">
        <f t="shared" si="4"/>
        <v>8</v>
      </c>
      <c r="I175" s="236"/>
      <c r="J175" s="236"/>
      <c r="K175" s="236"/>
      <c r="L175" s="236"/>
      <c r="M175" s="236"/>
      <c r="N175" s="63">
        <v>50</v>
      </c>
      <c r="O175" s="237">
        <f>IF(H175="","",H175*50)</f>
        <v>400</v>
      </c>
      <c r="P175" s="237"/>
      <c r="Q175" s="48"/>
      <c r="R175" s="48"/>
      <c r="S175" s="48"/>
      <c r="T175" s="48"/>
    </row>
    <row r="176" spans="1:20" ht="12" customHeight="1" x14ac:dyDescent="0.3">
      <c r="A176" s="54"/>
      <c r="B176" s="54"/>
      <c r="C176" s="64" t="s">
        <v>67</v>
      </c>
      <c r="D176" s="239">
        <f t="shared" si="5"/>
        <v>394</v>
      </c>
      <c r="E176" s="240"/>
      <c r="F176" s="62"/>
      <c r="G176" s="54"/>
      <c r="H176" s="236" t="str">
        <f t="shared" si="4"/>
        <v/>
      </c>
      <c r="I176" s="236"/>
      <c r="J176" s="236"/>
      <c r="K176" s="236"/>
      <c r="L176" s="236"/>
      <c r="M176" s="236"/>
      <c r="N176" s="63">
        <v>10</v>
      </c>
      <c r="O176" s="237" t="str">
        <f>IF(H176="","",H176*10)</f>
        <v/>
      </c>
      <c r="P176" s="237"/>
      <c r="Q176" s="48"/>
      <c r="R176" s="48"/>
      <c r="S176" s="48"/>
      <c r="T176" s="48"/>
    </row>
    <row r="177" spans="1:20" ht="12" customHeight="1" x14ac:dyDescent="0.3">
      <c r="A177" s="54"/>
      <c r="B177" s="54"/>
      <c r="C177" s="64" t="str">
        <f>IF(C143="","",C143)</f>
        <v/>
      </c>
      <c r="D177" s="239" t="str">
        <f t="shared" si="5"/>
        <v/>
      </c>
      <c r="E177" s="240"/>
      <c r="F177" s="62"/>
      <c r="G177" s="54"/>
      <c r="H177" s="236">
        <f t="shared" si="4"/>
        <v>4</v>
      </c>
      <c r="I177" s="236"/>
      <c r="J177" s="236"/>
      <c r="K177" s="236"/>
      <c r="L177" s="236"/>
      <c r="M177" s="236"/>
      <c r="N177" s="63">
        <v>5</v>
      </c>
      <c r="O177" s="237">
        <f>IF(H177="","",H177*5)</f>
        <v>20</v>
      </c>
      <c r="P177" s="237"/>
      <c r="Q177" s="48"/>
      <c r="R177" s="48"/>
      <c r="S177" s="48"/>
      <c r="T177" s="48"/>
    </row>
    <row r="178" spans="1:20" ht="12" customHeight="1" x14ac:dyDescent="0.3">
      <c r="A178" s="54"/>
      <c r="B178" s="54"/>
      <c r="C178" s="64" t="str">
        <f>IF(C144="","",C144)</f>
        <v/>
      </c>
      <c r="D178" s="239" t="str">
        <f t="shared" si="5"/>
        <v/>
      </c>
      <c r="E178" s="240"/>
      <c r="F178" s="62"/>
      <c r="G178" s="54"/>
      <c r="H178" s="236">
        <f t="shared" si="4"/>
        <v>2</v>
      </c>
      <c r="I178" s="236"/>
      <c r="J178" s="236"/>
      <c r="K178" s="236"/>
      <c r="L178" s="236"/>
      <c r="M178" s="236"/>
      <c r="N178" s="66" t="s">
        <v>68</v>
      </c>
      <c r="O178" s="237">
        <f>IF(H178="","",H178*1)</f>
        <v>2</v>
      </c>
      <c r="P178" s="237"/>
      <c r="Q178" s="48"/>
      <c r="R178" s="48"/>
      <c r="S178" s="48"/>
      <c r="T178" s="48"/>
    </row>
    <row r="179" spans="1:20" ht="12" customHeight="1" x14ac:dyDescent="0.3">
      <c r="A179" s="54"/>
      <c r="B179" s="54"/>
      <c r="C179" s="64" t="str">
        <f>IF(C145="","",C145)</f>
        <v/>
      </c>
      <c r="D179" s="239" t="str">
        <f t="shared" si="5"/>
        <v/>
      </c>
      <c r="E179" s="240"/>
      <c r="F179" s="62"/>
      <c r="G179" s="54"/>
      <c r="H179" s="236" t="str">
        <f t="shared" si="4"/>
        <v/>
      </c>
      <c r="I179" s="236"/>
      <c r="J179" s="236"/>
      <c r="K179" s="236"/>
      <c r="L179" s="236"/>
      <c r="M179" s="236"/>
      <c r="N179" s="66" t="s">
        <v>69</v>
      </c>
      <c r="O179" s="237" t="str">
        <f>IF(H179="","",H179*0.5)</f>
        <v/>
      </c>
      <c r="P179" s="237"/>
      <c r="Q179" s="48"/>
      <c r="R179" s="48"/>
      <c r="S179" s="48"/>
      <c r="T179" s="48"/>
    </row>
    <row r="180" spans="1:20" ht="12" customHeight="1" x14ac:dyDescent="0.3">
      <c r="A180" s="54"/>
      <c r="B180" s="54"/>
      <c r="C180" s="64"/>
      <c r="D180" s="239" t="s">
        <v>82</v>
      </c>
      <c r="E180" s="240"/>
      <c r="F180" s="62"/>
      <c r="G180" s="54"/>
      <c r="H180" s="236">
        <f t="shared" si="4"/>
        <v>4</v>
      </c>
      <c r="I180" s="236"/>
      <c r="J180" s="236"/>
      <c r="K180" s="236"/>
      <c r="L180" s="236"/>
      <c r="M180" s="236"/>
      <c r="N180" s="66" t="s">
        <v>70</v>
      </c>
      <c r="O180" s="237">
        <f>IF(H180="","",H180*0.1)</f>
        <v>0.4</v>
      </c>
      <c r="P180" s="237"/>
      <c r="Q180" s="48"/>
      <c r="R180" s="48"/>
      <c r="S180" s="48"/>
      <c r="T180" s="48"/>
    </row>
    <row r="181" spans="1:20" ht="12" customHeight="1" x14ac:dyDescent="0.3">
      <c r="A181" s="54"/>
      <c r="B181" s="54"/>
      <c r="C181" s="64" t="s">
        <v>82</v>
      </c>
      <c r="D181" s="234" t="s">
        <v>82</v>
      </c>
      <c r="E181" s="235"/>
      <c r="F181" s="62"/>
      <c r="G181" s="54"/>
      <c r="H181" s="236" t="str">
        <f t="shared" si="4"/>
        <v/>
      </c>
      <c r="I181" s="236"/>
      <c r="J181" s="236"/>
      <c r="K181" s="236"/>
      <c r="L181" s="236"/>
      <c r="M181" s="236"/>
      <c r="N181" s="66" t="s">
        <v>71</v>
      </c>
      <c r="O181" s="237" t="str">
        <f>IF(H181="","",H181*0.05)</f>
        <v/>
      </c>
      <c r="P181" s="237"/>
      <c r="Q181" s="48"/>
      <c r="R181" s="48"/>
      <c r="S181" s="48"/>
      <c r="T181" s="48"/>
    </row>
    <row r="182" spans="1:20" ht="12" customHeight="1" x14ac:dyDescent="0.3">
      <c r="A182" s="54"/>
      <c r="B182" s="54"/>
      <c r="C182" s="64" t="s">
        <v>82</v>
      </c>
      <c r="D182" s="234" t="s">
        <v>82</v>
      </c>
      <c r="E182" s="235"/>
      <c r="F182" s="62"/>
      <c r="G182" s="54"/>
      <c r="H182" s="236" t="str">
        <f t="shared" si="4"/>
        <v/>
      </c>
      <c r="I182" s="236"/>
      <c r="J182" s="236"/>
      <c r="K182" s="236"/>
      <c r="L182" s="236"/>
      <c r="M182" s="236"/>
      <c r="N182" s="66" t="s">
        <v>72</v>
      </c>
      <c r="O182" s="237" t="str">
        <f>IF(H182="","",H182*0.01)</f>
        <v/>
      </c>
      <c r="P182" s="237"/>
      <c r="Q182" s="48"/>
      <c r="R182" s="48"/>
      <c r="S182" s="48"/>
      <c r="T182" s="48"/>
    </row>
    <row r="183" spans="1:20" ht="12" customHeight="1" x14ac:dyDescent="0.3">
      <c r="A183" s="54"/>
      <c r="B183" s="54"/>
      <c r="C183" s="54"/>
      <c r="D183" s="67" t="s">
        <v>12</v>
      </c>
      <c r="E183" s="68">
        <f>E149</f>
        <v>422.4</v>
      </c>
      <c r="F183" s="69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48"/>
      <c r="R183" s="48"/>
      <c r="S183" s="48"/>
      <c r="T183" s="48"/>
    </row>
    <row r="184" spans="1:20" ht="12" customHeight="1" x14ac:dyDescent="0.3">
      <c r="A184" s="54"/>
      <c r="B184" s="54"/>
      <c r="C184" s="54"/>
      <c r="D184" s="54"/>
      <c r="E184" s="54"/>
      <c r="F184" s="54"/>
      <c r="G184" s="54"/>
      <c r="H184" s="58" t="s">
        <v>12</v>
      </c>
      <c r="I184" s="238">
        <f>SUM(O173:P182)</f>
        <v>422.4</v>
      </c>
      <c r="J184" s="238"/>
      <c r="K184" s="238"/>
      <c r="L184" s="238"/>
      <c r="M184" s="238"/>
      <c r="N184" s="238"/>
      <c r="O184" s="238"/>
      <c r="P184" s="58" t="s">
        <v>73</v>
      </c>
      <c r="Q184" s="48"/>
      <c r="R184" s="48"/>
      <c r="S184" s="48"/>
      <c r="T184" s="48"/>
    </row>
    <row r="185" spans="1:20" ht="12" customHeight="1" x14ac:dyDescent="0.3">
      <c r="A185" s="54"/>
      <c r="B185" s="54"/>
      <c r="C185" s="54"/>
      <c r="D185" s="54"/>
      <c r="E185" s="54"/>
      <c r="F185" s="54"/>
      <c r="G185" s="54"/>
      <c r="H185" s="58" t="s">
        <v>74</v>
      </c>
      <c r="I185" s="238" t="str">
        <f>IF(I151="","",I151)</f>
        <v>patrusutedouazecisidoileisi40bani</v>
      </c>
      <c r="J185" s="238"/>
      <c r="K185" s="238"/>
      <c r="L185" s="238"/>
      <c r="M185" s="238"/>
      <c r="N185" s="238"/>
      <c r="O185" s="238"/>
      <c r="P185" s="238"/>
      <c r="Q185" s="48"/>
      <c r="R185" s="48"/>
      <c r="S185" s="48"/>
      <c r="T185" s="48"/>
    </row>
    <row r="186" spans="1:20" ht="12" customHeight="1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48"/>
      <c r="R186" s="48"/>
      <c r="S186" s="48"/>
      <c r="T186" s="48"/>
    </row>
    <row r="187" spans="1:20" ht="12" customHeight="1" x14ac:dyDescent="0.3">
      <c r="A187" s="54"/>
      <c r="B187" s="54"/>
      <c r="C187" s="70" t="s">
        <v>75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71" t="s">
        <v>76</v>
      </c>
      <c r="N187" s="54"/>
      <c r="O187" s="54"/>
      <c r="P187" s="54"/>
      <c r="Q187" s="48"/>
      <c r="R187" s="48"/>
      <c r="S187" s="48"/>
      <c r="T187" s="48"/>
    </row>
    <row r="188" spans="1:20" ht="12" customHeight="1" x14ac:dyDescent="0.3">
      <c r="A188" s="54"/>
      <c r="B188" s="54"/>
      <c r="C188" s="72" t="s">
        <v>77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8" t="s">
        <v>78</v>
      </c>
      <c r="N188" s="54"/>
      <c r="O188" s="54"/>
      <c r="P188" s="54"/>
      <c r="Q188" s="48"/>
      <c r="R188" s="48"/>
      <c r="S188" s="48"/>
      <c r="T188" s="48"/>
    </row>
    <row r="189" spans="1:20" ht="12" customHeight="1" x14ac:dyDescent="0.3">
      <c r="A189" s="54"/>
      <c r="B189" s="54"/>
      <c r="C189" s="72" t="s">
        <v>79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8" t="s">
        <v>80</v>
      </c>
      <c r="N189" s="54"/>
      <c r="O189" s="54"/>
      <c r="P189" s="54"/>
      <c r="Q189" s="48"/>
      <c r="R189" s="48"/>
      <c r="S189" s="48"/>
      <c r="T189" s="48"/>
    </row>
    <row r="190" spans="1:20" ht="12" customHeight="1" x14ac:dyDescent="0.3">
      <c r="A190" s="54"/>
      <c r="B190" s="55" t="s">
        <v>44</v>
      </c>
      <c r="C190" s="54"/>
      <c r="D190" s="54"/>
      <c r="E190" s="54"/>
      <c r="F190" s="54"/>
      <c r="G190" s="54"/>
      <c r="H190" s="54"/>
      <c r="I190" s="55" t="s">
        <v>45</v>
      </c>
      <c r="J190" s="54"/>
      <c r="K190" s="244" t="s">
        <v>46</v>
      </c>
      <c r="L190" s="244"/>
      <c r="M190" s="244"/>
      <c r="N190" s="244"/>
      <c r="O190" s="55" t="s">
        <v>47</v>
      </c>
      <c r="P190" s="74">
        <f>P1+3</f>
        <v>93548</v>
      </c>
      <c r="Q190" s="48"/>
      <c r="R190" s="48"/>
      <c r="S190" s="48"/>
      <c r="T190" s="48"/>
    </row>
    <row r="191" spans="1:20" ht="12" customHeight="1" x14ac:dyDescent="0.3">
      <c r="A191" s="54"/>
      <c r="B191" s="55" t="s">
        <v>48</v>
      </c>
      <c r="C191" s="54"/>
      <c r="D191" s="54"/>
      <c r="E191" s="54"/>
      <c r="F191" s="54"/>
      <c r="G191" s="54"/>
      <c r="H191" s="54"/>
      <c r="I191" s="55" t="s">
        <v>49</v>
      </c>
      <c r="J191" s="54"/>
      <c r="K191" s="54"/>
      <c r="L191" s="249">
        <f>Raport!B17</f>
        <v>42472</v>
      </c>
      <c r="M191" s="249"/>
      <c r="N191" s="249"/>
      <c r="O191" s="249"/>
      <c r="P191" s="249"/>
      <c r="Q191" s="48"/>
      <c r="R191" s="48"/>
      <c r="S191" s="48"/>
      <c r="T191" s="48"/>
    </row>
    <row r="192" spans="1:20" ht="12" customHeight="1" x14ac:dyDescent="0.3">
      <c r="A192" s="54"/>
      <c r="B192" s="55" t="s">
        <v>50</v>
      </c>
      <c r="C192" s="54"/>
      <c r="D192" s="54"/>
      <c r="E192" s="54"/>
      <c r="F192" s="54"/>
      <c r="G192" s="54"/>
      <c r="H192" s="54"/>
      <c r="I192" s="55" t="s">
        <v>51</v>
      </c>
      <c r="J192" s="54"/>
      <c r="K192" s="54"/>
      <c r="L192" s="54"/>
      <c r="M192" s="246" t="s">
        <v>52</v>
      </c>
      <c r="N192" s="246"/>
      <c r="O192" s="246"/>
      <c r="P192" s="246"/>
      <c r="Q192" s="48"/>
      <c r="R192" s="48"/>
      <c r="S192" s="48"/>
      <c r="T192" s="48"/>
    </row>
    <row r="193" spans="1:20" ht="12" customHeight="1" x14ac:dyDescent="0.3">
      <c r="A193" s="54"/>
      <c r="B193" s="55" t="s">
        <v>53</v>
      </c>
      <c r="C193" s="54"/>
      <c r="D193" s="54"/>
      <c r="E193" s="54"/>
      <c r="F193" s="54"/>
      <c r="G193" s="54"/>
      <c r="H193" s="54"/>
      <c r="I193" s="55" t="s">
        <v>54</v>
      </c>
      <c r="J193" s="54"/>
      <c r="K193" s="54"/>
      <c r="L193" s="54"/>
      <c r="M193" s="54"/>
      <c r="N193" s="56" t="s">
        <v>91</v>
      </c>
      <c r="O193" s="55" t="s">
        <v>55</v>
      </c>
      <c r="P193" s="57" t="s">
        <v>56</v>
      </c>
      <c r="Q193" s="48"/>
      <c r="R193" s="48"/>
      <c r="S193" s="48"/>
      <c r="T193" s="48"/>
    </row>
    <row r="194" spans="1:20" ht="12" customHeight="1" x14ac:dyDescent="0.3">
      <c r="A194" s="54"/>
      <c r="B194" s="55" t="s">
        <v>57</v>
      </c>
      <c r="C194" s="54"/>
      <c r="D194" s="54"/>
      <c r="E194" s="54"/>
      <c r="F194" s="54"/>
      <c r="G194" s="54"/>
      <c r="H194" s="54"/>
      <c r="I194" s="55" t="s">
        <v>58</v>
      </c>
      <c r="J194" s="238">
        <v>4002</v>
      </c>
      <c r="K194" s="238"/>
      <c r="L194" s="238"/>
      <c r="M194" s="238"/>
      <c r="N194" s="55"/>
      <c r="O194" s="55"/>
      <c r="P194" s="55"/>
      <c r="Q194" s="48"/>
      <c r="R194" s="48"/>
      <c r="S194" s="48"/>
      <c r="T194" s="48"/>
    </row>
    <row r="195" spans="1:20" ht="12" customHeight="1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48"/>
      <c r="R195" s="48"/>
      <c r="S195" s="48"/>
      <c r="T195" s="48"/>
    </row>
    <row r="196" spans="1:20" ht="12" customHeight="1" x14ac:dyDescent="0.3">
      <c r="A196" s="54"/>
      <c r="B196" s="54"/>
      <c r="C196" s="54"/>
      <c r="D196" s="54"/>
      <c r="E196" s="54"/>
      <c r="F196" s="54"/>
      <c r="G196" s="54"/>
      <c r="H196" s="54"/>
      <c r="I196" s="58" t="s">
        <v>59</v>
      </c>
      <c r="J196" s="54"/>
      <c r="K196" s="54"/>
      <c r="L196" s="54"/>
      <c r="M196" s="54"/>
      <c r="N196" s="54"/>
      <c r="O196" s="54"/>
      <c r="P196" s="54"/>
      <c r="Q196" s="48"/>
      <c r="R196" s="48"/>
      <c r="S196" s="48"/>
      <c r="T196" s="48"/>
    </row>
    <row r="197" spans="1:20" ht="12" customHeight="1" x14ac:dyDescent="0.3">
      <c r="A197" s="54"/>
      <c r="B197" s="54"/>
      <c r="C197" s="54"/>
      <c r="D197" s="54"/>
      <c r="E197" s="54"/>
      <c r="F197" s="54"/>
      <c r="G197" s="54"/>
      <c r="H197" s="54"/>
      <c r="I197" s="58" t="s">
        <v>60</v>
      </c>
      <c r="J197" s="54"/>
      <c r="K197" s="54"/>
      <c r="L197" s="54"/>
      <c r="M197" s="54"/>
      <c r="N197" s="54"/>
      <c r="O197" s="54"/>
      <c r="P197" s="54"/>
      <c r="Q197" s="48"/>
      <c r="R197" s="48"/>
      <c r="S197" s="48"/>
      <c r="T197" s="48"/>
    </row>
    <row r="198" spans="1:20" ht="12" customHeight="1" x14ac:dyDescent="0.3">
      <c r="A198" s="54"/>
      <c r="B198" s="54"/>
      <c r="C198" s="59" t="s">
        <v>61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48"/>
      <c r="R198" s="48"/>
      <c r="S198" s="48"/>
      <c r="T198" s="48"/>
    </row>
    <row r="199" spans="1:20" ht="12" customHeight="1" x14ac:dyDescent="0.3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48"/>
      <c r="R199" s="48"/>
      <c r="S199" s="48"/>
      <c r="T199" s="48"/>
    </row>
    <row r="200" spans="1:20" ht="12" customHeight="1" x14ac:dyDescent="0.3">
      <c r="A200" s="54"/>
      <c r="B200" s="58" t="s">
        <v>62</v>
      </c>
      <c r="C200" s="54"/>
      <c r="D200" s="54"/>
      <c r="E200" s="54"/>
      <c r="F200" s="54"/>
      <c r="G200" s="54"/>
      <c r="H200" s="60"/>
      <c r="I200" s="60"/>
      <c r="J200" s="60"/>
      <c r="K200" s="60"/>
      <c r="L200" s="60"/>
      <c r="M200" s="60"/>
      <c r="N200" s="60"/>
      <c r="O200" s="54"/>
      <c r="P200" s="54"/>
      <c r="Q200" s="48"/>
      <c r="R200" s="48"/>
      <c r="S200" s="48"/>
      <c r="T200" s="48"/>
    </row>
    <row r="201" spans="1:20" ht="12" customHeight="1" x14ac:dyDescent="0.3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48"/>
      <c r="R201" s="48"/>
      <c r="S201" s="48"/>
      <c r="T201" s="48"/>
    </row>
    <row r="202" spans="1:20" ht="12" customHeight="1" x14ac:dyDescent="0.3">
      <c r="A202" s="54"/>
      <c r="B202" s="54"/>
      <c r="C202" s="61" t="s">
        <v>63</v>
      </c>
      <c r="D202" s="234" t="s">
        <v>64</v>
      </c>
      <c r="E202" s="235"/>
      <c r="F202" s="62"/>
      <c r="G202" s="54"/>
      <c r="H202" s="243"/>
      <c r="I202" s="243"/>
      <c r="J202" s="243"/>
      <c r="K202" s="243"/>
      <c r="L202" s="243"/>
      <c r="M202" s="243"/>
      <c r="N202" s="63">
        <v>500</v>
      </c>
      <c r="O202" s="242" t="str">
        <f>IF(H202="","",H202*500)</f>
        <v/>
      </c>
      <c r="P202" s="242"/>
      <c r="Q202" s="48"/>
      <c r="R202" s="48"/>
      <c r="S202" s="48"/>
      <c r="T202" s="48"/>
    </row>
    <row r="203" spans="1:20" ht="12" customHeight="1" x14ac:dyDescent="0.3">
      <c r="A203" s="54"/>
      <c r="B203" s="54"/>
      <c r="C203" s="64" t="s">
        <v>65</v>
      </c>
      <c r="D203" s="247">
        <v>58.9</v>
      </c>
      <c r="E203" s="248"/>
      <c r="F203" s="62"/>
      <c r="G203" s="54"/>
      <c r="H203" s="241">
        <v>24</v>
      </c>
      <c r="I203" s="241"/>
      <c r="J203" s="241"/>
      <c r="K203" s="241"/>
      <c r="L203" s="241"/>
      <c r="M203" s="241"/>
      <c r="N203" s="63">
        <v>100</v>
      </c>
      <c r="O203" s="237">
        <f>IF(H203="","",H203*100)</f>
        <v>2400</v>
      </c>
      <c r="P203" s="237"/>
      <c r="Q203" s="48"/>
      <c r="R203" s="48"/>
      <c r="S203" s="48"/>
      <c r="T203" s="48"/>
    </row>
    <row r="204" spans="1:20" ht="12" customHeight="1" x14ac:dyDescent="0.3">
      <c r="A204" s="54"/>
      <c r="B204" s="54"/>
      <c r="C204" s="64" t="s">
        <v>66</v>
      </c>
      <c r="D204" s="247"/>
      <c r="E204" s="248"/>
      <c r="F204" s="62"/>
      <c r="G204" s="54"/>
      <c r="H204" s="241">
        <v>15</v>
      </c>
      <c r="I204" s="241"/>
      <c r="J204" s="241"/>
      <c r="K204" s="241"/>
      <c r="L204" s="241"/>
      <c r="M204" s="241"/>
      <c r="N204" s="63">
        <v>50</v>
      </c>
      <c r="O204" s="237">
        <f>IF(H204="","",H204*50)</f>
        <v>750</v>
      </c>
      <c r="P204" s="237"/>
      <c r="Q204" s="48"/>
      <c r="R204" s="48"/>
      <c r="S204" s="48"/>
      <c r="T204" s="48"/>
    </row>
    <row r="205" spans="1:20" ht="12" customHeight="1" x14ac:dyDescent="0.3">
      <c r="A205" s="54"/>
      <c r="B205" s="54"/>
      <c r="C205" s="64" t="s">
        <v>67</v>
      </c>
      <c r="D205" s="250">
        <f>Raport!F17</f>
        <v>3096.1799999999994</v>
      </c>
      <c r="E205" s="251"/>
      <c r="F205" s="62"/>
      <c r="G205" s="54"/>
      <c r="H205" s="241"/>
      <c r="I205" s="241"/>
      <c r="J205" s="241"/>
      <c r="K205" s="241"/>
      <c r="L205" s="241"/>
      <c r="M205" s="241"/>
      <c r="N205" s="63">
        <v>10</v>
      </c>
      <c r="O205" s="237" t="str">
        <f>IF(H205="","",H205*10)</f>
        <v/>
      </c>
      <c r="P205" s="237"/>
      <c r="Q205" s="48"/>
      <c r="R205" s="48"/>
      <c r="S205" s="48"/>
      <c r="T205" s="48"/>
    </row>
    <row r="206" spans="1:20" ht="12" customHeight="1" x14ac:dyDescent="0.3">
      <c r="A206" s="54"/>
      <c r="B206" s="54"/>
      <c r="C206" s="65"/>
      <c r="D206" s="247"/>
      <c r="E206" s="248"/>
      <c r="F206" s="62"/>
      <c r="G206" s="54"/>
      <c r="H206" s="241">
        <v>1</v>
      </c>
      <c r="I206" s="241"/>
      <c r="J206" s="241"/>
      <c r="K206" s="241"/>
      <c r="L206" s="241"/>
      <c r="M206" s="241"/>
      <c r="N206" s="63">
        <v>5</v>
      </c>
      <c r="O206" s="237">
        <f>IF(H206="","",H206*5)</f>
        <v>5</v>
      </c>
      <c r="P206" s="237"/>
      <c r="Q206" s="48"/>
      <c r="R206" s="48"/>
      <c r="S206" s="48"/>
      <c r="T206" s="48"/>
    </row>
    <row r="207" spans="1:20" ht="12" customHeight="1" x14ac:dyDescent="0.3">
      <c r="A207" s="54"/>
      <c r="B207" s="54"/>
      <c r="C207" s="65"/>
      <c r="D207" s="247"/>
      <c r="E207" s="248"/>
      <c r="F207" s="62"/>
      <c r="G207" s="54"/>
      <c r="H207" s="241"/>
      <c r="I207" s="241"/>
      <c r="J207" s="241"/>
      <c r="K207" s="241"/>
      <c r="L207" s="241"/>
      <c r="M207" s="241"/>
      <c r="N207" s="66" t="s">
        <v>68</v>
      </c>
      <c r="O207" s="237" t="str">
        <f>IF(H207="","",H207*1)</f>
        <v/>
      </c>
      <c r="P207" s="237"/>
      <c r="Q207" s="48"/>
      <c r="R207" s="48"/>
      <c r="S207" s="48"/>
      <c r="T207" s="48"/>
    </row>
    <row r="208" spans="1:20" ht="12" customHeight="1" x14ac:dyDescent="0.3">
      <c r="A208" s="54"/>
      <c r="B208" s="54"/>
      <c r="C208" s="65"/>
      <c r="D208" s="247"/>
      <c r="E208" s="248"/>
      <c r="F208" s="62"/>
      <c r="G208" s="54"/>
      <c r="H208" s="241"/>
      <c r="I208" s="241"/>
      <c r="J208" s="241"/>
      <c r="K208" s="241"/>
      <c r="L208" s="241"/>
      <c r="M208" s="241"/>
      <c r="N208" s="66" t="s">
        <v>69</v>
      </c>
      <c r="O208" s="237" t="str">
        <f>IF(H208="","",H208*0.5)</f>
        <v/>
      </c>
      <c r="P208" s="237"/>
      <c r="Q208" s="48"/>
      <c r="R208" s="48"/>
      <c r="S208" s="48"/>
      <c r="T208" s="48"/>
    </row>
    <row r="209" spans="1:20" ht="12" customHeight="1" x14ac:dyDescent="0.3">
      <c r="A209" s="54"/>
      <c r="B209" s="54"/>
      <c r="C209" s="64" t="s">
        <v>82</v>
      </c>
      <c r="D209" s="239"/>
      <c r="E209" s="240"/>
      <c r="F209" s="62"/>
      <c r="G209" s="54"/>
      <c r="H209" s="241"/>
      <c r="I209" s="241"/>
      <c r="J209" s="241"/>
      <c r="K209" s="241"/>
      <c r="L209" s="241"/>
      <c r="M209" s="241"/>
      <c r="N209" s="66" t="s">
        <v>70</v>
      </c>
      <c r="O209" s="237" t="str">
        <f>IF(H209="","",H209*0.1)</f>
        <v/>
      </c>
      <c r="P209" s="237"/>
      <c r="Q209" s="48"/>
      <c r="R209" s="48"/>
      <c r="S209" s="48"/>
      <c r="T209" s="48"/>
    </row>
    <row r="210" spans="1:20" ht="12" customHeight="1" x14ac:dyDescent="0.3">
      <c r="A210" s="54"/>
      <c r="B210" s="54"/>
      <c r="C210" s="64" t="s">
        <v>82</v>
      </c>
      <c r="D210" s="234"/>
      <c r="E210" s="235"/>
      <c r="F210" s="62"/>
      <c r="G210" s="54"/>
      <c r="H210" s="241"/>
      <c r="I210" s="241"/>
      <c r="J210" s="241"/>
      <c r="K210" s="241"/>
      <c r="L210" s="241"/>
      <c r="M210" s="241"/>
      <c r="N210" s="66" t="s">
        <v>71</v>
      </c>
      <c r="O210" s="237" t="str">
        <f>IF(H210="","",H210*0.05)</f>
        <v/>
      </c>
      <c r="P210" s="237"/>
      <c r="Q210" s="48"/>
      <c r="R210" s="48"/>
      <c r="S210" s="48"/>
      <c r="T210" s="48"/>
    </row>
    <row r="211" spans="1:20" ht="12" customHeight="1" x14ac:dyDescent="0.3">
      <c r="A211" s="54"/>
      <c r="B211" s="54"/>
      <c r="C211" s="64" t="s">
        <v>82</v>
      </c>
      <c r="D211" s="234" t="s">
        <v>82</v>
      </c>
      <c r="E211" s="235"/>
      <c r="F211" s="62"/>
      <c r="G211" s="54"/>
      <c r="H211" s="241">
        <v>8</v>
      </c>
      <c r="I211" s="241"/>
      <c r="J211" s="241"/>
      <c r="K211" s="241"/>
      <c r="L211" s="241"/>
      <c r="M211" s="241"/>
      <c r="N211" s="66" t="s">
        <v>72</v>
      </c>
      <c r="O211" s="237">
        <f>IF(H211="","",H211*0.01)</f>
        <v>0.08</v>
      </c>
      <c r="P211" s="237"/>
      <c r="Q211" s="48"/>
      <c r="R211" s="48"/>
      <c r="S211" s="48"/>
      <c r="T211" s="48"/>
    </row>
    <row r="212" spans="1:20" ht="12" customHeight="1" x14ac:dyDescent="0.3">
      <c r="A212" s="54"/>
      <c r="B212" s="54"/>
      <c r="C212" s="54"/>
      <c r="D212" s="67" t="s">
        <v>12</v>
      </c>
      <c r="E212" s="68">
        <f>SUM(D203:E210)</f>
        <v>3155.0799999999995</v>
      </c>
      <c r="F212" s="69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48"/>
      <c r="R212" s="48"/>
      <c r="S212" s="48"/>
      <c r="T212" s="48"/>
    </row>
    <row r="213" spans="1:20" ht="12" customHeight="1" x14ac:dyDescent="0.3">
      <c r="A213" s="54"/>
      <c r="B213" s="54"/>
      <c r="C213" s="54"/>
      <c r="D213" s="54"/>
      <c r="E213" s="54"/>
      <c r="F213" s="54"/>
      <c r="G213" s="54"/>
      <c r="H213" s="58" t="s">
        <v>12</v>
      </c>
      <c r="I213" s="242">
        <f>SUM(O202:P211)</f>
        <v>3155.08</v>
      </c>
      <c r="J213" s="238"/>
      <c r="K213" s="238"/>
      <c r="L213" s="238"/>
      <c r="M213" s="238"/>
      <c r="N213" s="238"/>
      <c r="O213" s="238"/>
      <c r="P213" s="58" t="s">
        <v>73</v>
      </c>
      <c r="Q213" s="48"/>
      <c r="R213" s="48"/>
      <c r="S213" s="48"/>
      <c r="T213" s="48"/>
    </row>
    <row r="214" spans="1:20" ht="12" customHeight="1" x14ac:dyDescent="0.3">
      <c r="A214" s="54"/>
      <c r="B214" s="54"/>
      <c r="C214" s="54"/>
      <c r="D214" s="54"/>
      <c r="E214" s="54"/>
      <c r="F214" s="54"/>
      <c r="G214" s="54"/>
      <c r="H214" s="58" t="s">
        <v>74</v>
      </c>
      <c r="I214" s="243" t="s">
        <v>214</v>
      </c>
      <c r="J214" s="243"/>
      <c r="K214" s="243"/>
      <c r="L214" s="243"/>
      <c r="M214" s="243"/>
      <c r="N214" s="243"/>
      <c r="O214" s="243"/>
      <c r="P214" s="243"/>
      <c r="Q214" s="48"/>
      <c r="R214" s="48"/>
      <c r="S214" s="48"/>
      <c r="T214" s="48"/>
    </row>
    <row r="215" spans="1:20" ht="12" customHeight="1" x14ac:dyDescent="0.3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48"/>
      <c r="R215" s="48"/>
      <c r="S215" s="48"/>
      <c r="T215" s="48"/>
    </row>
    <row r="216" spans="1:20" ht="12" customHeight="1" x14ac:dyDescent="0.3">
      <c r="A216" s="54"/>
      <c r="B216" s="54"/>
      <c r="C216" s="70" t="s">
        <v>75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71" t="s">
        <v>76</v>
      </c>
      <c r="N216" s="54"/>
      <c r="O216" s="54"/>
      <c r="P216" s="54"/>
      <c r="Q216" s="48"/>
      <c r="R216" s="48"/>
      <c r="S216" s="48"/>
      <c r="T216" s="48"/>
    </row>
    <row r="217" spans="1:20" ht="12" customHeight="1" x14ac:dyDescent="0.3">
      <c r="A217" s="54"/>
      <c r="B217" s="54"/>
      <c r="C217" s="72" t="s">
        <v>77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8" t="s">
        <v>78</v>
      </c>
      <c r="N217" s="54"/>
      <c r="O217" s="54"/>
      <c r="P217" s="54"/>
      <c r="Q217" s="48"/>
      <c r="R217" s="48"/>
      <c r="S217" s="48"/>
      <c r="T217" s="48"/>
    </row>
    <row r="218" spans="1:20" ht="12" customHeight="1" x14ac:dyDescent="0.3">
      <c r="A218" s="54"/>
      <c r="B218" s="54"/>
      <c r="C218" s="72" t="s">
        <v>79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8" t="s">
        <v>80</v>
      </c>
      <c r="N218" s="54"/>
      <c r="O218" s="54"/>
      <c r="P218" s="54"/>
      <c r="Q218" s="48"/>
      <c r="R218" s="48"/>
      <c r="S218" s="48"/>
      <c r="T218" s="48"/>
    </row>
    <row r="219" spans="1:20" ht="12" customHeight="1" x14ac:dyDescent="0.3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48"/>
      <c r="R219" s="48"/>
      <c r="S219" s="48"/>
      <c r="T219" s="48"/>
    </row>
    <row r="220" spans="1:20" ht="12" customHeight="1" x14ac:dyDescent="0.3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48"/>
      <c r="R220" s="48"/>
      <c r="S220" s="48"/>
      <c r="T220" s="48"/>
    </row>
    <row r="221" spans="1:20" ht="12" customHeight="1" x14ac:dyDescent="0.3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48"/>
      <c r="R221" s="48"/>
      <c r="S221" s="48"/>
      <c r="T221" s="48"/>
    </row>
    <row r="222" spans="1:20" ht="12" customHeight="1" x14ac:dyDescent="0.3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48"/>
      <c r="R222" s="48"/>
      <c r="S222" s="48"/>
      <c r="T222" s="48"/>
    </row>
    <row r="223" spans="1:20" ht="12" customHeight="1" x14ac:dyDescent="0.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48"/>
      <c r="R223" s="48"/>
      <c r="S223" s="48"/>
      <c r="T223" s="48"/>
    </row>
    <row r="224" spans="1:20" ht="12" customHeight="1" x14ac:dyDescent="0.3">
      <c r="A224" s="54"/>
      <c r="B224" s="55" t="s">
        <v>44</v>
      </c>
      <c r="C224" s="54"/>
      <c r="D224" s="54"/>
      <c r="E224" s="54"/>
      <c r="F224" s="54"/>
      <c r="G224" s="54"/>
      <c r="H224" s="54"/>
      <c r="I224" s="55" t="s">
        <v>45</v>
      </c>
      <c r="J224" s="54"/>
      <c r="K224" s="244" t="s">
        <v>46</v>
      </c>
      <c r="L224" s="244"/>
      <c r="M224" s="244"/>
      <c r="N224" s="244"/>
      <c r="O224" s="55" t="s">
        <v>47</v>
      </c>
      <c r="P224" s="73">
        <f>P190</f>
        <v>93548</v>
      </c>
      <c r="Q224" s="48"/>
      <c r="R224" s="48"/>
      <c r="S224" s="48"/>
      <c r="T224" s="48"/>
    </row>
    <row r="225" spans="1:20" ht="12" customHeight="1" x14ac:dyDescent="0.3">
      <c r="A225" s="54"/>
      <c r="B225" s="55" t="s">
        <v>48</v>
      </c>
      <c r="C225" s="54"/>
      <c r="D225" s="54"/>
      <c r="E225" s="54"/>
      <c r="F225" s="54"/>
      <c r="G225" s="54"/>
      <c r="H225" s="54"/>
      <c r="I225" s="55" t="s">
        <v>49</v>
      </c>
      <c r="J225" s="54"/>
      <c r="K225" s="54"/>
      <c r="L225" s="245">
        <f>L191</f>
        <v>42472</v>
      </c>
      <c r="M225" s="245"/>
      <c r="N225" s="245"/>
      <c r="O225" s="245"/>
      <c r="P225" s="245"/>
      <c r="Q225" s="48"/>
      <c r="R225" s="48"/>
      <c r="S225" s="48"/>
      <c r="T225" s="48"/>
    </row>
    <row r="226" spans="1:20" ht="12" customHeight="1" x14ac:dyDescent="0.3">
      <c r="A226" s="54"/>
      <c r="B226" s="55" t="s">
        <v>50</v>
      </c>
      <c r="C226" s="54"/>
      <c r="D226" s="54"/>
      <c r="E226" s="54"/>
      <c r="F226" s="54"/>
      <c r="G226" s="54"/>
      <c r="H226" s="54"/>
      <c r="I226" s="55" t="s">
        <v>51</v>
      </c>
      <c r="J226" s="54"/>
      <c r="K226" s="54"/>
      <c r="L226" s="54"/>
      <c r="M226" s="246" t="s">
        <v>52</v>
      </c>
      <c r="N226" s="246"/>
      <c r="O226" s="246"/>
      <c r="P226" s="246"/>
      <c r="Q226" s="48"/>
      <c r="R226" s="48"/>
      <c r="S226" s="48"/>
      <c r="T226" s="48"/>
    </row>
    <row r="227" spans="1:20" ht="12" customHeight="1" x14ac:dyDescent="0.3">
      <c r="A227" s="54"/>
      <c r="B227" s="55" t="s">
        <v>53</v>
      </c>
      <c r="C227" s="54"/>
      <c r="D227" s="54"/>
      <c r="E227" s="54"/>
      <c r="F227" s="54"/>
      <c r="G227" s="54"/>
      <c r="H227" s="54"/>
      <c r="I227" s="55" t="s">
        <v>54</v>
      </c>
      <c r="J227" s="54"/>
      <c r="K227" s="54"/>
      <c r="L227" s="54"/>
      <c r="M227" s="54"/>
      <c r="N227" s="56" t="s">
        <v>91</v>
      </c>
      <c r="O227" s="55" t="s">
        <v>55</v>
      </c>
      <c r="P227" s="57" t="s">
        <v>56</v>
      </c>
      <c r="Q227" s="48"/>
      <c r="R227" s="48"/>
      <c r="S227" s="48"/>
      <c r="T227" s="48"/>
    </row>
    <row r="228" spans="1:20" ht="12" customHeight="1" x14ac:dyDescent="0.3">
      <c r="A228" s="54"/>
      <c r="B228" s="55" t="s">
        <v>57</v>
      </c>
      <c r="C228" s="54"/>
      <c r="D228" s="54"/>
      <c r="E228" s="54"/>
      <c r="F228" s="54"/>
      <c r="G228" s="54"/>
      <c r="H228" s="54"/>
      <c r="I228" s="55" t="s">
        <v>58</v>
      </c>
      <c r="J228" s="238">
        <v>4002</v>
      </c>
      <c r="K228" s="238"/>
      <c r="L228" s="238"/>
      <c r="M228" s="238"/>
      <c r="N228" s="55"/>
      <c r="O228" s="55"/>
      <c r="P228" s="55"/>
      <c r="Q228" s="48"/>
      <c r="R228" s="48"/>
      <c r="S228" s="48"/>
      <c r="T228" s="48"/>
    </row>
    <row r="229" spans="1:20" ht="12" customHeight="1" x14ac:dyDescent="0.3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48"/>
      <c r="R229" s="48"/>
      <c r="S229" s="48"/>
      <c r="T229" s="48"/>
    </row>
    <row r="230" spans="1:20" ht="12" customHeight="1" x14ac:dyDescent="0.3">
      <c r="A230" s="54"/>
      <c r="B230" s="54"/>
      <c r="C230" s="54"/>
      <c r="D230" s="54"/>
      <c r="E230" s="54"/>
      <c r="F230" s="54"/>
      <c r="G230" s="54"/>
      <c r="H230" s="54"/>
      <c r="I230" s="58" t="s">
        <v>59</v>
      </c>
      <c r="J230" s="54"/>
      <c r="K230" s="54"/>
      <c r="L230" s="54"/>
      <c r="M230" s="54"/>
      <c r="N230" s="54"/>
      <c r="O230" s="54"/>
      <c r="P230" s="54"/>
      <c r="Q230" s="48"/>
      <c r="R230" s="48"/>
      <c r="S230" s="48"/>
      <c r="T230" s="48"/>
    </row>
    <row r="231" spans="1:20" ht="12" customHeight="1" x14ac:dyDescent="0.3">
      <c r="A231" s="54"/>
      <c r="B231" s="54"/>
      <c r="C231" s="54"/>
      <c r="D231" s="54"/>
      <c r="E231" s="54"/>
      <c r="F231" s="54"/>
      <c r="G231" s="54"/>
      <c r="H231" s="54"/>
      <c r="I231" s="58" t="s">
        <v>60</v>
      </c>
      <c r="J231" s="54"/>
      <c r="K231" s="54"/>
      <c r="L231" s="54"/>
      <c r="M231" s="54"/>
      <c r="N231" s="54"/>
      <c r="O231" s="54"/>
      <c r="P231" s="54"/>
      <c r="Q231" s="48"/>
      <c r="R231" s="48"/>
      <c r="S231" s="48"/>
      <c r="T231" s="48"/>
    </row>
    <row r="232" spans="1:20" ht="12" customHeight="1" x14ac:dyDescent="0.3">
      <c r="A232" s="54"/>
      <c r="B232" s="54"/>
      <c r="C232" s="59" t="s">
        <v>61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48"/>
      <c r="R232" s="48"/>
      <c r="S232" s="48"/>
      <c r="T232" s="48"/>
    </row>
    <row r="233" spans="1:20" ht="12" customHeight="1" x14ac:dyDescent="0.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48"/>
      <c r="R233" s="48"/>
      <c r="S233" s="48"/>
      <c r="T233" s="48"/>
    </row>
    <row r="234" spans="1:20" ht="12" customHeight="1" x14ac:dyDescent="0.3">
      <c r="A234" s="54"/>
      <c r="B234" s="58" t="s">
        <v>62</v>
      </c>
      <c r="C234" s="54"/>
      <c r="D234" s="54"/>
      <c r="E234" s="54"/>
      <c r="F234" s="54"/>
      <c r="G234" s="54"/>
      <c r="H234" s="60"/>
      <c r="I234" s="60"/>
      <c r="J234" s="60"/>
      <c r="K234" s="60"/>
      <c r="L234" s="60"/>
      <c r="M234" s="60"/>
      <c r="N234" s="60"/>
      <c r="O234" s="54"/>
      <c r="P234" s="54"/>
      <c r="Q234" s="48"/>
      <c r="R234" s="48"/>
      <c r="S234" s="48"/>
      <c r="T234" s="48"/>
    </row>
    <row r="235" spans="1:20" ht="12" customHeight="1" x14ac:dyDescent="0.3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48"/>
      <c r="R235" s="48"/>
      <c r="S235" s="48"/>
      <c r="T235" s="48"/>
    </row>
    <row r="236" spans="1:20" ht="12" customHeight="1" x14ac:dyDescent="0.3">
      <c r="A236" s="54"/>
      <c r="B236" s="54"/>
      <c r="C236" s="61" t="s">
        <v>63</v>
      </c>
      <c r="D236" s="234" t="s">
        <v>64</v>
      </c>
      <c r="E236" s="235"/>
      <c r="F236" s="62"/>
      <c r="G236" s="54"/>
      <c r="H236" s="238" t="str">
        <f t="shared" ref="H236:H245" si="6">IF(H202="","",H202)</f>
        <v/>
      </c>
      <c r="I236" s="238"/>
      <c r="J236" s="238"/>
      <c r="K236" s="238"/>
      <c r="L236" s="238"/>
      <c r="M236" s="238"/>
      <c r="N236" s="63">
        <v>500</v>
      </c>
      <c r="O236" s="238" t="str">
        <f>IF(H202="","",H202*500)</f>
        <v/>
      </c>
      <c r="P236" s="238"/>
      <c r="Q236" s="48"/>
      <c r="R236" s="48"/>
      <c r="S236" s="48"/>
      <c r="T236" s="48"/>
    </row>
    <row r="237" spans="1:20" ht="12" customHeight="1" x14ac:dyDescent="0.3">
      <c r="A237" s="54"/>
      <c r="B237" s="54"/>
      <c r="C237" s="64" t="s">
        <v>65</v>
      </c>
      <c r="D237" s="239">
        <f t="shared" ref="D237:D242" si="7">IF(D203="","",D203)</f>
        <v>58.9</v>
      </c>
      <c r="E237" s="240"/>
      <c r="F237" s="62"/>
      <c r="G237" s="54"/>
      <c r="H237" s="236">
        <f t="shared" si="6"/>
        <v>24</v>
      </c>
      <c r="I237" s="236"/>
      <c r="J237" s="236"/>
      <c r="K237" s="236"/>
      <c r="L237" s="236"/>
      <c r="M237" s="236"/>
      <c r="N237" s="63">
        <v>100</v>
      </c>
      <c r="O237" s="237">
        <f>IF(H237="","",H237*100)</f>
        <v>2400</v>
      </c>
      <c r="P237" s="237"/>
      <c r="Q237" s="48"/>
      <c r="R237" s="48"/>
      <c r="S237" s="48"/>
      <c r="T237" s="48"/>
    </row>
    <row r="238" spans="1:20" ht="12" customHeight="1" x14ac:dyDescent="0.3">
      <c r="A238" s="54"/>
      <c r="B238" s="54"/>
      <c r="C238" s="64" t="s">
        <v>66</v>
      </c>
      <c r="D238" s="239" t="str">
        <f t="shared" si="7"/>
        <v/>
      </c>
      <c r="E238" s="240"/>
      <c r="F238" s="62"/>
      <c r="G238" s="54"/>
      <c r="H238" s="236">
        <f t="shared" si="6"/>
        <v>15</v>
      </c>
      <c r="I238" s="236"/>
      <c r="J238" s="236"/>
      <c r="K238" s="236"/>
      <c r="L238" s="236"/>
      <c r="M238" s="236"/>
      <c r="N238" s="63">
        <v>50</v>
      </c>
      <c r="O238" s="237">
        <f>IF(H238="","",H238*50)</f>
        <v>750</v>
      </c>
      <c r="P238" s="237"/>
      <c r="Q238" s="48"/>
      <c r="R238" s="48"/>
      <c r="S238" s="48"/>
      <c r="T238" s="48"/>
    </row>
    <row r="239" spans="1:20" ht="12" customHeight="1" x14ac:dyDescent="0.3">
      <c r="A239" s="54"/>
      <c r="B239" s="54"/>
      <c r="C239" s="64" t="s">
        <v>67</v>
      </c>
      <c r="D239" s="239">
        <f t="shared" si="7"/>
        <v>3096.1799999999994</v>
      </c>
      <c r="E239" s="240"/>
      <c r="F239" s="62"/>
      <c r="G239" s="54"/>
      <c r="H239" s="236" t="str">
        <f t="shared" si="6"/>
        <v/>
      </c>
      <c r="I239" s="236"/>
      <c r="J239" s="236"/>
      <c r="K239" s="236"/>
      <c r="L239" s="236"/>
      <c r="M239" s="236"/>
      <c r="N239" s="63">
        <v>10</v>
      </c>
      <c r="O239" s="237" t="str">
        <f>IF(H239="","",H239*10)</f>
        <v/>
      </c>
      <c r="P239" s="237"/>
      <c r="Q239" s="48"/>
      <c r="R239" s="48"/>
      <c r="S239" s="48"/>
      <c r="T239" s="48"/>
    </row>
    <row r="240" spans="1:20" ht="12" customHeight="1" x14ac:dyDescent="0.3">
      <c r="A240" s="54"/>
      <c r="B240" s="54"/>
      <c r="C240" s="64" t="str">
        <f>IF(C206="","",C206)</f>
        <v/>
      </c>
      <c r="D240" s="239" t="str">
        <f t="shared" si="7"/>
        <v/>
      </c>
      <c r="E240" s="240"/>
      <c r="F240" s="62"/>
      <c r="G240" s="54"/>
      <c r="H240" s="236">
        <f t="shared" si="6"/>
        <v>1</v>
      </c>
      <c r="I240" s="236"/>
      <c r="J240" s="236"/>
      <c r="K240" s="236"/>
      <c r="L240" s="236"/>
      <c r="M240" s="236"/>
      <c r="N240" s="63">
        <v>5</v>
      </c>
      <c r="O240" s="237">
        <f>IF(H240="","",H240*5)</f>
        <v>5</v>
      </c>
      <c r="P240" s="237"/>
      <c r="Q240" s="48"/>
      <c r="R240" s="48"/>
      <c r="S240" s="48"/>
      <c r="T240" s="48"/>
    </row>
    <row r="241" spans="1:20" ht="12" customHeight="1" x14ac:dyDescent="0.3">
      <c r="A241" s="54"/>
      <c r="B241" s="54"/>
      <c r="C241" s="64" t="str">
        <f>IF(C207="","",C207)</f>
        <v/>
      </c>
      <c r="D241" s="239" t="str">
        <f t="shared" si="7"/>
        <v/>
      </c>
      <c r="E241" s="240"/>
      <c r="F241" s="62"/>
      <c r="G241" s="54"/>
      <c r="H241" s="236" t="str">
        <f t="shared" si="6"/>
        <v/>
      </c>
      <c r="I241" s="236"/>
      <c r="J241" s="236"/>
      <c r="K241" s="236"/>
      <c r="L241" s="236"/>
      <c r="M241" s="236"/>
      <c r="N241" s="66" t="s">
        <v>68</v>
      </c>
      <c r="O241" s="237" t="str">
        <f>IF(H241="","",H241*1)</f>
        <v/>
      </c>
      <c r="P241" s="237"/>
      <c r="Q241" s="48"/>
      <c r="R241" s="48"/>
      <c r="S241" s="48"/>
      <c r="T241" s="48"/>
    </row>
    <row r="242" spans="1:20" ht="12" customHeight="1" x14ac:dyDescent="0.3">
      <c r="A242" s="54"/>
      <c r="B242" s="54"/>
      <c r="C242" s="64" t="str">
        <f>IF(C208="","",C208)</f>
        <v/>
      </c>
      <c r="D242" s="239" t="str">
        <f t="shared" si="7"/>
        <v/>
      </c>
      <c r="E242" s="240"/>
      <c r="F242" s="62"/>
      <c r="G242" s="54"/>
      <c r="H242" s="236" t="str">
        <f t="shared" si="6"/>
        <v/>
      </c>
      <c r="I242" s="236"/>
      <c r="J242" s="236"/>
      <c r="K242" s="236"/>
      <c r="L242" s="236"/>
      <c r="M242" s="236"/>
      <c r="N242" s="66" t="s">
        <v>69</v>
      </c>
      <c r="O242" s="237" t="str">
        <f>IF(H242="","",H242*0.5)</f>
        <v/>
      </c>
      <c r="P242" s="237"/>
      <c r="Q242" s="48"/>
      <c r="R242" s="48"/>
      <c r="S242" s="48"/>
      <c r="T242" s="48"/>
    </row>
    <row r="243" spans="1:20" ht="12" customHeight="1" x14ac:dyDescent="0.3">
      <c r="A243" s="54"/>
      <c r="B243" s="54"/>
      <c r="C243" s="64"/>
      <c r="D243" s="239" t="s">
        <v>82</v>
      </c>
      <c r="E243" s="240"/>
      <c r="F243" s="62"/>
      <c r="G243" s="54"/>
      <c r="H243" s="236" t="str">
        <f t="shared" si="6"/>
        <v/>
      </c>
      <c r="I243" s="236"/>
      <c r="J243" s="236"/>
      <c r="K243" s="236"/>
      <c r="L243" s="236"/>
      <c r="M243" s="236"/>
      <c r="N243" s="66" t="s">
        <v>70</v>
      </c>
      <c r="O243" s="237" t="str">
        <f>IF(H243="","",H243*0.1)</f>
        <v/>
      </c>
      <c r="P243" s="237"/>
      <c r="Q243" s="48"/>
      <c r="R243" s="48"/>
      <c r="S243" s="48"/>
      <c r="T243" s="48"/>
    </row>
    <row r="244" spans="1:20" ht="12" customHeight="1" x14ac:dyDescent="0.3">
      <c r="A244" s="54"/>
      <c r="B244" s="54"/>
      <c r="C244" s="64" t="s">
        <v>82</v>
      </c>
      <c r="D244" s="239" t="s">
        <v>82</v>
      </c>
      <c r="E244" s="240"/>
      <c r="F244" s="62"/>
      <c r="G244" s="54"/>
      <c r="H244" s="236" t="str">
        <f t="shared" si="6"/>
        <v/>
      </c>
      <c r="I244" s="236"/>
      <c r="J244" s="236"/>
      <c r="K244" s="236"/>
      <c r="L244" s="236"/>
      <c r="M244" s="236"/>
      <c r="N244" s="66" t="s">
        <v>71</v>
      </c>
      <c r="O244" s="237" t="str">
        <f>IF(H244="","",H244*0.05)</f>
        <v/>
      </c>
      <c r="P244" s="237"/>
      <c r="Q244" s="48"/>
      <c r="R244" s="48"/>
      <c r="S244" s="48"/>
      <c r="T244" s="48"/>
    </row>
    <row r="245" spans="1:20" ht="12" customHeight="1" x14ac:dyDescent="0.3">
      <c r="A245" s="54"/>
      <c r="B245" s="54"/>
      <c r="C245" s="64" t="s">
        <v>82</v>
      </c>
      <c r="D245" s="234" t="s">
        <v>82</v>
      </c>
      <c r="E245" s="235"/>
      <c r="F245" s="62"/>
      <c r="G245" s="54"/>
      <c r="H245" s="236">
        <f t="shared" si="6"/>
        <v>8</v>
      </c>
      <c r="I245" s="236"/>
      <c r="J245" s="236"/>
      <c r="K245" s="236"/>
      <c r="L245" s="236"/>
      <c r="M245" s="236"/>
      <c r="N245" s="66" t="s">
        <v>72</v>
      </c>
      <c r="O245" s="237">
        <f>IF(H245="","",H245*0.01)</f>
        <v>0.08</v>
      </c>
      <c r="P245" s="237"/>
      <c r="Q245" s="48"/>
      <c r="R245" s="48"/>
      <c r="S245" s="48"/>
      <c r="T245" s="48"/>
    </row>
    <row r="246" spans="1:20" ht="12" customHeight="1" x14ac:dyDescent="0.3">
      <c r="A246" s="54"/>
      <c r="B246" s="54"/>
      <c r="C246" s="54"/>
      <c r="D246" s="67" t="s">
        <v>12</v>
      </c>
      <c r="E246" s="68">
        <f>E212</f>
        <v>3155.0799999999995</v>
      </c>
      <c r="F246" s="69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48"/>
      <c r="R246" s="48"/>
      <c r="S246" s="48"/>
      <c r="T246" s="48"/>
    </row>
    <row r="247" spans="1:20" ht="12" customHeight="1" x14ac:dyDescent="0.3">
      <c r="A247" s="54"/>
      <c r="B247" s="54"/>
      <c r="C247" s="54"/>
      <c r="D247" s="54"/>
      <c r="E247" s="54"/>
      <c r="F247" s="54"/>
      <c r="G247" s="54"/>
      <c r="H247" s="58" t="s">
        <v>12</v>
      </c>
      <c r="I247" s="238">
        <f>SUM(O236:P245)</f>
        <v>3155.08</v>
      </c>
      <c r="J247" s="238"/>
      <c r="K247" s="238"/>
      <c r="L247" s="238"/>
      <c r="M247" s="238"/>
      <c r="N247" s="238"/>
      <c r="O247" s="238"/>
      <c r="P247" s="58" t="s">
        <v>73</v>
      </c>
      <c r="Q247" s="48"/>
      <c r="R247" s="48"/>
      <c r="S247" s="48"/>
      <c r="T247" s="48"/>
    </row>
    <row r="248" spans="1:20" ht="12" customHeight="1" x14ac:dyDescent="0.3">
      <c r="A248" s="54"/>
      <c r="B248" s="54"/>
      <c r="C248" s="54"/>
      <c r="D248" s="54"/>
      <c r="E248" s="54"/>
      <c r="F248" s="54"/>
      <c r="G248" s="54"/>
      <c r="H248" s="58" t="s">
        <v>74</v>
      </c>
      <c r="I248" s="238" t="str">
        <f>IF(I214="","",I214)</f>
        <v>treimiiunasutacincizecisicincileisi08bani</v>
      </c>
      <c r="J248" s="238"/>
      <c r="K248" s="238"/>
      <c r="L248" s="238"/>
      <c r="M248" s="238"/>
      <c r="N248" s="238"/>
      <c r="O248" s="238"/>
      <c r="P248" s="238"/>
      <c r="Q248" s="48"/>
      <c r="R248" s="48"/>
      <c r="S248" s="48"/>
      <c r="T248" s="48"/>
    </row>
    <row r="249" spans="1:20" ht="12" customHeight="1" x14ac:dyDescent="0.3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48"/>
      <c r="R249" s="48"/>
      <c r="S249" s="48"/>
      <c r="T249" s="48"/>
    </row>
    <row r="250" spans="1:20" ht="12" customHeight="1" x14ac:dyDescent="0.3">
      <c r="A250" s="54"/>
      <c r="B250" s="54"/>
      <c r="C250" s="70" t="s">
        <v>75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71" t="s">
        <v>76</v>
      </c>
      <c r="N250" s="54"/>
      <c r="O250" s="54"/>
      <c r="P250" s="54"/>
      <c r="Q250" s="48"/>
      <c r="R250" s="48"/>
      <c r="S250" s="48"/>
      <c r="T250" s="48"/>
    </row>
    <row r="251" spans="1:20" ht="12" customHeight="1" x14ac:dyDescent="0.3">
      <c r="A251" s="54"/>
      <c r="B251" s="54"/>
      <c r="C251" s="72" t="s">
        <v>77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8" t="s">
        <v>78</v>
      </c>
      <c r="N251" s="54"/>
      <c r="O251" s="54"/>
      <c r="P251" s="54"/>
      <c r="Q251" s="48"/>
      <c r="R251" s="48"/>
      <c r="S251" s="48"/>
      <c r="T251" s="48"/>
    </row>
    <row r="252" spans="1:20" ht="12" customHeight="1" x14ac:dyDescent="0.3">
      <c r="A252" s="54"/>
      <c r="B252" s="54"/>
      <c r="C252" s="72" t="s">
        <v>79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8" t="s">
        <v>80</v>
      </c>
      <c r="N252" s="54"/>
      <c r="O252" s="54"/>
      <c r="P252" s="54"/>
      <c r="Q252" s="48"/>
      <c r="R252" s="48"/>
      <c r="S252" s="48"/>
      <c r="T252" s="48"/>
    </row>
    <row r="253" spans="1:20" ht="12" customHeight="1" x14ac:dyDescent="0.3">
      <c r="A253" s="54"/>
      <c r="B253" s="55" t="s">
        <v>44</v>
      </c>
      <c r="C253" s="54"/>
      <c r="D253" s="54"/>
      <c r="E253" s="54"/>
      <c r="F253" s="54"/>
      <c r="G253" s="54"/>
      <c r="H253" s="54"/>
      <c r="I253" s="55" t="s">
        <v>45</v>
      </c>
      <c r="J253" s="54"/>
      <c r="K253" s="244" t="s">
        <v>46</v>
      </c>
      <c r="L253" s="244"/>
      <c r="M253" s="244"/>
      <c r="N253" s="244"/>
      <c r="O253" s="55" t="s">
        <v>47</v>
      </c>
      <c r="P253" s="74">
        <f>P1+4</f>
        <v>93549</v>
      </c>
      <c r="Q253" s="48"/>
      <c r="R253" s="48"/>
      <c r="S253" s="48"/>
      <c r="T253" s="48"/>
    </row>
    <row r="254" spans="1:20" ht="12" customHeight="1" x14ac:dyDescent="0.3">
      <c r="A254" s="54"/>
      <c r="B254" s="55" t="s">
        <v>48</v>
      </c>
      <c r="C254" s="54"/>
      <c r="D254" s="54"/>
      <c r="E254" s="54"/>
      <c r="F254" s="54"/>
      <c r="G254" s="54"/>
      <c r="H254" s="54"/>
      <c r="I254" s="55" t="s">
        <v>49</v>
      </c>
      <c r="J254" s="54"/>
      <c r="K254" s="54"/>
      <c r="L254" s="249">
        <f>Raport!B20</f>
        <v>42475</v>
      </c>
      <c r="M254" s="249"/>
      <c r="N254" s="249"/>
      <c r="O254" s="249"/>
      <c r="P254" s="249"/>
      <c r="Q254" s="48"/>
      <c r="R254" s="48"/>
      <c r="S254" s="48"/>
      <c r="T254" s="48"/>
    </row>
    <row r="255" spans="1:20" ht="12" customHeight="1" x14ac:dyDescent="0.3">
      <c r="A255" s="54"/>
      <c r="B255" s="55" t="s">
        <v>50</v>
      </c>
      <c r="C255" s="54"/>
      <c r="D255" s="54"/>
      <c r="E255" s="54"/>
      <c r="F255" s="54"/>
      <c r="G255" s="54"/>
      <c r="H255" s="54"/>
      <c r="I255" s="55" t="s">
        <v>51</v>
      </c>
      <c r="J255" s="54"/>
      <c r="K255" s="54"/>
      <c r="L255" s="54"/>
      <c r="M255" s="246" t="s">
        <v>52</v>
      </c>
      <c r="N255" s="246"/>
      <c r="O255" s="246"/>
      <c r="P255" s="246"/>
      <c r="Q255" s="48"/>
      <c r="R255" s="48"/>
      <c r="S255" s="48"/>
      <c r="T255" s="48"/>
    </row>
    <row r="256" spans="1:20" ht="12" customHeight="1" x14ac:dyDescent="0.3">
      <c r="A256" s="54"/>
      <c r="B256" s="55" t="s">
        <v>53</v>
      </c>
      <c r="C256" s="54"/>
      <c r="D256" s="54"/>
      <c r="E256" s="54"/>
      <c r="F256" s="54"/>
      <c r="G256" s="54"/>
      <c r="H256" s="54"/>
      <c r="I256" s="55" t="s">
        <v>54</v>
      </c>
      <c r="J256" s="54"/>
      <c r="K256" s="54"/>
      <c r="L256" s="54"/>
      <c r="M256" s="54"/>
      <c r="N256" s="56" t="s">
        <v>91</v>
      </c>
      <c r="O256" s="55" t="s">
        <v>55</v>
      </c>
      <c r="P256" s="57" t="s">
        <v>56</v>
      </c>
      <c r="Q256" s="48"/>
      <c r="R256" s="48"/>
      <c r="S256" s="48"/>
      <c r="T256" s="48"/>
    </row>
    <row r="257" spans="1:20" ht="12" customHeight="1" x14ac:dyDescent="0.3">
      <c r="A257" s="54"/>
      <c r="B257" s="55" t="s">
        <v>57</v>
      </c>
      <c r="C257" s="54"/>
      <c r="D257" s="54"/>
      <c r="E257" s="54"/>
      <c r="F257" s="54"/>
      <c r="G257" s="54"/>
      <c r="H257" s="54"/>
      <c r="I257" s="55" t="s">
        <v>58</v>
      </c>
      <c r="J257" s="238">
        <v>4002</v>
      </c>
      <c r="K257" s="238"/>
      <c r="L257" s="238"/>
      <c r="M257" s="238"/>
      <c r="N257" s="55"/>
      <c r="O257" s="55"/>
      <c r="P257" s="55"/>
      <c r="Q257" s="48"/>
      <c r="R257" s="48"/>
      <c r="S257" s="48"/>
      <c r="T257" s="48"/>
    </row>
    <row r="258" spans="1:20" ht="12" customHeight="1" x14ac:dyDescent="0.3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48"/>
      <c r="R258" s="48"/>
      <c r="S258" s="48"/>
      <c r="T258" s="48"/>
    </row>
    <row r="259" spans="1:20" ht="12" customHeight="1" x14ac:dyDescent="0.3">
      <c r="A259" s="54"/>
      <c r="B259" s="54"/>
      <c r="C259" s="54"/>
      <c r="D259" s="54"/>
      <c r="E259" s="54"/>
      <c r="F259" s="54"/>
      <c r="G259" s="54"/>
      <c r="H259" s="54"/>
      <c r="I259" s="58" t="s">
        <v>59</v>
      </c>
      <c r="J259" s="54"/>
      <c r="K259" s="54"/>
      <c r="L259" s="54"/>
      <c r="M259" s="54"/>
      <c r="N259" s="54"/>
      <c r="O259" s="54"/>
      <c r="P259" s="54"/>
      <c r="Q259" s="48"/>
      <c r="R259" s="48"/>
      <c r="S259" s="48"/>
      <c r="T259" s="48"/>
    </row>
    <row r="260" spans="1:20" ht="12" customHeight="1" x14ac:dyDescent="0.3">
      <c r="A260" s="54"/>
      <c r="B260" s="54"/>
      <c r="C260" s="54"/>
      <c r="D260" s="54"/>
      <c r="E260" s="54"/>
      <c r="F260" s="54"/>
      <c r="G260" s="54"/>
      <c r="H260" s="54"/>
      <c r="I260" s="58" t="s">
        <v>60</v>
      </c>
      <c r="J260" s="54"/>
      <c r="K260" s="54"/>
      <c r="L260" s="54"/>
      <c r="M260" s="54"/>
      <c r="N260" s="54"/>
      <c r="O260" s="54"/>
      <c r="P260" s="54"/>
      <c r="Q260" s="48"/>
      <c r="R260" s="48"/>
      <c r="S260" s="48"/>
      <c r="T260" s="48"/>
    </row>
    <row r="261" spans="1:20" ht="12" customHeight="1" x14ac:dyDescent="0.3">
      <c r="A261" s="54"/>
      <c r="B261" s="54"/>
      <c r="C261" s="59" t="s">
        <v>61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48"/>
      <c r="R261" s="48"/>
      <c r="S261" s="48"/>
      <c r="T261" s="48"/>
    </row>
    <row r="262" spans="1:20" ht="12" customHeight="1" x14ac:dyDescent="0.3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48"/>
      <c r="R262" s="48"/>
      <c r="S262" s="48"/>
      <c r="T262" s="48"/>
    </row>
    <row r="263" spans="1:20" ht="12" customHeight="1" x14ac:dyDescent="0.3">
      <c r="A263" s="54"/>
      <c r="B263" s="58" t="s">
        <v>62</v>
      </c>
      <c r="C263" s="54"/>
      <c r="D263" s="54"/>
      <c r="E263" s="54"/>
      <c r="F263" s="54"/>
      <c r="G263" s="54"/>
      <c r="H263" s="60"/>
      <c r="I263" s="60"/>
      <c r="J263" s="60"/>
      <c r="K263" s="60"/>
      <c r="L263" s="60"/>
      <c r="M263" s="60"/>
      <c r="N263" s="60"/>
      <c r="O263" s="54"/>
      <c r="P263" s="54"/>
      <c r="Q263" s="48"/>
      <c r="R263" s="48"/>
      <c r="S263" s="48"/>
      <c r="T263" s="48"/>
    </row>
    <row r="264" spans="1:20" ht="12" customHeight="1" x14ac:dyDescent="0.3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48"/>
      <c r="R264" s="48"/>
      <c r="S264" s="48"/>
      <c r="T264" s="48"/>
    </row>
    <row r="265" spans="1:20" ht="12" customHeight="1" x14ac:dyDescent="0.3">
      <c r="A265" s="54"/>
      <c r="B265" s="54"/>
      <c r="C265" s="61" t="s">
        <v>63</v>
      </c>
      <c r="D265" s="234" t="s">
        <v>64</v>
      </c>
      <c r="E265" s="235"/>
      <c r="F265" s="62"/>
      <c r="G265" s="54"/>
      <c r="H265" s="243"/>
      <c r="I265" s="243"/>
      <c r="J265" s="243"/>
      <c r="K265" s="243"/>
      <c r="L265" s="243"/>
      <c r="M265" s="243"/>
      <c r="N265" s="63">
        <v>500</v>
      </c>
      <c r="O265" s="242" t="str">
        <f>IF(H265="","",H265*500)</f>
        <v/>
      </c>
      <c r="P265" s="242"/>
      <c r="Q265" s="48"/>
      <c r="R265" s="48"/>
      <c r="S265" s="48"/>
      <c r="T265" s="48"/>
    </row>
    <row r="266" spans="1:20" ht="12" customHeight="1" x14ac:dyDescent="0.3">
      <c r="A266" s="54"/>
      <c r="B266" s="54"/>
      <c r="C266" s="64" t="s">
        <v>65</v>
      </c>
      <c r="D266" s="247">
        <v>33.799999999999997</v>
      </c>
      <c r="E266" s="248"/>
      <c r="F266" s="62"/>
      <c r="G266" s="54"/>
      <c r="H266" s="241"/>
      <c r="I266" s="241"/>
      <c r="J266" s="241"/>
      <c r="K266" s="241"/>
      <c r="L266" s="241"/>
      <c r="M266" s="241"/>
      <c r="N266" s="63">
        <v>100</v>
      </c>
      <c r="O266" s="237" t="str">
        <f>IF(H266="","",H266*100)</f>
        <v/>
      </c>
      <c r="P266" s="237"/>
      <c r="Q266" s="48"/>
      <c r="R266" s="48"/>
      <c r="S266" s="48"/>
      <c r="T266" s="48"/>
    </row>
    <row r="267" spans="1:20" ht="12" customHeight="1" x14ac:dyDescent="0.3">
      <c r="A267" s="54"/>
      <c r="B267" s="54"/>
      <c r="C267" s="64" t="s">
        <v>66</v>
      </c>
      <c r="D267" s="247"/>
      <c r="E267" s="248"/>
      <c r="F267" s="62"/>
      <c r="G267" s="54"/>
      <c r="H267" s="241">
        <v>13</v>
      </c>
      <c r="I267" s="241"/>
      <c r="J267" s="241"/>
      <c r="K267" s="241"/>
      <c r="L267" s="241"/>
      <c r="M267" s="241"/>
      <c r="N267" s="63">
        <v>50</v>
      </c>
      <c r="O267" s="237">
        <f>IF(H267="","",H267*50)</f>
        <v>650</v>
      </c>
      <c r="P267" s="237"/>
      <c r="Q267" s="48"/>
      <c r="R267" s="48"/>
      <c r="S267" s="48"/>
      <c r="T267" s="48"/>
    </row>
    <row r="268" spans="1:20" ht="12" customHeight="1" x14ac:dyDescent="0.3">
      <c r="A268" s="54"/>
      <c r="B268" s="54"/>
      <c r="C268" s="64" t="s">
        <v>67</v>
      </c>
      <c r="D268" s="250">
        <f>Raport!F20</f>
        <v>664</v>
      </c>
      <c r="E268" s="251"/>
      <c r="F268" s="62"/>
      <c r="G268" s="54"/>
      <c r="H268" s="241"/>
      <c r="I268" s="241"/>
      <c r="J268" s="241"/>
      <c r="K268" s="241"/>
      <c r="L268" s="241"/>
      <c r="M268" s="241"/>
      <c r="N268" s="63">
        <v>10</v>
      </c>
      <c r="O268" s="237" t="str">
        <f>IF(H268="","",H268*10)</f>
        <v/>
      </c>
      <c r="P268" s="237"/>
      <c r="Q268" s="48"/>
      <c r="R268" s="48"/>
      <c r="S268" s="48"/>
      <c r="T268" s="48"/>
    </row>
    <row r="269" spans="1:20" ht="12" customHeight="1" x14ac:dyDescent="0.3">
      <c r="A269" s="54"/>
      <c r="B269" s="54"/>
      <c r="C269" s="65"/>
      <c r="D269" s="247"/>
      <c r="E269" s="248"/>
      <c r="F269" s="62"/>
      <c r="G269" s="54"/>
      <c r="H269" s="241">
        <v>9</v>
      </c>
      <c r="I269" s="241"/>
      <c r="J269" s="241"/>
      <c r="K269" s="241"/>
      <c r="L269" s="241"/>
      <c r="M269" s="241"/>
      <c r="N269" s="63">
        <v>5</v>
      </c>
      <c r="O269" s="237">
        <f>IF(H269="","",H269*5)</f>
        <v>45</v>
      </c>
      <c r="P269" s="237"/>
      <c r="Q269" s="48"/>
      <c r="R269" s="48"/>
      <c r="S269" s="48"/>
      <c r="T269" s="48"/>
    </row>
    <row r="270" spans="1:20" ht="12" customHeight="1" x14ac:dyDescent="0.3">
      <c r="A270" s="54"/>
      <c r="B270" s="54"/>
      <c r="C270" s="65"/>
      <c r="D270" s="247"/>
      <c r="E270" s="248"/>
      <c r="F270" s="62"/>
      <c r="G270" s="54"/>
      <c r="H270" s="241">
        <v>2</v>
      </c>
      <c r="I270" s="241"/>
      <c r="J270" s="241"/>
      <c r="K270" s="241"/>
      <c r="L270" s="241"/>
      <c r="M270" s="241"/>
      <c r="N270" s="66" t="s">
        <v>68</v>
      </c>
      <c r="O270" s="237">
        <f>IF(H270="","",H270*1)</f>
        <v>2</v>
      </c>
      <c r="P270" s="237"/>
      <c r="Q270" s="48"/>
      <c r="R270" s="48"/>
      <c r="S270" s="48"/>
      <c r="T270" s="48"/>
    </row>
    <row r="271" spans="1:20" ht="12" customHeight="1" x14ac:dyDescent="0.3">
      <c r="A271" s="54"/>
      <c r="B271" s="54"/>
      <c r="C271" s="65"/>
      <c r="D271" s="247"/>
      <c r="E271" s="248"/>
      <c r="F271" s="62"/>
      <c r="G271" s="54"/>
      <c r="H271" s="241">
        <v>1</v>
      </c>
      <c r="I271" s="241"/>
      <c r="J271" s="241"/>
      <c r="K271" s="241"/>
      <c r="L271" s="241"/>
      <c r="M271" s="241"/>
      <c r="N271" s="66" t="s">
        <v>69</v>
      </c>
      <c r="O271" s="237">
        <f>IF(H271="","",H271*0.5)</f>
        <v>0.5</v>
      </c>
      <c r="P271" s="237"/>
      <c r="Q271" s="48"/>
      <c r="R271" s="48"/>
      <c r="S271" s="48"/>
      <c r="T271" s="48"/>
    </row>
    <row r="272" spans="1:20" ht="12" customHeight="1" x14ac:dyDescent="0.3">
      <c r="A272" s="54"/>
      <c r="B272" s="54"/>
      <c r="C272" s="64" t="s">
        <v>82</v>
      </c>
      <c r="D272" s="239"/>
      <c r="E272" s="240"/>
      <c r="F272" s="62"/>
      <c r="G272" s="54"/>
      <c r="H272" s="241">
        <v>3</v>
      </c>
      <c r="I272" s="241"/>
      <c r="J272" s="241"/>
      <c r="K272" s="241"/>
      <c r="L272" s="241"/>
      <c r="M272" s="241"/>
      <c r="N272" s="66" t="s">
        <v>70</v>
      </c>
      <c r="O272" s="237">
        <f>IF(H272="","",H272*0.1)</f>
        <v>0.30000000000000004</v>
      </c>
      <c r="P272" s="237"/>
      <c r="Q272" s="48"/>
      <c r="R272" s="48"/>
      <c r="S272" s="48"/>
      <c r="T272" s="48"/>
    </row>
    <row r="273" spans="1:20" ht="12" customHeight="1" x14ac:dyDescent="0.3">
      <c r="A273" s="54"/>
      <c r="B273" s="54"/>
      <c r="C273" s="64" t="s">
        <v>82</v>
      </c>
      <c r="D273" s="234"/>
      <c r="E273" s="235"/>
      <c r="F273" s="62"/>
      <c r="G273" s="54"/>
      <c r="H273" s="241"/>
      <c r="I273" s="241"/>
      <c r="J273" s="241"/>
      <c r="K273" s="241"/>
      <c r="L273" s="241"/>
      <c r="M273" s="241"/>
      <c r="N273" s="66" t="s">
        <v>71</v>
      </c>
      <c r="O273" s="237" t="str">
        <f>IF(H273="","",H273*0.05)</f>
        <v/>
      </c>
      <c r="P273" s="237"/>
      <c r="Q273" s="48"/>
      <c r="R273" s="48"/>
      <c r="S273" s="48"/>
      <c r="T273" s="48"/>
    </row>
    <row r="274" spans="1:20" ht="12" customHeight="1" x14ac:dyDescent="0.3">
      <c r="A274" s="54"/>
      <c r="B274" s="54"/>
      <c r="C274" s="64" t="s">
        <v>82</v>
      </c>
      <c r="D274" s="234" t="s">
        <v>82</v>
      </c>
      <c r="E274" s="235"/>
      <c r="F274" s="62"/>
      <c r="G274" s="54"/>
      <c r="H274" s="241"/>
      <c r="I274" s="241"/>
      <c r="J274" s="241"/>
      <c r="K274" s="241"/>
      <c r="L274" s="241"/>
      <c r="M274" s="241"/>
      <c r="N274" s="66" t="s">
        <v>72</v>
      </c>
      <c r="O274" s="237" t="str">
        <f>IF(H274="","",H274*0.01)</f>
        <v/>
      </c>
      <c r="P274" s="237"/>
      <c r="Q274" s="48"/>
      <c r="R274" s="48"/>
      <c r="S274" s="48"/>
      <c r="T274" s="48"/>
    </row>
    <row r="275" spans="1:20" ht="12" customHeight="1" x14ac:dyDescent="0.3">
      <c r="A275" s="54"/>
      <c r="B275" s="54"/>
      <c r="C275" s="54"/>
      <c r="D275" s="67" t="s">
        <v>12</v>
      </c>
      <c r="E275" s="68">
        <f>SUM(D266:E273)</f>
        <v>697.8</v>
      </c>
      <c r="F275" s="69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48"/>
      <c r="R275" s="48"/>
      <c r="S275" s="48"/>
      <c r="T275" s="48"/>
    </row>
    <row r="276" spans="1:20" ht="12" customHeight="1" x14ac:dyDescent="0.3">
      <c r="A276" s="54"/>
      <c r="B276" s="54"/>
      <c r="C276" s="54"/>
      <c r="D276" s="54"/>
      <c r="E276" s="54"/>
      <c r="F276" s="54"/>
      <c r="G276" s="54"/>
      <c r="H276" s="58" t="s">
        <v>12</v>
      </c>
      <c r="I276" s="242">
        <f>SUM(O265:P274)</f>
        <v>697.8</v>
      </c>
      <c r="J276" s="238"/>
      <c r="K276" s="238"/>
      <c r="L276" s="238"/>
      <c r="M276" s="238"/>
      <c r="N276" s="238"/>
      <c r="O276" s="238"/>
      <c r="P276" s="58" t="s">
        <v>73</v>
      </c>
      <c r="Q276" s="48"/>
      <c r="R276" s="48"/>
      <c r="S276" s="48"/>
      <c r="T276" s="48"/>
    </row>
    <row r="277" spans="1:20" ht="12" customHeight="1" x14ac:dyDescent="0.3">
      <c r="A277" s="54"/>
      <c r="B277" s="54"/>
      <c r="C277" s="54"/>
      <c r="D277" s="54"/>
      <c r="E277" s="54"/>
      <c r="F277" s="54"/>
      <c r="G277" s="54"/>
      <c r="H277" s="58" t="s">
        <v>74</v>
      </c>
      <c r="I277" s="243" t="s">
        <v>215</v>
      </c>
      <c r="J277" s="243"/>
      <c r="K277" s="243"/>
      <c r="L277" s="243"/>
      <c r="M277" s="243"/>
      <c r="N277" s="243"/>
      <c r="O277" s="243"/>
      <c r="P277" s="243"/>
      <c r="Q277" s="48"/>
      <c r="R277" s="48"/>
      <c r="S277" s="48"/>
      <c r="T277" s="48"/>
    </row>
    <row r="278" spans="1:20" ht="12" customHeight="1" x14ac:dyDescent="0.3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48"/>
      <c r="R278" s="48"/>
      <c r="S278" s="48"/>
      <c r="T278" s="48"/>
    </row>
    <row r="279" spans="1:20" ht="12" customHeight="1" x14ac:dyDescent="0.3">
      <c r="A279" s="54"/>
      <c r="B279" s="54"/>
      <c r="C279" s="70" t="s">
        <v>75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71" t="s">
        <v>76</v>
      </c>
      <c r="N279" s="54"/>
      <c r="O279" s="54"/>
      <c r="P279" s="54"/>
      <c r="Q279" s="48"/>
      <c r="R279" s="48"/>
      <c r="S279" s="48"/>
      <c r="T279" s="48"/>
    </row>
    <row r="280" spans="1:20" ht="12" customHeight="1" x14ac:dyDescent="0.3">
      <c r="A280" s="54"/>
      <c r="B280" s="54"/>
      <c r="C280" s="72" t="s">
        <v>77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8" t="s">
        <v>78</v>
      </c>
      <c r="N280" s="54"/>
      <c r="O280" s="54"/>
      <c r="P280" s="54"/>
      <c r="Q280" s="48"/>
      <c r="R280" s="48"/>
      <c r="S280" s="48"/>
      <c r="T280" s="48"/>
    </row>
    <row r="281" spans="1:20" ht="12" customHeight="1" x14ac:dyDescent="0.3">
      <c r="A281" s="54"/>
      <c r="B281" s="54"/>
      <c r="C281" s="72" t="s">
        <v>79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8" t="s">
        <v>80</v>
      </c>
      <c r="N281" s="54"/>
      <c r="O281" s="54"/>
      <c r="P281" s="54"/>
      <c r="Q281" s="48"/>
      <c r="R281" s="48"/>
      <c r="S281" s="48"/>
      <c r="T281" s="48"/>
    </row>
    <row r="282" spans="1:20" ht="12" customHeight="1" x14ac:dyDescent="0.3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48"/>
      <c r="R282" s="48"/>
      <c r="S282" s="48"/>
      <c r="T282" s="48"/>
    </row>
    <row r="283" spans="1:20" ht="12" customHeight="1" x14ac:dyDescent="0.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48"/>
      <c r="R283" s="48"/>
      <c r="S283" s="48"/>
      <c r="T283" s="48"/>
    </row>
    <row r="284" spans="1:20" ht="12" customHeight="1" x14ac:dyDescent="0.3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48"/>
      <c r="R284" s="48"/>
      <c r="S284" s="48"/>
      <c r="T284" s="48"/>
    </row>
    <row r="285" spans="1:20" ht="12" customHeight="1" x14ac:dyDescent="0.3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48"/>
      <c r="R285" s="48"/>
      <c r="S285" s="48"/>
      <c r="T285" s="48"/>
    </row>
    <row r="286" spans="1:20" ht="12" customHeight="1" x14ac:dyDescent="0.3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48"/>
      <c r="R286" s="48"/>
      <c r="S286" s="48"/>
      <c r="T286" s="48"/>
    </row>
    <row r="287" spans="1:20" ht="12" customHeight="1" x14ac:dyDescent="0.3">
      <c r="A287" s="54"/>
      <c r="B287" s="55" t="s">
        <v>44</v>
      </c>
      <c r="C287" s="54"/>
      <c r="D287" s="54"/>
      <c r="E287" s="54"/>
      <c r="F287" s="54"/>
      <c r="G287" s="54"/>
      <c r="H287" s="54"/>
      <c r="I287" s="55" t="s">
        <v>45</v>
      </c>
      <c r="J287" s="54"/>
      <c r="K287" s="244" t="s">
        <v>46</v>
      </c>
      <c r="L287" s="244"/>
      <c r="M287" s="244"/>
      <c r="N287" s="244"/>
      <c r="O287" s="55" t="s">
        <v>47</v>
      </c>
      <c r="P287" s="73">
        <f>P253</f>
        <v>93549</v>
      </c>
      <c r="Q287" s="48"/>
      <c r="R287" s="48"/>
      <c r="S287" s="48"/>
      <c r="T287" s="48"/>
    </row>
    <row r="288" spans="1:20" ht="12" customHeight="1" x14ac:dyDescent="0.3">
      <c r="A288" s="54"/>
      <c r="B288" s="55" t="s">
        <v>48</v>
      </c>
      <c r="C288" s="54"/>
      <c r="D288" s="54"/>
      <c r="E288" s="54"/>
      <c r="F288" s="54"/>
      <c r="G288" s="54"/>
      <c r="H288" s="54"/>
      <c r="I288" s="55" t="s">
        <v>49</v>
      </c>
      <c r="J288" s="54"/>
      <c r="K288" s="54"/>
      <c r="L288" s="245">
        <f>L254</f>
        <v>42475</v>
      </c>
      <c r="M288" s="245"/>
      <c r="N288" s="245"/>
      <c r="O288" s="245"/>
      <c r="P288" s="245"/>
      <c r="Q288" s="48"/>
      <c r="R288" s="48"/>
      <c r="S288" s="48"/>
      <c r="T288" s="48"/>
    </row>
    <row r="289" spans="1:20" ht="12" customHeight="1" x14ac:dyDescent="0.3">
      <c r="A289" s="54"/>
      <c r="B289" s="55" t="s">
        <v>50</v>
      </c>
      <c r="C289" s="54"/>
      <c r="D289" s="54"/>
      <c r="E289" s="54"/>
      <c r="F289" s="54"/>
      <c r="G289" s="54"/>
      <c r="H289" s="54"/>
      <c r="I289" s="55" t="s">
        <v>51</v>
      </c>
      <c r="J289" s="54"/>
      <c r="K289" s="54"/>
      <c r="L289" s="54"/>
      <c r="M289" s="246" t="s">
        <v>52</v>
      </c>
      <c r="N289" s="246"/>
      <c r="O289" s="246"/>
      <c r="P289" s="246"/>
      <c r="Q289" s="48"/>
      <c r="R289" s="48"/>
      <c r="S289" s="48"/>
      <c r="T289" s="48"/>
    </row>
    <row r="290" spans="1:20" ht="12" customHeight="1" x14ac:dyDescent="0.3">
      <c r="A290" s="54"/>
      <c r="B290" s="55" t="s">
        <v>53</v>
      </c>
      <c r="C290" s="54"/>
      <c r="D290" s="54"/>
      <c r="E290" s="54"/>
      <c r="F290" s="54"/>
      <c r="G290" s="54"/>
      <c r="H290" s="54"/>
      <c r="I290" s="55" t="s">
        <v>54</v>
      </c>
      <c r="J290" s="54"/>
      <c r="K290" s="54"/>
      <c r="L290" s="54"/>
      <c r="M290" s="54"/>
      <c r="N290" s="56" t="s">
        <v>91</v>
      </c>
      <c r="O290" s="55" t="s">
        <v>55</v>
      </c>
      <c r="P290" s="57" t="s">
        <v>56</v>
      </c>
      <c r="Q290" s="48"/>
      <c r="R290" s="48"/>
      <c r="S290" s="48"/>
      <c r="T290" s="48"/>
    </row>
    <row r="291" spans="1:20" ht="12" customHeight="1" x14ac:dyDescent="0.3">
      <c r="A291" s="54"/>
      <c r="B291" s="55" t="s">
        <v>57</v>
      </c>
      <c r="C291" s="54"/>
      <c r="D291" s="54"/>
      <c r="E291" s="54"/>
      <c r="F291" s="54"/>
      <c r="G291" s="54"/>
      <c r="H291" s="54"/>
      <c r="I291" s="55" t="s">
        <v>58</v>
      </c>
      <c r="J291" s="238">
        <v>4002</v>
      </c>
      <c r="K291" s="238"/>
      <c r="L291" s="238"/>
      <c r="M291" s="238"/>
      <c r="N291" s="55"/>
      <c r="O291" s="55"/>
      <c r="P291" s="55"/>
      <c r="Q291" s="48"/>
      <c r="R291" s="48"/>
      <c r="S291" s="48"/>
      <c r="T291" s="48"/>
    </row>
    <row r="292" spans="1:20" ht="12" customHeight="1" x14ac:dyDescent="0.3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48"/>
      <c r="R292" s="48"/>
      <c r="S292" s="48"/>
      <c r="T292" s="48"/>
    </row>
    <row r="293" spans="1:20" ht="12" customHeight="1" x14ac:dyDescent="0.3">
      <c r="A293" s="54"/>
      <c r="B293" s="54"/>
      <c r="C293" s="54"/>
      <c r="D293" s="54"/>
      <c r="E293" s="54"/>
      <c r="F293" s="54"/>
      <c r="G293" s="54"/>
      <c r="H293" s="54"/>
      <c r="I293" s="58" t="s">
        <v>59</v>
      </c>
      <c r="J293" s="54"/>
      <c r="K293" s="54"/>
      <c r="L293" s="54"/>
      <c r="M293" s="54"/>
      <c r="N293" s="54"/>
      <c r="O293" s="54"/>
      <c r="P293" s="54"/>
      <c r="Q293" s="48"/>
      <c r="R293" s="48"/>
      <c r="S293" s="48"/>
      <c r="T293" s="48"/>
    </row>
    <row r="294" spans="1:20" ht="12" customHeight="1" x14ac:dyDescent="0.3">
      <c r="A294" s="54"/>
      <c r="B294" s="54"/>
      <c r="C294" s="54"/>
      <c r="D294" s="54"/>
      <c r="E294" s="54"/>
      <c r="F294" s="54"/>
      <c r="G294" s="54"/>
      <c r="H294" s="54"/>
      <c r="I294" s="58" t="s">
        <v>60</v>
      </c>
      <c r="J294" s="54"/>
      <c r="K294" s="54"/>
      <c r="L294" s="54"/>
      <c r="M294" s="54"/>
      <c r="N294" s="54"/>
      <c r="O294" s="54"/>
      <c r="P294" s="54"/>
      <c r="Q294" s="48"/>
      <c r="R294" s="48"/>
      <c r="S294" s="48"/>
      <c r="T294" s="48"/>
    </row>
    <row r="295" spans="1:20" ht="12" customHeight="1" x14ac:dyDescent="0.3">
      <c r="A295" s="54"/>
      <c r="B295" s="54"/>
      <c r="C295" s="59" t="s">
        <v>61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48"/>
      <c r="R295" s="48"/>
      <c r="S295" s="48"/>
      <c r="T295" s="48"/>
    </row>
    <row r="296" spans="1:20" ht="12" customHeight="1" x14ac:dyDescent="0.3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48"/>
      <c r="R296" s="48"/>
      <c r="S296" s="48"/>
      <c r="T296" s="48"/>
    </row>
    <row r="297" spans="1:20" ht="12" customHeight="1" x14ac:dyDescent="0.3">
      <c r="A297" s="54"/>
      <c r="B297" s="58" t="s">
        <v>62</v>
      </c>
      <c r="C297" s="54"/>
      <c r="D297" s="54"/>
      <c r="E297" s="54"/>
      <c r="F297" s="54"/>
      <c r="G297" s="54"/>
      <c r="H297" s="60"/>
      <c r="I297" s="60"/>
      <c r="J297" s="60"/>
      <c r="K297" s="60"/>
      <c r="L297" s="60"/>
      <c r="M297" s="60"/>
      <c r="N297" s="60"/>
      <c r="O297" s="54"/>
      <c r="P297" s="54"/>
      <c r="Q297" s="48"/>
      <c r="R297" s="48"/>
      <c r="S297" s="48"/>
      <c r="T297" s="48"/>
    </row>
    <row r="298" spans="1:20" ht="12" customHeight="1" x14ac:dyDescent="0.3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48"/>
      <c r="R298" s="48"/>
      <c r="S298" s="48"/>
      <c r="T298" s="48"/>
    </row>
    <row r="299" spans="1:20" ht="12" customHeight="1" x14ac:dyDescent="0.3">
      <c r="A299" s="54"/>
      <c r="B299" s="54"/>
      <c r="C299" s="61" t="s">
        <v>63</v>
      </c>
      <c r="D299" s="234" t="s">
        <v>64</v>
      </c>
      <c r="E299" s="235"/>
      <c r="F299" s="62"/>
      <c r="G299" s="54"/>
      <c r="H299" s="238" t="str">
        <f t="shared" ref="H299:H308" si="8">IF(H265="","",H265)</f>
        <v/>
      </c>
      <c r="I299" s="238"/>
      <c r="J299" s="238"/>
      <c r="K299" s="238"/>
      <c r="L299" s="238"/>
      <c r="M299" s="238"/>
      <c r="N299" s="63">
        <v>500</v>
      </c>
      <c r="O299" s="238" t="str">
        <f>IF(H265="","",H265*500)</f>
        <v/>
      </c>
      <c r="P299" s="238"/>
      <c r="Q299" s="48"/>
      <c r="R299" s="48"/>
      <c r="S299" s="48"/>
      <c r="T299" s="48"/>
    </row>
    <row r="300" spans="1:20" ht="12" customHeight="1" x14ac:dyDescent="0.3">
      <c r="A300" s="54"/>
      <c r="B300" s="54"/>
      <c r="C300" s="64" t="s">
        <v>65</v>
      </c>
      <c r="D300" s="239">
        <f t="shared" ref="D300:D305" si="9">IF(D266="","",D266)</f>
        <v>33.799999999999997</v>
      </c>
      <c r="E300" s="240"/>
      <c r="F300" s="62"/>
      <c r="G300" s="54"/>
      <c r="H300" s="236" t="str">
        <f t="shared" si="8"/>
        <v/>
      </c>
      <c r="I300" s="236"/>
      <c r="J300" s="236"/>
      <c r="K300" s="236"/>
      <c r="L300" s="236"/>
      <c r="M300" s="236"/>
      <c r="N300" s="63">
        <v>100</v>
      </c>
      <c r="O300" s="237" t="str">
        <f>IF(H300="","",H300*100)</f>
        <v/>
      </c>
      <c r="P300" s="237"/>
      <c r="Q300" s="48"/>
      <c r="R300" s="48"/>
      <c r="S300" s="48"/>
      <c r="T300" s="48"/>
    </row>
    <row r="301" spans="1:20" ht="12" customHeight="1" x14ac:dyDescent="0.3">
      <c r="A301" s="54"/>
      <c r="B301" s="54"/>
      <c r="C301" s="64" t="s">
        <v>66</v>
      </c>
      <c r="D301" s="239" t="str">
        <f t="shared" si="9"/>
        <v/>
      </c>
      <c r="E301" s="240"/>
      <c r="F301" s="62"/>
      <c r="G301" s="54"/>
      <c r="H301" s="236">
        <f t="shared" si="8"/>
        <v>13</v>
      </c>
      <c r="I301" s="236"/>
      <c r="J301" s="236"/>
      <c r="K301" s="236"/>
      <c r="L301" s="236"/>
      <c r="M301" s="236"/>
      <c r="N301" s="63">
        <v>50</v>
      </c>
      <c r="O301" s="237">
        <f>IF(H301="","",H301*50)</f>
        <v>650</v>
      </c>
      <c r="P301" s="237"/>
      <c r="Q301" s="48"/>
      <c r="R301" s="48"/>
      <c r="S301" s="48"/>
      <c r="T301" s="48"/>
    </row>
    <row r="302" spans="1:20" ht="12" customHeight="1" x14ac:dyDescent="0.3">
      <c r="A302" s="54"/>
      <c r="B302" s="54"/>
      <c r="C302" s="64" t="s">
        <v>67</v>
      </c>
      <c r="D302" s="239">
        <f t="shared" si="9"/>
        <v>664</v>
      </c>
      <c r="E302" s="240"/>
      <c r="F302" s="62"/>
      <c r="G302" s="54"/>
      <c r="H302" s="236" t="str">
        <f t="shared" si="8"/>
        <v/>
      </c>
      <c r="I302" s="236"/>
      <c r="J302" s="236"/>
      <c r="K302" s="236"/>
      <c r="L302" s="236"/>
      <c r="M302" s="236"/>
      <c r="N302" s="63">
        <v>10</v>
      </c>
      <c r="O302" s="237" t="str">
        <f>IF(H302="","",H302*10)</f>
        <v/>
      </c>
      <c r="P302" s="237"/>
      <c r="Q302" s="48"/>
      <c r="R302" s="48"/>
      <c r="S302" s="48"/>
      <c r="T302" s="48"/>
    </row>
    <row r="303" spans="1:20" ht="12" customHeight="1" x14ac:dyDescent="0.3">
      <c r="A303" s="54"/>
      <c r="B303" s="54"/>
      <c r="C303" s="64" t="str">
        <f>IF(C269="","",C269)</f>
        <v/>
      </c>
      <c r="D303" s="239" t="str">
        <f t="shared" si="9"/>
        <v/>
      </c>
      <c r="E303" s="240"/>
      <c r="F303" s="62"/>
      <c r="G303" s="54"/>
      <c r="H303" s="236">
        <f t="shared" si="8"/>
        <v>9</v>
      </c>
      <c r="I303" s="236"/>
      <c r="J303" s="236"/>
      <c r="K303" s="236"/>
      <c r="L303" s="236"/>
      <c r="M303" s="236"/>
      <c r="N303" s="63">
        <v>5</v>
      </c>
      <c r="O303" s="237">
        <f>IF(H303="","",H303*5)</f>
        <v>45</v>
      </c>
      <c r="P303" s="237"/>
      <c r="Q303" s="48"/>
      <c r="R303" s="48"/>
      <c r="S303" s="48"/>
      <c r="T303" s="48"/>
    </row>
    <row r="304" spans="1:20" ht="12" customHeight="1" x14ac:dyDescent="0.3">
      <c r="A304" s="54"/>
      <c r="B304" s="54"/>
      <c r="C304" s="64" t="str">
        <f>IF(C270="","",C270)</f>
        <v/>
      </c>
      <c r="D304" s="239" t="str">
        <f t="shared" si="9"/>
        <v/>
      </c>
      <c r="E304" s="240"/>
      <c r="F304" s="62"/>
      <c r="G304" s="54"/>
      <c r="H304" s="236">
        <f t="shared" si="8"/>
        <v>2</v>
      </c>
      <c r="I304" s="236"/>
      <c r="J304" s="236"/>
      <c r="K304" s="236"/>
      <c r="L304" s="236"/>
      <c r="M304" s="236"/>
      <c r="N304" s="66" t="s">
        <v>68</v>
      </c>
      <c r="O304" s="237">
        <f>IF(H304="","",H304*1)</f>
        <v>2</v>
      </c>
      <c r="P304" s="237"/>
      <c r="Q304" s="48"/>
      <c r="R304" s="48"/>
      <c r="S304" s="48"/>
      <c r="T304" s="48"/>
    </row>
    <row r="305" spans="1:20" ht="12" customHeight="1" x14ac:dyDescent="0.3">
      <c r="A305" s="54"/>
      <c r="B305" s="54"/>
      <c r="C305" s="64" t="str">
        <f>IF(C271="","",C271)</f>
        <v/>
      </c>
      <c r="D305" s="239" t="str">
        <f t="shared" si="9"/>
        <v/>
      </c>
      <c r="E305" s="240"/>
      <c r="F305" s="62"/>
      <c r="G305" s="54"/>
      <c r="H305" s="236">
        <f t="shared" si="8"/>
        <v>1</v>
      </c>
      <c r="I305" s="236"/>
      <c r="J305" s="236"/>
      <c r="K305" s="236"/>
      <c r="L305" s="236"/>
      <c r="M305" s="236"/>
      <c r="N305" s="66" t="s">
        <v>69</v>
      </c>
      <c r="O305" s="237">
        <f>IF(H305="","",H305*0.5)</f>
        <v>0.5</v>
      </c>
      <c r="P305" s="237"/>
      <c r="Q305" s="48"/>
      <c r="R305" s="48"/>
      <c r="S305" s="48"/>
      <c r="T305" s="48"/>
    </row>
    <row r="306" spans="1:20" ht="12" customHeight="1" x14ac:dyDescent="0.3">
      <c r="A306" s="54"/>
      <c r="B306" s="54"/>
      <c r="C306" s="64"/>
      <c r="D306" s="239" t="s">
        <v>82</v>
      </c>
      <c r="E306" s="240"/>
      <c r="F306" s="62"/>
      <c r="G306" s="54"/>
      <c r="H306" s="236">
        <f t="shared" si="8"/>
        <v>3</v>
      </c>
      <c r="I306" s="236"/>
      <c r="J306" s="236"/>
      <c r="K306" s="236"/>
      <c r="L306" s="236"/>
      <c r="M306" s="236"/>
      <c r="N306" s="66" t="s">
        <v>70</v>
      </c>
      <c r="O306" s="237">
        <f>IF(H306="","",H306*0.1)</f>
        <v>0.30000000000000004</v>
      </c>
      <c r="P306" s="237"/>
      <c r="Q306" s="48"/>
      <c r="R306" s="48"/>
      <c r="S306" s="48"/>
      <c r="T306" s="48"/>
    </row>
    <row r="307" spans="1:20" ht="12" customHeight="1" x14ac:dyDescent="0.3">
      <c r="A307" s="54"/>
      <c r="B307" s="54"/>
      <c r="C307" s="64" t="s">
        <v>82</v>
      </c>
      <c r="D307" s="234" t="s">
        <v>82</v>
      </c>
      <c r="E307" s="235"/>
      <c r="F307" s="62"/>
      <c r="G307" s="54"/>
      <c r="H307" s="236" t="str">
        <f t="shared" si="8"/>
        <v/>
      </c>
      <c r="I307" s="236"/>
      <c r="J307" s="236"/>
      <c r="K307" s="236"/>
      <c r="L307" s="236"/>
      <c r="M307" s="236"/>
      <c r="N307" s="66" t="s">
        <v>71</v>
      </c>
      <c r="O307" s="237" t="str">
        <f>IF(H307="","",H307*0.05)</f>
        <v/>
      </c>
      <c r="P307" s="237"/>
      <c r="Q307" s="48"/>
      <c r="R307" s="48"/>
      <c r="S307" s="48"/>
      <c r="T307" s="48"/>
    </row>
    <row r="308" spans="1:20" ht="12" customHeight="1" x14ac:dyDescent="0.3">
      <c r="A308" s="54"/>
      <c r="B308" s="54"/>
      <c r="C308" s="64" t="s">
        <v>82</v>
      </c>
      <c r="D308" s="234" t="s">
        <v>82</v>
      </c>
      <c r="E308" s="235"/>
      <c r="F308" s="62"/>
      <c r="G308" s="54"/>
      <c r="H308" s="236" t="str">
        <f t="shared" si="8"/>
        <v/>
      </c>
      <c r="I308" s="236"/>
      <c r="J308" s="236"/>
      <c r="K308" s="236"/>
      <c r="L308" s="236"/>
      <c r="M308" s="236"/>
      <c r="N308" s="66" t="s">
        <v>72</v>
      </c>
      <c r="O308" s="237" t="str">
        <f>IF(H308="","",H308*0.01)</f>
        <v/>
      </c>
      <c r="P308" s="237"/>
      <c r="Q308" s="48"/>
      <c r="R308" s="48"/>
      <c r="S308" s="48"/>
      <c r="T308" s="48"/>
    </row>
    <row r="309" spans="1:20" ht="12" customHeight="1" x14ac:dyDescent="0.3">
      <c r="A309" s="54"/>
      <c r="B309" s="54"/>
      <c r="C309" s="54"/>
      <c r="D309" s="67" t="s">
        <v>12</v>
      </c>
      <c r="E309" s="68">
        <f>E275</f>
        <v>697.8</v>
      </c>
      <c r="F309" s="69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48"/>
      <c r="R309" s="48"/>
      <c r="S309" s="48"/>
      <c r="T309" s="48"/>
    </row>
    <row r="310" spans="1:20" ht="12" customHeight="1" x14ac:dyDescent="0.3">
      <c r="A310" s="54"/>
      <c r="B310" s="54"/>
      <c r="C310" s="54"/>
      <c r="D310" s="54"/>
      <c r="E310" s="54"/>
      <c r="F310" s="54"/>
      <c r="G310" s="54"/>
      <c r="H310" s="58" t="s">
        <v>12</v>
      </c>
      <c r="I310" s="238">
        <f>SUM(O299:P308)</f>
        <v>697.8</v>
      </c>
      <c r="J310" s="238"/>
      <c r="K310" s="238"/>
      <c r="L310" s="238"/>
      <c r="M310" s="238"/>
      <c r="N310" s="238"/>
      <c r="O310" s="238"/>
      <c r="P310" s="58" t="s">
        <v>73</v>
      </c>
      <c r="Q310" s="48"/>
      <c r="R310" s="48"/>
      <c r="S310" s="48"/>
      <c r="T310" s="48"/>
    </row>
    <row r="311" spans="1:20" ht="12" customHeight="1" x14ac:dyDescent="0.3">
      <c r="A311" s="54"/>
      <c r="B311" s="54"/>
      <c r="C311" s="54"/>
      <c r="D311" s="54"/>
      <c r="E311" s="54"/>
      <c r="F311" s="54"/>
      <c r="G311" s="54"/>
      <c r="H311" s="58" t="s">
        <v>74</v>
      </c>
      <c r="I311" s="238" t="str">
        <f>IF(I277="","",I277)</f>
        <v>sasesutenouazecisisapteleisi80bani</v>
      </c>
      <c r="J311" s="238"/>
      <c r="K311" s="238"/>
      <c r="L311" s="238"/>
      <c r="M311" s="238"/>
      <c r="N311" s="238"/>
      <c r="O311" s="238"/>
      <c r="P311" s="238"/>
      <c r="Q311" s="48"/>
      <c r="R311" s="48"/>
      <c r="S311" s="48"/>
      <c r="T311" s="48"/>
    </row>
    <row r="312" spans="1:20" ht="12" customHeight="1" x14ac:dyDescent="0.3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48"/>
      <c r="R312" s="48"/>
      <c r="S312" s="48"/>
      <c r="T312" s="48"/>
    </row>
    <row r="313" spans="1:20" ht="12" customHeight="1" x14ac:dyDescent="0.3">
      <c r="A313" s="54"/>
      <c r="B313" s="54"/>
      <c r="C313" s="70" t="s">
        <v>75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71" t="s">
        <v>76</v>
      </c>
      <c r="N313" s="54"/>
      <c r="O313" s="54"/>
      <c r="P313" s="54"/>
      <c r="Q313" s="48"/>
      <c r="R313" s="48"/>
      <c r="S313" s="48"/>
      <c r="T313" s="48"/>
    </row>
    <row r="314" spans="1:20" ht="12" customHeight="1" x14ac:dyDescent="0.3">
      <c r="A314" s="54"/>
      <c r="B314" s="54"/>
      <c r="C314" s="72" t="s">
        <v>77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8" t="s">
        <v>78</v>
      </c>
      <c r="N314" s="54"/>
      <c r="O314" s="54"/>
      <c r="P314" s="54"/>
      <c r="Q314" s="48"/>
      <c r="R314" s="48"/>
      <c r="S314" s="48"/>
      <c r="T314" s="48"/>
    </row>
    <row r="315" spans="1:20" ht="12" customHeight="1" x14ac:dyDescent="0.3">
      <c r="A315" s="54"/>
      <c r="B315" s="54"/>
      <c r="C315" s="72" t="s">
        <v>79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8" t="s">
        <v>80</v>
      </c>
      <c r="N315" s="54"/>
      <c r="O315" s="54"/>
      <c r="P315" s="54"/>
      <c r="Q315" s="48"/>
      <c r="R315" s="48"/>
      <c r="S315" s="48"/>
      <c r="T315" s="48"/>
    </row>
    <row r="316" spans="1:20" ht="12" customHeight="1" x14ac:dyDescent="0.3">
      <c r="A316" s="54"/>
      <c r="B316" s="55" t="s">
        <v>44</v>
      </c>
      <c r="C316" s="54"/>
      <c r="D316" s="54"/>
      <c r="E316" s="54"/>
      <c r="F316" s="54"/>
      <c r="G316" s="54"/>
      <c r="H316" s="54"/>
      <c r="I316" s="55" t="s">
        <v>45</v>
      </c>
      <c r="J316" s="54"/>
      <c r="K316" s="244" t="s">
        <v>46</v>
      </c>
      <c r="L316" s="244"/>
      <c r="M316" s="244"/>
      <c r="N316" s="244"/>
      <c r="O316" s="55" t="s">
        <v>47</v>
      </c>
      <c r="P316" s="74">
        <f>P1+5</f>
        <v>93550</v>
      </c>
      <c r="Q316" s="48"/>
      <c r="R316" s="48"/>
      <c r="S316" s="48"/>
      <c r="T316" s="48"/>
    </row>
    <row r="317" spans="1:20" ht="12" customHeight="1" x14ac:dyDescent="0.3">
      <c r="A317" s="54"/>
      <c r="B317" s="55" t="s">
        <v>48</v>
      </c>
      <c r="C317" s="54"/>
      <c r="D317" s="54"/>
      <c r="E317" s="54"/>
      <c r="F317" s="54"/>
      <c r="G317" s="54"/>
      <c r="H317" s="54"/>
      <c r="I317" s="55" t="s">
        <v>49</v>
      </c>
      <c r="J317" s="54"/>
      <c r="K317" s="54"/>
      <c r="L317" s="249">
        <f>Raport!B24</f>
        <v>42479</v>
      </c>
      <c r="M317" s="249"/>
      <c r="N317" s="249"/>
      <c r="O317" s="249"/>
      <c r="P317" s="249"/>
      <c r="Q317" s="48"/>
      <c r="R317" s="48"/>
      <c r="S317" s="48"/>
      <c r="T317" s="48"/>
    </row>
    <row r="318" spans="1:20" ht="12" customHeight="1" x14ac:dyDescent="0.3">
      <c r="A318" s="54"/>
      <c r="B318" s="55" t="s">
        <v>50</v>
      </c>
      <c r="C318" s="54"/>
      <c r="D318" s="54"/>
      <c r="E318" s="54"/>
      <c r="F318" s="54"/>
      <c r="G318" s="54"/>
      <c r="H318" s="54"/>
      <c r="I318" s="55" t="s">
        <v>51</v>
      </c>
      <c r="J318" s="54"/>
      <c r="K318" s="54"/>
      <c r="L318" s="54"/>
      <c r="M318" s="246" t="s">
        <v>52</v>
      </c>
      <c r="N318" s="246"/>
      <c r="O318" s="246"/>
      <c r="P318" s="246"/>
      <c r="Q318" s="48"/>
      <c r="R318" s="48"/>
      <c r="S318" s="48"/>
      <c r="T318" s="48"/>
    </row>
    <row r="319" spans="1:20" ht="12" customHeight="1" x14ac:dyDescent="0.3">
      <c r="A319" s="54"/>
      <c r="B319" s="55" t="s">
        <v>53</v>
      </c>
      <c r="C319" s="54"/>
      <c r="D319" s="54"/>
      <c r="E319" s="54"/>
      <c r="F319" s="54"/>
      <c r="G319" s="54"/>
      <c r="H319" s="54"/>
      <c r="I319" s="55" t="s">
        <v>54</v>
      </c>
      <c r="J319" s="54"/>
      <c r="K319" s="54"/>
      <c r="L319" s="54"/>
      <c r="M319" s="54"/>
      <c r="N319" s="56" t="s">
        <v>91</v>
      </c>
      <c r="O319" s="55" t="s">
        <v>55</v>
      </c>
      <c r="P319" s="57" t="s">
        <v>56</v>
      </c>
      <c r="Q319" s="48"/>
      <c r="R319" s="48"/>
      <c r="S319" s="48"/>
      <c r="T319" s="48"/>
    </row>
    <row r="320" spans="1:20" ht="12" customHeight="1" x14ac:dyDescent="0.3">
      <c r="A320" s="54"/>
      <c r="B320" s="55" t="s">
        <v>57</v>
      </c>
      <c r="C320" s="54"/>
      <c r="D320" s="54"/>
      <c r="E320" s="54"/>
      <c r="F320" s="54"/>
      <c r="G320" s="54"/>
      <c r="H320" s="54"/>
      <c r="I320" s="55" t="s">
        <v>58</v>
      </c>
      <c r="J320" s="238">
        <v>4002</v>
      </c>
      <c r="K320" s="238"/>
      <c r="L320" s="238"/>
      <c r="M320" s="238"/>
      <c r="N320" s="55"/>
      <c r="O320" s="55"/>
      <c r="P320" s="55"/>
      <c r="Q320" s="48"/>
      <c r="R320" s="48"/>
      <c r="S320" s="48"/>
      <c r="T320" s="48"/>
    </row>
    <row r="321" spans="1:20" ht="12" customHeight="1" x14ac:dyDescent="0.3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48"/>
      <c r="R321" s="48"/>
      <c r="S321" s="48"/>
      <c r="T321" s="48"/>
    </row>
    <row r="322" spans="1:20" ht="12" customHeight="1" x14ac:dyDescent="0.3">
      <c r="A322" s="54"/>
      <c r="B322" s="54"/>
      <c r="C322" s="54"/>
      <c r="D322" s="54"/>
      <c r="E322" s="54"/>
      <c r="F322" s="54"/>
      <c r="G322" s="54"/>
      <c r="H322" s="54"/>
      <c r="I322" s="58" t="s">
        <v>59</v>
      </c>
      <c r="J322" s="54"/>
      <c r="K322" s="54"/>
      <c r="L322" s="54"/>
      <c r="M322" s="54"/>
      <c r="N322" s="54"/>
      <c r="O322" s="54"/>
      <c r="P322" s="54"/>
      <c r="Q322" s="48"/>
      <c r="R322" s="48"/>
      <c r="S322" s="48"/>
      <c r="T322" s="48"/>
    </row>
    <row r="323" spans="1:20" ht="12" customHeight="1" x14ac:dyDescent="0.3">
      <c r="A323" s="54"/>
      <c r="B323" s="54"/>
      <c r="C323" s="54"/>
      <c r="D323" s="54"/>
      <c r="E323" s="54"/>
      <c r="F323" s="54"/>
      <c r="G323" s="54"/>
      <c r="H323" s="54"/>
      <c r="I323" s="58" t="s">
        <v>60</v>
      </c>
      <c r="J323" s="54"/>
      <c r="K323" s="54"/>
      <c r="L323" s="54"/>
      <c r="M323" s="54"/>
      <c r="N323" s="54"/>
      <c r="O323" s="54"/>
      <c r="P323" s="54"/>
      <c r="Q323" s="48"/>
      <c r="R323" s="48"/>
      <c r="S323" s="48"/>
      <c r="T323" s="48"/>
    </row>
    <row r="324" spans="1:20" ht="12" customHeight="1" x14ac:dyDescent="0.3">
      <c r="A324" s="54"/>
      <c r="B324" s="54"/>
      <c r="C324" s="59" t="s">
        <v>61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48"/>
      <c r="R324" s="48"/>
      <c r="S324" s="48"/>
      <c r="T324" s="48"/>
    </row>
    <row r="325" spans="1:20" ht="12" customHeight="1" x14ac:dyDescent="0.3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48"/>
      <c r="R325" s="48"/>
      <c r="S325" s="48"/>
      <c r="T325" s="48"/>
    </row>
    <row r="326" spans="1:20" ht="12" customHeight="1" x14ac:dyDescent="0.3">
      <c r="A326" s="54"/>
      <c r="B326" s="58" t="s">
        <v>62</v>
      </c>
      <c r="C326" s="54"/>
      <c r="D326" s="54"/>
      <c r="E326" s="54"/>
      <c r="F326" s="54"/>
      <c r="G326" s="54"/>
      <c r="H326" s="60"/>
      <c r="I326" s="60"/>
      <c r="J326" s="60"/>
      <c r="K326" s="60"/>
      <c r="L326" s="60"/>
      <c r="M326" s="60"/>
      <c r="N326" s="60"/>
      <c r="O326" s="54"/>
      <c r="P326" s="54"/>
      <c r="Q326" s="48"/>
      <c r="R326" s="48"/>
      <c r="S326" s="48"/>
      <c r="T326" s="48"/>
    </row>
    <row r="327" spans="1:20" ht="12" customHeight="1" x14ac:dyDescent="0.3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48"/>
      <c r="R327" s="48"/>
      <c r="S327" s="48"/>
      <c r="T327" s="48"/>
    </row>
    <row r="328" spans="1:20" ht="12" customHeight="1" x14ac:dyDescent="0.3">
      <c r="A328" s="54"/>
      <c r="B328" s="54"/>
      <c r="C328" s="61" t="s">
        <v>63</v>
      </c>
      <c r="D328" s="234" t="s">
        <v>64</v>
      </c>
      <c r="E328" s="235"/>
      <c r="F328" s="62"/>
      <c r="G328" s="54"/>
      <c r="H328" s="243"/>
      <c r="I328" s="243"/>
      <c r="J328" s="243"/>
      <c r="K328" s="243"/>
      <c r="L328" s="243"/>
      <c r="M328" s="243"/>
      <c r="N328" s="63">
        <v>500</v>
      </c>
      <c r="O328" s="242" t="str">
        <f>IF(H328="","",H328*500)</f>
        <v/>
      </c>
      <c r="P328" s="242"/>
      <c r="Q328" s="48"/>
      <c r="R328" s="48"/>
      <c r="S328" s="48"/>
      <c r="T328" s="48"/>
    </row>
    <row r="329" spans="1:20" ht="12" customHeight="1" x14ac:dyDescent="0.3">
      <c r="A329" s="54"/>
      <c r="B329" s="54"/>
      <c r="C329" s="64" t="s">
        <v>65</v>
      </c>
      <c r="D329" s="247">
        <v>63.6</v>
      </c>
      <c r="E329" s="248"/>
      <c r="F329" s="62"/>
      <c r="G329" s="54"/>
      <c r="H329" s="241">
        <v>4</v>
      </c>
      <c r="I329" s="241"/>
      <c r="J329" s="241"/>
      <c r="K329" s="241"/>
      <c r="L329" s="241"/>
      <c r="M329" s="241"/>
      <c r="N329" s="63">
        <v>100</v>
      </c>
      <c r="O329" s="237">
        <f>IF(H329="","",H329*100)</f>
        <v>400</v>
      </c>
      <c r="P329" s="237"/>
      <c r="Q329" s="48"/>
      <c r="R329" s="48"/>
      <c r="S329" s="48"/>
      <c r="T329" s="48"/>
    </row>
    <row r="330" spans="1:20" ht="12" customHeight="1" x14ac:dyDescent="0.3">
      <c r="A330" s="54"/>
      <c r="B330" s="54"/>
      <c r="C330" s="64" t="s">
        <v>66</v>
      </c>
      <c r="D330" s="247"/>
      <c r="E330" s="248"/>
      <c r="F330" s="62"/>
      <c r="G330" s="54"/>
      <c r="H330" s="241">
        <v>44</v>
      </c>
      <c r="I330" s="241"/>
      <c r="J330" s="241"/>
      <c r="K330" s="241"/>
      <c r="L330" s="241"/>
      <c r="M330" s="241"/>
      <c r="N330" s="63">
        <v>50</v>
      </c>
      <c r="O330" s="237">
        <f>IF(H330="","",H330*50)</f>
        <v>2200</v>
      </c>
      <c r="P330" s="237"/>
      <c r="Q330" s="48"/>
      <c r="R330" s="48"/>
      <c r="S330" s="48"/>
      <c r="T330" s="48"/>
    </row>
    <row r="331" spans="1:20" ht="12" customHeight="1" x14ac:dyDescent="0.3">
      <c r="A331" s="54"/>
      <c r="B331" s="54"/>
      <c r="C331" s="64" t="s">
        <v>67</v>
      </c>
      <c r="D331" s="250">
        <f>Raport!F24</f>
        <v>2558</v>
      </c>
      <c r="E331" s="251"/>
      <c r="F331" s="62"/>
      <c r="G331" s="54"/>
      <c r="H331" s="241"/>
      <c r="I331" s="241"/>
      <c r="J331" s="241"/>
      <c r="K331" s="241"/>
      <c r="L331" s="241"/>
      <c r="M331" s="241"/>
      <c r="N331" s="63">
        <v>10</v>
      </c>
      <c r="O331" s="237" t="str">
        <f>IF(H331="","",H331*10)</f>
        <v/>
      </c>
      <c r="P331" s="237"/>
      <c r="Q331" s="48"/>
      <c r="R331" s="48"/>
      <c r="S331" s="48"/>
      <c r="T331" s="48"/>
    </row>
    <row r="332" spans="1:20" ht="12" customHeight="1" x14ac:dyDescent="0.3">
      <c r="A332" s="54"/>
      <c r="B332" s="54"/>
      <c r="C332" s="65"/>
      <c r="D332" s="247"/>
      <c r="E332" s="248"/>
      <c r="F332" s="62"/>
      <c r="G332" s="54"/>
      <c r="H332" s="241">
        <v>4</v>
      </c>
      <c r="I332" s="241"/>
      <c r="J332" s="241"/>
      <c r="K332" s="241"/>
      <c r="L332" s="241"/>
      <c r="M332" s="241"/>
      <c r="N332" s="63">
        <v>5</v>
      </c>
      <c r="O332" s="237">
        <f>IF(H332="","",H332*5)</f>
        <v>20</v>
      </c>
      <c r="P332" s="237"/>
      <c r="Q332" s="48"/>
      <c r="R332" s="48"/>
      <c r="S332" s="48"/>
      <c r="T332" s="48"/>
    </row>
    <row r="333" spans="1:20" ht="12" customHeight="1" x14ac:dyDescent="0.3">
      <c r="A333" s="54"/>
      <c r="B333" s="54"/>
      <c r="C333" s="65"/>
      <c r="D333" s="247"/>
      <c r="E333" s="248"/>
      <c r="F333" s="62"/>
      <c r="G333" s="54"/>
      <c r="H333" s="241">
        <v>1</v>
      </c>
      <c r="I333" s="241"/>
      <c r="J333" s="241"/>
      <c r="K333" s="241"/>
      <c r="L333" s="241"/>
      <c r="M333" s="241"/>
      <c r="N333" s="66" t="s">
        <v>68</v>
      </c>
      <c r="O333" s="237">
        <f>IF(H333="","",H333*1)</f>
        <v>1</v>
      </c>
      <c r="P333" s="237"/>
      <c r="Q333" s="48"/>
      <c r="R333" s="48"/>
      <c r="S333" s="48"/>
      <c r="T333" s="48"/>
    </row>
    <row r="334" spans="1:20" ht="12" customHeight="1" x14ac:dyDescent="0.3">
      <c r="A334" s="54"/>
      <c r="B334" s="54"/>
      <c r="C334" s="65"/>
      <c r="D334" s="247"/>
      <c r="E334" s="248"/>
      <c r="F334" s="62"/>
      <c r="G334" s="54"/>
      <c r="H334" s="241">
        <v>1</v>
      </c>
      <c r="I334" s="241"/>
      <c r="J334" s="241"/>
      <c r="K334" s="241"/>
      <c r="L334" s="241"/>
      <c r="M334" s="241"/>
      <c r="N334" s="66" t="s">
        <v>69</v>
      </c>
      <c r="O334" s="237">
        <f>IF(H334="","",H334*0.5)</f>
        <v>0.5</v>
      </c>
      <c r="P334" s="237"/>
      <c r="Q334" s="48"/>
      <c r="R334" s="48"/>
      <c r="S334" s="48"/>
      <c r="T334" s="48"/>
    </row>
    <row r="335" spans="1:20" ht="12" customHeight="1" x14ac:dyDescent="0.3">
      <c r="A335" s="54"/>
      <c r="B335" s="54"/>
      <c r="C335" s="64" t="s">
        <v>82</v>
      </c>
      <c r="D335" s="239"/>
      <c r="E335" s="240"/>
      <c r="F335" s="62"/>
      <c r="G335" s="54"/>
      <c r="H335" s="241">
        <v>1</v>
      </c>
      <c r="I335" s="241"/>
      <c r="J335" s="241"/>
      <c r="K335" s="241"/>
      <c r="L335" s="241"/>
      <c r="M335" s="241"/>
      <c r="N335" s="66" t="s">
        <v>70</v>
      </c>
      <c r="O335" s="237">
        <f>IF(H335="","",H335*0.1)</f>
        <v>0.1</v>
      </c>
      <c r="P335" s="237"/>
      <c r="Q335" s="48"/>
      <c r="R335" s="48"/>
      <c r="S335" s="48"/>
      <c r="T335" s="48"/>
    </row>
    <row r="336" spans="1:20" ht="12" customHeight="1" x14ac:dyDescent="0.3">
      <c r="A336" s="54"/>
      <c r="B336" s="54"/>
      <c r="C336" s="64" t="s">
        <v>82</v>
      </c>
      <c r="D336" s="234"/>
      <c r="E336" s="235"/>
      <c r="F336" s="62"/>
      <c r="G336" s="54"/>
      <c r="H336" s="241"/>
      <c r="I336" s="241"/>
      <c r="J336" s="241"/>
      <c r="K336" s="241"/>
      <c r="L336" s="241"/>
      <c r="M336" s="241"/>
      <c r="N336" s="66" t="s">
        <v>71</v>
      </c>
      <c r="O336" s="237" t="str">
        <f>IF(H336="","",H336*0.05)</f>
        <v/>
      </c>
      <c r="P336" s="237"/>
      <c r="Q336" s="48"/>
      <c r="R336" s="48"/>
      <c r="S336" s="48"/>
      <c r="T336" s="48"/>
    </row>
    <row r="337" spans="1:20" ht="12" customHeight="1" x14ac:dyDescent="0.3">
      <c r="A337" s="54"/>
      <c r="B337" s="54"/>
      <c r="C337" s="64" t="s">
        <v>82</v>
      </c>
      <c r="D337" s="234" t="s">
        <v>82</v>
      </c>
      <c r="E337" s="235"/>
      <c r="F337" s="62"/>
      <c r="G337" s="54"/>
      <c r="H337" s="241"/>
      <c r="I337" s="241"/>
      <c r="J337" s="241"/>
      <c r="K337" s="241"/>
      <c r="L337" s="241"/>
      <c r="M337" s="241"/>
      <c r="N337" s="66" t="s">
        <v>72</v>
      </c>
      <c r="O337" s="237" t="str">
        <f>IF(H337="","",H337*0.01)</f>
        <v/>
      </c>
      <c r="P337" s="237"/>
      <c r="Q337" s="48"/>
      <c r="R337" s="48"/>
      <c r="S337" s="48"/>
      <c r="T337" s="48"/>
    </row>
    <row r="338" spans="1:20" ht="12" customHeight="1" x14ac:dyDescent="0.3">
      <c r="A338" s="54"/>
      <c r="B338" s="54"/>
      <c r="C338" s="54"/>
      <c r="D338" s="67" t="s">
        <v>12</v>
      </c>
      <c r="E338" s="68">
        <f>SUM(D329:E336)</f>
        <v>2621.6</v>
      </c>
      <c r="F338" s="69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48"/>
      <c r="R338" s="48"/>
      <c r="S338" s="48"/>
      <c r="T338" s="48"/>
    </row>
    <row r="339" spans="1:20" ht="12" customHeight="1" x14ac:dyDescent="0.3">
      <c r="A339" s="54"/>
      <c r="B339" s="54"/>
      <c r="C339" s="54"/>
      <c r="D339" s="54"/>
      <c r="E339" s="54"/>
      <c r="F339" s="54"/>
      <c r="G339" s="54"/>
      <c r="H339" s="58" t="s">
        <v>12</v>
      </c>
      <c r="I339" s="242">
        <f>SUM(O328:P337)</f>
        <v>2621.6</v>
      </c>
      <c r="J339" s="238"/>
      <c r="K339" s="238"/>
      <c r="L339" s="238"/>
      <c r="M339" s="238"/>
      <c r="N339" s="238"/>
      <c r="O339" s="238"/>
      <c r="P339" s="58" t="s">
        <v>73</v>
      </c>
      <c r="Q339" s="48"/>
      <c r="R339" s="48"/>
      <c r="S339" s="48"/>
      <c r="T339" s="48"/>
    </row>
    <row r="340" spans="1:20" ht="12" customHeight="1" x14ac:dyDescent="0.3">
      <c r="A340" s="54"/>
      <c r="B340" s="54"/>
      <c r="C340" s="54"/>
      <c r="D340" s="54"/>
      <c r="E340" s="54"/>
      <c r="F340" s="54"/>
      <c r="G340" s="54"/>
      <c r="H340" s="58" t="s">
        <v>74</v>
      </c>
      <c r="I340" s="243" t="s">
        <v>216</v>
      </c>
      <c r="J340" s="243"/>
      <c r="K340" s="243"/>
      <c r="L340" s="243"/>
      <c r="M340" s="243"/>
      <c r="N340" s="243"/>
      <c r="O340" s="243"/>
      <c r="P340" s="243"/>
      <c r="Q340" s="48"/>
      <c r="R340" s="48"/>
      <c r="S340" s="48"/>
      <c r="T340" s="48"/>
    </row>
    <row r="341" spans="1:20" ht="12" customHeight="1" x14ac:dyDescent="0.3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48"/>
      <c r="R341" s="48"/>
      <c r="S341" s="48"/>
      <c r="T341" s="48"/>
    </row>
    <row r="342" spans="1:20" ht="12" customHeight="1" x14ac:dyDescent="0.3">
      <c r="A342" s="54"/>
      <c r="B342" s="54"/>
      <c r="C342" s="70" t="s">
        <v>75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71" t="s">
        <v>76</v>
      </c>
      <c r="N342" s="54"/>
      <c r="O342" s="54"/>
      <c r="P342" s="54"/>
      <c r="Q342" s="48"/>
      <c r="R342" s="48"/>
      <c r="S342" s="48"/>
      <c r="T342" s="48"/>
    </row>
    <row r="343" spans="1:20" ht="12" customHeight="1" x14ac:dyDescent="0.3">
      <c r="A343" s="54"/>
      <c r="B343" s="54"/>
      <c r="C343" s="72" t="s">
        <v>77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8" t="s">
        <v>78</v>
      </c>
      <c r="N343" s="54"/>
      <c r="O343" s="54"/>
      <c r="P343" s="54"/>
      <c r="Q343" s="48"/>
      <c r="R343" s="48"/>
      <c r="S343" s="48"/>
      <c r="T343" s="48"/>
    </row>
    <row r="344" spans="1:20" ht="12" customHeight="1" x14ac:dyDescent="0.3">
      <c r="A344" s="54"/>
      <c r="B344" s="54"/>
      <c r="C344" s="72" t="s">
        <v>79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8" t="s">
        <v>80</v>
      </c>
      <c r="N344" s="54"/>
      <c r="O344" s="54"/>
      <c r="P344" s="54"/>
      <c r="Q344" s="48"/>
      <c r="R344" s="48"/>
      <c r="S344" s="48"/>
      <c r="T344" s="48"/>
    </row>
    <row r="345" spans="1:20" ht="12" customHeight="1" x14ac:dyDescent="0.3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48"/>
      <c r="R345" s="48"/>
      <c r="S345" s="48"/>
      <c r="T345" s="48"/>
    </row>
    <row r="346" spans="1:20" ht="12" customHeight="1" x14ac:dyDescent="0.3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48"/>
      <c r="R346" s="48"/>
      <c r="S346" s="48"/>
      <c r="T346" s="48"/>
    </row>
    <row r="347" spans="1:20" ht="12" customHeight="1" x14ac:dyDescent="0.3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48"/>
      <c r="R347" s="48"/>
      <c r="S347" s="48"/>
      <c r="T347" s="48"/>
    </row>
    <row r="348" spans="1:20" ht="12" customHeight="1" x14ac:dyDescent="0.3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48"/>
      <c r="R348" s="48"/>
      <c r="S348" s="48"/>
      <c r="T348" s="48"/>
    </row>
    <row r="349" spans="1:20" ht="12" customHeight="1" x14ac:dyDescent="0.3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48"/>
      <c r="R349" s="48"/>
      <c r="S349" s="48"/>
      <c r="T349" s="48"/>
    </row>
    <row r="350" spans="1:20" ht="12" customHeight="1" x14ac:dyDescent="0.3">
      <c r="A350" s="54"/>
      <c r="B350" s="55" t="s">
        <v>44</v>
      </c>
      <c r="C350" s="54"/>
      <c r="D350" s="54"/>
      <c r="E350" s="54"/>
      <c r="F350" s="54"/>
      <c r="G350" s="54"/>
      <c r="H350" s="54"/>
      <c r="I350" s="55" t="s">
        <v>45</v>
      </c>
      <c r="J350" s="54"/>
      <c r="K350" s="244" t="s">
        <v>46</v>
      </c>
      <c r="L350" s="244"/>
      <c r="M350" s="244"/>
      <c r="N350" s="244"/>
      <c r="O350" s="55" t="s">
        <v>47</v>
      </c>
      <c r="P350" s="73">
        <f>P316</f>
        <v>93550</v>
      </c>
      <c r="Q350" s="48"/>
      <c r="R350" s="48"/>
      <c r="S350" s="48"/>
      <c r="T350" s="48"/>
    </row>
    <row r="351" spans="1:20" ht="12" customHeight="1" x14ac:dyDescent="0.3">
      <c r="A351" s="54"/>
      <c r="B351" s="55" t="s">
        <v>48</v>
      </c>
      <c r="C351" s="54"/>
      <c r="D351" s="54"/>
      <c r="E351" s="54"/>
      <c r="F351" s="54"/>
      <c r="G351" s="54"/>
      <c r="H351" s="54"/>
      <c r="I351" s="55" t="s">
        <v>49</v>
      </c>
      <c r="J351" s="54"/>
      <c r="K351" s="54"/>
      <c r="L351" s="245">
        <f>L317</f>
        <v>42479</v>
      </c>
      <c r="M351" s="245"/>
      <c r="N351" s="245"/>
      <c r="O351" s="245"/>
      <c r="P351" s="245"/>
      <c r="Q351" s="48"/>
      <c r="R351" s="48"/>
      <c r="S351" s="48"/>
      <c r="T351" s="48"/>
    </row>
    <row r="352" spans="1:20" ht="12" customHeight="1" x14ac:dyDescent="0.3">
      <c r="A352" s="54"/>
      <c r="B352" s="55" t="s">
        <v>50</v>
      </c>
      <c r="C352" s="54"/>
      <c r="D352" s="54"/>
      <c r="E352" s="54"/>
      <c r="F352" s="54"/>
      <c r="G352" s="54"/>
      <c r="H352" s="54"/>
      <c r="I352" s="55" t="s">
        <v>51</v>
      </c>
      <c r="J352" s="54"/>
      <c r="K352" s="54"/>
      <c r="L352" s="54"/>
      <c r="M352" s="246" t="s">
        <v>52</v>
      </c>
      <c r="N352" s="246"/>
      <c r="O352" s="246"/>
      <c r="P352" s="246"/>
      <c r="Q352" s="48"/>
      <c r="R352" s="48"/>
      <c r="S352" s="48"/>
      <c r="T352" s="48"/>
    </row>
    <row r="353" spans="1:20" ht="12" customHeight="1" x14ac:dyDescent="0.3">
      <c r="A353" s="54"/>
      <c r="B353" s="55" t="s">
        <v>53</v>
      </c>
      <c r="C353" s="54"/>
      <c r="D353" s="54"/>
      <c r="E353" s="54"/>
      <c r="F353" s="54"/>
      <c r="G353" s="54"/>
      <c r="H353" s="54"/>
      <c r="I353" s="55" t="s">
        <v>54</v>
      </c>
      <c r="J353" s="54"/>
      <c r="K353" s="54"/>
      <c r="L353" s="54"/>
      <c r="M353" s="54"/>
      <c r="N353" s="56" t="s">
        <v>91</v>
      </c>
      <c r="O353" s="55" t="s">
        <v>55</v>
      </c>
      <c r="P353" s="57" t="s">
        <v>56</v>
      </c>
      <c r="Q353" s="48"/>
      <c r="R353" s="48"/>
      <c r="S353" s="48"/>
      <c r="T353" s="48"/>
    </row>
    <row r="354" spans="1:20" ht="12" customHeight="1" x14ac:dyDescent="0.3">
      <c r="A354" s="54"/>
      <c r="B354" s="55" t="s">
        <v>57</v>
      </c>
      <c r="C354" s="54"/>
      <c r="D354" s="54"/>
      <c r="E354" s="54"/>
      <c r="F354" s="54"/>
      <c r="G354" s="54"/>
      <c r="H354" s="54"/>
      <c r="I354" s="55" t="s">
        <v>58</v>
      </c>
      <c r="J354" s="238">
        <v>4002</v>
      </c>
      <c r="K354" s="238"/>
      <c r="L354" s="238"/>
      <c r="M354" s="238"/>
      <c r="N354" s="55"/>
      <c r="O354" s="55"/>
      <c r="P354" s="55"/>
      <c r="Q354" s="48"/>
      <c r="R354" s="48"/>
      <c r="S354" s="48"/>
      <c r="T354" s="48"/>
    </row>
    <row r="355" spans="1:20" ht="12" customHeight="1" x14ac:dyDescent="0.3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48"/>
      <c r="R355" s="48"/>
      <c r="S355" s="48"/>
      <c r="T355" s="48"/>
    </row>
    <row r="356" spans="1:20" ht="12" customHeight="1" x14ac:dyDescent="0.3">
      <c r="A356" s="54"/>
      <c r="B356" s="54"/>
      <c r="C356" s="54"/>
      <c r="D356" s="54"/>
      <c r="E356" s="54"/>
      <c r="F356" s="54"/>
      <c r="G356" s="54"/>
      <c r="H356" s="54"/>
      <c r="I356" s="58" t="s">
        <v>59</v>
      </c>
      <c r="J356" s="54"/>
      <c r="K356" s="54"/>
      <c r="L356" s="54"/>
      <c r="M356" s="54"/>
      <c r="N356" s="54"/>
      <c r="O356" s="54"/>
      <c r="P356" s="54"/>
      <c r="Q356" s="48"/>
      <c r="R356" s="48"/>
      <c r="S356" s="48"/>
      <c r="T356" s="48"/>
    </row>
    <row r="357" spans="1:20" ht="12" customHeight="1" x14ac:dyDescent="0.3">
      <c r="A357" s="54"/>
      <c r="B357" s="54"/>
      <c r="C357" s="54"/>
      <c r="D357" s="54"/>
      <c r="E357" s="54"/>
      <c r="F357" s="54"/>
      <c r="G357" s="54"/>
      <c r="H357" s="54"/>
      <c r="I357" s="58" t="s">
        <v>60</v>
      </c>
      <c r="J357" s="54"/>
      <c r="K357" s="54"/>
      <c r="L357" s="54"/>
      <c r="M357" s="54"/>
      <c r="N357" s="54"/>
      <c r="O357" s="54"/>
      <c r="P357" s="54"/>
      <c r="Q357" s="48"/>
      <c r="R357" s="48"/>
      <c r="S357" s="48"/>
      <c r="T357" s="48"/>
    </row>
    <row r="358" spans="1:20" ht="12" customHeight="1" x14ac:dyDescent="0.3">
      <c r="A358" s="54"/>
      <c r="B358" s="54"/>
      <c r="C358" s="59" t="s">
        <v>61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48"/>
      <c r="R358" s="48"/>
      <c r="S358" s="48"/>
      <c r="T358" s="48"/>
    </row>
    <row r="359" spans="1:20" ht="12" customHeight="1" x14ac:dyDescent="0.3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48"/>
      <c r="R359" s="48"/>
      <c r="S359" s="48"/>
      <c r="T359" s="48"/>
    </row>
    <row r="360" spans="1:20" ht="12" customHeight="1" x14ac:dyDescent="0.3">
      <c r="A360" s="54"/>
      <c r="B360" s="58" t="s">
        <v>62</v>
      </c>
      <c r="C360" s="54"/>
      <c r="D360" s="54"/>
      <c r="E360" s="54"/>
      <c r="F360" s="54"/>
      <c r="G360" s="54"/>
      <c r="H360" s="60"/>
      <c r="I360" s="60"/>
      <c r="J360" s="60"/>
      <c r="K360" s="60"/>
      <c r="L360" s="60"/>
      <c r="M360" s="60"/>
      <c r="N360" s="60"/>
      <c r="O360" s="54"/>
      <c r="P360" s="54"/>
      <c r="Q360" s="48"/>
      <c r="R360" s="48"/>
      <c r="S360" s="48"/>
      <c r="T360" s="48"/>
    </row>
    <row r="361" spans="1:20" ht="12" customHeight="1" x14ac:dyDescent="0.3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48"/>
      <c r="R361" s="48"/>
      <c r="S361" s="48"/>
      <c r="T361" s="48"/>
    </row>
    <row r="362" spans="1:20" ht="12" customHeight="1" x14ac:dyDescent="0.3">
      <c r="A362" s="54"/>
      <c r="B362" s="54"/>
      <c r="C362" s="61" t="s">
        <v>63</v>
      </c>
      <c r="D362" s="234" t="s">
        <v>64</v>
      </c>
      <c r="E362" s="235"/>
      <c r="F362" s="62"/>
      <c r="G362" s="54"/>
      <c r="H362" s="238" t="str">
        <f t="shared" ref="H362:H371" si="10">IF(H328="","",H328)</f>
        <v/>
      </c>
      <c r="I362" s="238"/>
      <c r="J362" s="238"/>
      <c r="K362" s="238"/>
      <c r="L362" s="238"/>
      <c r="M362" s="238"/>
      <c r="N362" s="63">
        <v>500</v>
      </c>
      <c r="O362" s="238" t="str">
        <f>IF(H328="","",H328*500)</f>
        <v/>
      </c>
      <c r="P362" s="238"/>
      <c r="Q362" s="48"/>
      <c r="R362" s="48"/>
      <c r="S362" s="48"/>
      <c r="T362" s="48"/>
    </row>
    <row r="363" spans="1:20" ht="12" customHeight="1" x14ac:dyDescent="0.3">
      <c r="A363" s="54"/>
      <c r="B363" s="54"/>
      <c r="C363" s="64" t="s">
        <v>65</v>
      </c>
      <c r="D363" s="239">
        <f t="shared" ref="D363:D368" si="11">IF(D329="","",D329)</f>
        <v>63.6</v>
      </c>
      <c r="E363" s="240"/>
      <c r="F363" s="62"/>
      <c r="G363" s="54"/>
      <c r="H363" s="236">
        <f t="shared" si="10"/>
        <v>4</v>
      </c>
      <c r="I363" s="236"/>
      <c r="J363" s="236"/>
      <c r="K363" s="236"/>
      <c r="L363" s="236"/>
      <c r="M363" s="236"/>
      <c r="N363" s="63">
        <v>100</v>
      </c>
      <c r="O363" s="237">
        <f>IF(H363="","",H363*100)</f>
        <v>400</v>
      </c>
      <c r="P363" s="237"/>
      <c r="Q363" s="48"/>
      <c r="R363" s="48"/>
      <c r="S363" s="48"/>
      <c r="T363" s="48"/>
    </row>
    <row r="364" spans="1:20" ht="12" customHeight="1" x14ac:dyDescent="0.3">
      <c r="A364" s="54"/>
      <c r="B364" s="54"/>
      <c r="C364" s="64" t="s">
        <v>66</v>
      </c>
      <c r="D364" s="239" t="str">
        <f t="shared" si="11"/>
        <v/>
      </c>
      <c r="E364" s="240"/>
      <c r="F364" s="62"/>
      <c r="G364" s="54"/>
      <c r="H364" s="236">
        <f t="shared" si="10"/>
        <v>44</v>
      </c>
      <c r="I364" s="236"/>
      <c r="J364" s="236"/>
      <c r="K364" s="236"/>
      <c r="L364" s="236"/>
      <c r="M364" s="236"/>
      <c r="N364" s="63">
        <v>50</v>
      </c>
      <c r="O364" s="237">
        <f>IF(H364="","",H364*50)</f>
        <v>2200</v>
      </c>
      <c r="P364" s="237"/>
      <c r="Q364" s="48"/>
      <c r="R364" s="48"/>
      <c r="S364" s="48"/>
      <c r="T364" s="48"/>
    </row>
    <row r="365" spans="1:20" ht="12" customHeight="1" x14ac:dyDescent="0.3">
      <c r="A365" s="54"/>
      <c r="B365" s="54"/>
      <c r="C365" s="64" t="s">
        <v>67</v>
      </c>
      <c r="D365" s="239">
        <f t="shared" si="11"/>
        <v>2558</v>
      </c>
      <c r="E365" s="240"/>
      <c r="F365" s="62"/>
      <c r="G365" s="54"/>
      <c r="H365" s="236" t="str">
        <f t="shared" si="10"/>
        <v/>
      </c>
      <c r="I365" s="236"/>
      <c r="J365" s="236"/>
      <c r="K365" s="236"/>
      <c r="L365" s="236"/>
      <c r="M365" s="236"/>
      <c r="N365" s="63">
        <v>10</v>
      </c>
      <c r="O365" s="237" t="str">
        <f>IF(H365="","",H365*10)</f>
        <v/>
      </c>
      <c r="P365" s="237"/>
      <c r="Q365" s="48"/>
      <c r="R365" s="48"/>
      <c r="S365" s="48"/>
      <c r="T365" s="48"/>
    </row>
    <row r="366" spans="1:20" ht="12" customHeight="1" x14ac:dyDescent="0.3">
      <c r="A366" s="54"/>
      <c r="B366" s="54"/>
      <c r="C366" s="64" t="str">
        <f>IF(C332="","",C332)</f>
        <v/>
      </c>
      <c r="D366" s="239" t="str">
        <f t="shared" si="11"/>
        <v/>
      </c>
      <c r="E366" s="240"/>
      <c r="F366" s="62"/>
      <c r="G366" s="54"/>
      <c r="H366" s="236">
        <f t="shared" si="10"/>
        <v>4</v>
      </c>
      <c r="I366" s="236"/>
      <c r="J366" s="236"/>
      <c r="K366" s="236"/>
      <c r="L366" s="236"/>
      <c r="M366" s="236"/>
      <c r="N366" s="63">
        <v>5</v>
      </c>
      <c r="O366" s="237">
        <f>IF(H366="","",H366*5)</f>
        <v>20</v>
      </c>
      <c r="P366" s="237"/>
      <c r="Q366" s="48"/>
      <c r="R366" s="48"/>
      <c r="S366" s="48"/>
      <c r="T366" s="48"/>
    </row>
    <row r="367" spans="1:20" ht="12" customHeight="1" x14ac:dyDescent="0.3">
      <c r="A367" s="54"/>
      <c r="B367" s="54"/>
      <c r="C367" s="64" t="str">
        <f>IF(C333="","",C333)</f>
        <v/>
      </c>
      <c r="D367" s="239" t="str">
        <f t="shared" si="11"/>
        <v/>
      </c>
      <c r="E367" s="240"/>
      <c r="F367" s="62"/>
      <c r="G367" s="54"/>
      <c r="H367" s="236">
        <f t="shared" si="10"/>
        <v>1</v>
      </c>
      <c r="I367" s="236"/>
      <c r="J367" s="236"/>
      <c r="K367" s="236"/>
      <c r="L367" s="236"/>
      <c r="M367" s="236"/>
      <c r="N367" s="66" t="s">
        <v>68</v>
      </c>
      <c r="O367" s="237">
        <f>IF(H367="","",H367*1)</f>
        <v>1</v>
      </c>
      <c r="P367" s="237"/>
      <c r="Q367" s="48"/>
      <c r="R367" s="48"/>
      <c r="S367" s="48"/>
      <c r="T367" s="48"/>
    </row>
    <row r="368" spans="1:20" ht="12" customHeight="1" x14ac:dyDescent="0.3">
      <c r="A368" s="54"/>
      <c r="B368" s="54"/>
      <c r="C368" s="64" t="str">
        <f>IF(C334="","",C334)</f>
        <v/>
      </c>
      <c r="D368" s="239" t="str">
        <f t="shared" si="11"/>
        <v/>
      </c>
      <c r="E368" s="240"/>
      <c r="F368" s="62"/>
      <c r="G368" s="54"/>
      <c r="H368" s="236">
        <f t="shared" si="10"/>
        <v>1</v>
      </c>
      <c r="I368" s="236"/>
      <c r="J368" s="236"/>
      <c r="K368" s="236"/>
      <c r="L368" s="236"/>
      <c r="M368" s="236"/>
      <c r="N368" s="66" t="s">
        <v>69</v>
      </c>
      <c r="O368" s="237">
        <f>IF(H368="","",H368*0.5)</f>
        <v>0.5</v>
      </c>
      <c r="P368" s="237"/>
      <c r="Q368" s="48"/>
      <c r="R368" s="48"/>
      <c r="S368" s="48"/>
      <c r="T368" s="48"/>
    </row>
    <row r="369" spans="1:20" ht="12" customHeight="1" x14ac:dyDescent="0.3">
      <c r="A369" s="54"/>
      <c r="B369" s="54"/>
      <c r="C369" s="64"/>
      <c r="D369" s="239" t="s">
        <v>82</v>
      </c>
      <c r="E369" s="240"/>
      <c r="F369" s="62"/>
      <c r="G369" s="54"/>
      <c r="H369" s="236">
        <f t="shared" si="10"/>
        <v>1</v>
      </c>
      <c r="I369" s="236"/>
      <c r="J369" s="236"/>
      <c r="K369" s="236"/>
      <c r="L369" s="236"/>
      <c r="M369" s="236"/>
      <c r="N369" s="66" t="s">
        <v>70</v>
      </c>
      <c r="O369" s="237">
        <f>IF(H369="","",H369*0.1)</f>
        <v>0.1</v>
      </c>
      <c r="P369" s="237"/>
      <c r="Q369" s="48"/>
      <c r="R369" s="48"/>
      <c r="S369" s="48"/>
      <c r="T369" s="48"/>
    </row>
    <row r="370" spans="1:20" ht="12" customHeight="1" x14ac:dyDescent="0.3">
      <c r="A370" s="54"/>
      <c r="B370" s="54"/>
      <c r="C370" s="64" t="s">
        <v>82</v>
      </c>
      <c r="D370" s="234" t="s">
        <v>82</v>
      </c>
      <c r="E370" s="235"/>
      <c r="F370" s="62"/>
      <c r="G370" s="54"/>
      <c r="H370" s="236" t="str">
        <f t="shared" si="10"/>
        <v/>
      </c>
      <c r="I370" s="236"/>
      <c r="J370" s="236"/>
      <c r="K370" s="236"/>
      <c r="L370" s="236"/>
      <c r="M370" s="236"/>
      <c r="N370" s="66" t="s">
        <v>71</v>
      </c>
      <c r="O370" s="237" t="str">
        <f>IF(H370="","",H370*0.05)</f>
        <v/>
      </c>
      <c r="P370" s="237"/>
      <c r="Q370" s="48"/>
      <c r="R370" s="48"/>
      <c r="S370" s="48"/>
      <c r="T370" s="48"/>
    </row>
    <row r="371" spans="1:20" ht="12" customHeight="1" x14ac:dyDescent="0.3">
      <c r="A371" s="54"/>
      <c r="B371" s="54"/>
      <c r="C371" s="64" t="s">
        <v>82</v>
      </c>
      <c r="D371" s="234" t="s">
        <v>82</v>
      </c>
      <c r="E371" s="235"/>
      <c r="F371" s="62"/>
      <c r="G371" s="54"/>
      <c r="H371" s="236" t="str">
        <f t="shared" si="10"/>
        <v/>
      </c>
      <c r="I371" s="236"/>
      <c r="J371" s="236"/>
      <c r="K371" s="236"/>
      <c r="L371" s="236"/>
      <c r="M371" s="236"/>
      <c r="N371" s="66" t="s">
        <v>72</v>
      </c>
      <c r="O371" s="237" t="str">
        <f>IF(H371="","",H371*0.01)</f>
        <v/>
      </c>
      <c r="P371" s="237"/>
      <c r="Q371" s="48"/>
      <c r="R371" s="48"/>
      <c r="S371" s="48"/>
      <c r="T371" s="48"/>
    </row>
    <row r="372" spans="1:20" ht="12" customHeight="1" x14ac:dyDescent="0.3">
      <c r="A372" s="54"/>
      <c r="B372" s="54"/>
      <c r="C372" s="54"/>
      <c r="D372" s="67" t="s">
        <v>12</v>
      </c>
      <c r="E372" s="68">
        <f>E338</f>
        <v>2621.6</v>
      </c>
      <c r="F372" s="69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48"/>
      <c r="R372" s="48"/>
      <c r="S372" s="48"/>
      <c r="T372" s="48"/>
    </row>
    <row r="373" spans="1:20" ht="12" customHeight="1" x14ac:dyDescent="0.3">
      <c r="A373" s="54"/>
      <c r="B373" s="54"/>
      <c r="C373" s="54"/>
      <c r="D373" s="54"/>
      <c r="E373" s="54"/>
      <c r="F373" s="54"/>
      <c r="G373" s="54"/>
      <c r="H373" s="58" t="s">
        <v>12</v>
      </c>
      <c r="I373" s="238">
        <f>SUM(O362:P371)</f>
        <v>2621.6</v>
      </c>
      <c r="J373" s="238"/>
      <c r="K373" s="238"/>
      <c r="L373" s="238"/>
      <c r="M373" s="238"/>
      <c r="N373" s="238"/>
      <c r="O373" s="238"/>
      <c r="P373" s="58" t="s">
        <v>73</v>
      </c>
      <c r="Q373" s="48"/>
      <c r="R373" s="48"/>
      <c r="S373" s="48"/>
      <c r="T373" s="48"/>
    </row>
    <row r="374" spans="1:20" ht="12" customHeight="1" x14ac:dyDescent="0.3">
      <c r="A374" s="54"/>
      <c r="B374" s="54"/>
      <c r="C374" s="54"/>
      <c r="D374" s="54"/>
      <c r="E374" s="54"/>
      <c r="F374" s="54"/>
      <c r="G374" s="54"/>
      <c r="H374" s="58" t="s">
        <v>74</v>
      </c>
      <c r="I374" s="238" t="str">
        <f>IF(I340="","",I340)</f>
        <v>douamiisasesutedouazecisiunuleisi60bani</v>
      </c>
      <c r="J374" s="238"/>
      <c r="K374" s="238"/>
      <c r="L374" s="238"/>
      <c r="M374" s="238"/>
      <c r="N374" s="238"/>
      <c r="O374" s="238"/>
      <c r="P374" s="238"/>
      <c r="Q374" s="48"/>
      <c r="R374" s="48"/>
      <c r="S374" s="48"/>
      <c r="T374" s="48"/>
    </row>
    <row r="375" spans="1:20" ht="12" customHeight="1" x14ac:dyDescent="0.3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48"/>
      <c r="R375" s="48"/>
      <c r="S375" s="48"/>
      <c r="T375" s="48"/>
    </row>
    <row r="376" spans="1:20" ht="12" customHeight="1" x14ac:dyDescent="0.3">
      <c r="A376" s="54"/>
      <c r="B376" s="54"/>
      <c r="C376" s="70" t="s">
        <v>75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71" t="s">
        <v>76</v>
      </c>
      <c r="N376" s="54"/>
      <c r="O376" s="54"/>
      <c r="P376" s="54"/>
      <c r="Q376" s="48"/>
      <c r="R376" s="48"/>
      <c r="S376" s="48"/>
      <c r="T376" s="48"/>
    </row>
    <row r="377" spans="1:20" ht="12" customHeight="1" x14ac:dyDescent="0.3">
      <c r="A377" s="54"/>
      <c r="B377" s="54"/>
      <c r="C377" s="72" t="s">
        <v>77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8" t="s">
        <v>78</v>
      </c>
      <c r="N377" s="54"/>
      <c r="O377" s="54"/>
      <c r="P377" s="54"/>
      <c r="Q377" s="48"/>
      <c r="R377" s="48"/>
      <c r="S377" s="48"/>
      <c r="T377" s="48"/>
    </row>
    <row r="378" spans="1:20" ht="12" customHeight="1" x14ac:dyDescent="0.3">
      <c r="A378" s="54"/>
      <c r="B378" s="54"/>
      <c r="C378" s="72" t="s">
        <v>79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8" t="s">
        <v>80</v>
      </c>
      <c r="N378" s="54"/>
      <c r="O378" s="54"/>
      <c r="P378" s="54"/>
      <c r="Q378" s="48"/>
      <c r="R378" s="48"/>
      <c r="S378" s="48"/>
      <c r="T378" s="48"/>
    </row>
    <row r="379" spans="1:20" ht="12" customHeight="1" x14ac:dyDescent="0.3">
      <c r="A379" s="54"/>
      <c r="B379" s="55" t="s">
        <v>44</v>
      </c>
      <c r="C379" s="54"/>
      <c r="D379" s="54"/>
      <c r="E379" s="54"/>
      <c r="F379" s="54"/>
      <c r="G379" s="54"/>
      <c r="H379" s="54"/>
      <c r="I379" s="55" t="s">
        <v>45</v>
      </c>
      <c r="J379" s="54"/>
      <c r="K379" s="244" t="s">
        <v>46</v>
      </c>
      <c r="L379" s="244"/>
      <c r="M379" s="244"/>
      <c r="N379" s="244"/>
      <c r="O379" s="55" t="s">
        <v>47</v>
      </c>
      <c r="P379" s="74">
        <f>P1+6</f>
        <v>93551</v>
      </c>
      <c r="Q379" s="48"/>
      <c r="R379" s="48"/>
      <c r="S379" s="48"/>
      <c r="T379" s="48"/>
    </row>
    <row r="380" spans="1:20" ht="12" customHeight="1" x14ac:dyDescent="0.3">
      <c r="A380" s="54"/>
      <c r="B380" s="55" t="s">
        <v>48</v>
      </c>
      <c r="C380" s="54"/>
      <c r="D380" s="54"/>
      <c r="E380" s="54"/>
      <c r="F380" s="54"/>
      <c r="G380" s="54"/>
      <c r="H380" s="54"/>
      <c r="I380" s="55" t="s">
        <v>49</v>
      </c>
      <c r="J380" s="54"/>
      <c r="K380" s="54"/>
      <c r="L380" s="249">
        <f>Raport!B27</f>
        <v>42482</v>
      </c>
      <c r="M380" s="249"/>
      <c r="N380" s="249"/>
      <c r="O380" s="249"/>
      <c r="P380" s="249"/>
      <c r="Q380" s="48"/>
      <c r="R380" s="48"/>
      <c r="S380" s="48"/>
      <c r="T380" s="48"/>
    </row>
    <row r="381" spans="1:20" ht="12" customHeight="1" x14ac:dyDescent="0.3">
      <c r="A381" s="54"/>
      <c r="B381" s="55" t="s">
        <v>50</v>
      </c>
      <c r="C381" s="54"/>
      <c r="D381" s="54"/>
      <c r="E381" s="54"/>
      <c r="F381" s="54"/>
      <c r="G381" s="54"/>
      <c r="H381" s="54"/>
      <c r="I381" s="55" t="s">
        <v>51</v>
      </c>
      <c r="J381" s="54"/>
      <c r="K381" s="54"/>
      <c r="L381" s="54"/>
      <c r="M381" s="246" t="s">
        <v>52</v>
      </c>
      <c r="N381" s="246"/>
      <c r="O381" s="246"/>
      <c r="P381" s="246"/>
      <c r="Q381" s="48"/>
      <c r="R381" s="48"/>
      <c r="S381" s="48"/>
      <c r="T381" s="48"/>
    </row>
    <row r="382" spans="1:20" ht="12" customHeight="1" x14ac:dyDescent="0.3">
      <c r="A382" s="54"/>
      <c r="B382" s="55" t="s">
        <v>53</v>
      </c>
      <c r="C382" s="54"/>
      <c r="D382" s="54"/>
      <c r="E382" s="54"/>
      <c r="F382" s="54"/>
      <c r="G382" s="54"/>
      <c r="H382" s="54"/>
      <c r="I382" s="55" t="s">
        <v>54</v>
      </c>
      <c r="J382" s="54"/>
      <c r="K382" s="54"/>
      <c r="L382" s="54"/>
      <c r="M382" s="54"/>
      <c r="N382" s="56" t="s">
        <v>91</v>
      </c>
      <c r="O382" s="55" t="s">
        <v>55</v>
      </c>
      <c r="P382" s="57" t="s">
        <v>56</v>
      </c>
      <c r="Q382" s="48"/>
      <c r="R382" s="48"/>
      <c r="S382" s="48"/>
      <c r="T382" s="48"/>
    </row>
    <row r="383" spans="1:20" ht="12" customHeight="1" x14ac:dyDescent="0.3">
      <c r="A383" s="54"/>
      <c r="B383" s="55" t="s">
        <v>57</v>
      </c>
      <c r="C383" s="54"/>
      <c r="D383" s="54"/>
      <c r="E383" s="54"/>
      <c r="F383" s="54"/>
      <c r="G383" s="54"/>
      <c r="H383" s="54"/>
      <c r="I383" s="55" t="s">
        <v>58</v>
      </c>
      <c r="J383" s="238">
        <v>4002</v>
      </c>
      <c r="K383" s="238"/>
      <c r="L383" s="238"/>
      <c r="M383" s="238"/>
      <c r="N383" s="55"/>
      <c r="O383" s="55"/>
      <c r="P383" s="55"/>
      <c r="Q383" s="48"/>
      <c r="R383" s="48"/>
      <c r="S383" s="48"/>
      <c r="T383" s="48"/>
    </row>
    <row r="384" spans="1:20" ht="12" customHeight="1" x14ac:dyDescent="0.3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48"/>
      <c r="R384" s="48"/>
      <c r="S384" s="48"/>
      <c r="T384" s="48"/>
    </row>
    <row r="385" spans="1:20" ht="12" customHeight="1" x14ac:dyDescent="0.3">
      <c r="A385" s="54"/>
      <c r="B385" s="54"/>
      <c r="C385" s="54"/>
      <c r="D385" s="54"/>
      <c r="E385" s="54"/>
      <c r="F385" s="54"/>
      <c r="G385" s="54"/>
      <c r="H385" s="54"/>
      <c r="I385" s="58" t="s">
        <v>59</v>
      </c>
      <c r="J385" s="54"/>
      <c r="K385" s="54"/>
      <c r="L385" s="54"/>
      <c r="M385" s="54"/>
      <c r="N385" s="54"/>
      <c r="O385" s="54"/>
      <c r="P385" s="54"/>
      <c r="Q385" s="48"/>
      <c r="R385" s="48"/>
      <c r="S385" s="48"/>
      <c r="T385" s="48"/>
    </row>
    <row r="386" spans="1:20" ht="12" customHeight="1" x14ac:dyDescent="0.3">
      <c r="A386" s="54"/>
      <c r="B386" s="54"/>
      <c r="C386" s="54"/>
      <c r="D386" s="54"/>
      <c r="E386" s="54"/>
      <c r="F386" s="54"/>
      <c r="G386" s="54"/>
      <c r="H386" s="54"/>
      <c r="I386" s="58" t="s">
        <v>60</v>
      </c>
      <c r="J386" s="54"/>
      <c r="K386" s="54"/>
      <c r="L386" s="54"/>
      <c r="M386" s="54"/>
      <c r="N386" s="54"/>
      <c r="O386" s="54"/>
      <c r="P386" s="54"/>
      <c r="Q386" s="48"/>
      <c r="R386" s="48"/>
      <c r="S386" s="48"/>
      <c r="T386" s="48"/>
    </row>
    <row r="387" spans="1:20" ht="12" customHeight="1" x14ac:dyDescent="0.3">
      <c r="A387" s="54"/>
      <c r="B387" s="54"/>
      <c r="C387" s="59" t="s">
        <v>61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48"/>
      <c r="R387" s="48"/>
      <c r="S387" s="48"/>
      <c r="T387" s="48"/>
    </row>
    <row r="388" spans="1:20" ht="12" customHeight="1" x14ac:dyDescent="0.3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48"/>
      <c r="R388" s="48"/>
      <c r="S388" s="48"/>
      <c r="T388" s="48"/>
    </row>
    <row r="389" spans="1:20" ht="12" customHeight="1" x14ac:dyDescent="0.3">
      <c r="A389" s="54"/>
      <c r="B389" s="58" t="s">
        <v>62</v>
      </c>
      <c r="C389" s="54"/>
      <c r="D389" s="54"/>
      <c r="E389" s="54"/>
      <c r="F389" s="54"/>
      <c r="G389" s="54"/>
      <c r="H389" s="60"/>
      <c r="I389" s="60"/>
      <c r="J389" s="60"/>
      <c r="K389" s="60"/>
      <c r="L389" s="60"/>
      <c r="M389" s="60"/>
      <c r="N389" s="60"/>
      <c r="O389" s="54"/>
      <c r="P389" s="54"/>
      <c r="Q389" s="48"/>
      <c r="R389" s="48"/>
      <c r="S389" s="48"/>
      <c r="T389" s="48"/>
    </row>
    <row r="390" spans="1:20" ht="12" customHeight="1" x14ac:dyDescent="0.3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48"/>
      <c r="R390" s="48"/>
      <c r="S390" s="48"/>
      <c r="T390" s="48"/>
    </row>
    <row r="391" spans="1:20" ht="12" customHeight="1" x14ac:dyDescent="0.3">
      <c r="A391" s="54"/>
      <c r="B391" s="54"/>
      <c r="C391" s="61" t="s">
        <v>63</v>
      </c>
      <c r="D391" s="234" t="s">
        <v>64</v>
      </c>
      <c r="E391" s="235"/>
      <c r="F391" s="62"/>
      <c r="G391" s="54"/>
      <c r="H391" s="243"/>
      <c r="I391" s="243"/>
      <c r="J391" s="243"/>
      <c r="K391" s="243"/>
      <c r="L391" s="243"/>
      <c r="M391" s="243"/>
      <c r="N391" s="63">
        <v>500</v>
      </c>
      <c r="O391" s="242" t="str">
        <f>IF(H391="","",H391*500)</f>
        <v/>
      </c>
      <c r="P391" s="242"/>
      <c r="Q391" s="48"/>
      <c r="R391" s="48"/>
      <c r="S391" s="48"/>
      <c r="T391" s="48"/>
    </row>
    <row r="392" spans="1:20" ht="12" customHeight="1" x14ac:dyDescent="0.3">
      <c r="A392" s="54"/>
      <c r="B392" s="54"/>
      <c r="C392" s="64" t="s">
        <v>65</v>
      </c>
      <c r="D392" s="247">
        <v>35.9</v>
      </c>
      <c r="E392" s="248"/>
      <c r="F392" s="62"/>
      <c r="G392" s="54"/>
      <c r="H392" s="241"/>
      <c r="I392" s="241"/>
      <c r="J392" s="241"/>
      <c r="K392" s="241"/>
      <c r="L392" s="241"/>
      <c r="M392" s="241"/>
      <c r="N392" s="63">
        <v>100</v>
      </c>
      <c r="O392" s="237" t="str">
        <f>IF(H392="","",H392*100)</f>
        <v/>
      </c>
      <c r="P392" s="237"/>
      <c r="Q392" s="48"/>
      <c r="R392" s="48"/>
      <c r="S392" s="48"/>
      <c r="T392" s="48"/>
    </row>
    <row r="393" spans="1:20" ht="12" customHeight="1" x14ac:dyDescent="0.3">
      <c r="A393" s="54"/>
      <c r="B393" s="54"/>
      <c r="C393" s="64" t="s">
        <v>66</v>
      </c>
      <c r="D393" s="247"/>
      <c r="E393" s="248"/>
      <c r="F393" s="62"/>
      <c r="G393" s="54"/>
      <c r="H393" s="241"/>
      <c r="I393" s="241"/>
      <c r="J393" s="241"/>
      <c r="K393" s="241"/>
      <c r="L393" s="241"/>
      <c r="M393" s="241"/>
      <c r="N393" s="63">
        <v>50</v>
      </c>
      <c r="O393" s="237" t="str">
        <f>IF(H393="","",H393*50)</f>
        <v/>
      </c>
      <c r="P393" s="237"/>
      <c r="Q393" s="48"/>
      <c r="R393" s="48"/>
      <c r="S393" s="48"/>
      <c r="T393" s="48"/>
    </row>
    <row r="394" spans="1:20" ht="12" customHeight="1" x14ac:dyDescent="0.3">
      <c r="A394" s="54"/>
      <c r="B394" s="54"/>
      <c r="C394" s="64" t="s">
        <v>67</v>
      </c>
      <c r="D394" s="250">
        <f>Raport!F27</f>
        <v>-525.59999999999991</v>
      </c>
      <c r="E394" s="251"/>
      <c r="F394" s="62"/>
      <c r="G394" s="54"/>
      <c r="H394" s="241"/>
      <c r="I394" s="241"/>
      <c r="J394" s="241"/>
      <c r="K394" s="241"/>
      <c r="L394" s="241"/>
      <c r="M394" s="241"/>
      <c r="N394" s="63">
        <v>10</v>
      </c>
      <c r="O394" s="237" t="str">
        <f>IF(H394="","",H394*10)</f>
        <v/>
      </c>
      <c r="P394" s="237"/>
      <c r="Q394" s="48"/>
      <c r="R394" s="48"/>
      <c r="S394" s="48"/>
      <c r="T394" s="48"/>
    </row>
    <row r="395" spans="1:20" ht="12" customHeight="1" x14ac:dyDescent="0.3">
      <c r="A395" s="54"/>
      <c r="B395" s="54"/>
      <c r="C395" s="65"/>
      <c r="D395" s="247"/>
      <c r="E395" s="248"/>
      <c r="F395" s="62"/>
      <c r="G395" s="54"/>
      <c r="H395" s="241"/>
      <c r="I395" s="241"/>
      <c r="J395" s="241"/>
      <c r="K395" s="241"/>
      <c r="L395" s="241"/>
      <c r="M395" s="241"/>
      <c r="N395" s="63">
        <v>5</v>
      </c>
      <c r="O395" s="237" t="str">
        <f>IF(H395="","",H395*5)</f>
        <v/>
      </c>
      <c r="P395" s="237"/>
      <c r="Q395" s="48"/>
      <c r="R395" s="48"/>
      <c r="S395" s="48"/>
      <c r="T395" s="48"/>
    </row>
    <row r="396" spans="1:20" ht="12" customHeight="1" x14ac:dyDescent="0.3">
      <c r="A396" s="54"/>
      <c r="B396" s="54"/>
      <c r="C396" s="65"/>
      <c r="D396" s="247"/>
      <c r="E396" s="248"/>
      <c r="F396" s="62"/>
      <c r="G396" s="54"/>
      <c r="H396" s="241"/>
      <c r="I396" s="241"/>
      <c r="J396" s="241"/>
      <c r="K396" s="241"/>
      <c r="L396" s="241"/>
      <c r="M396" s="241"/>
      <c r="N396" s="66" t="s">
        <v>68</v>
      </c>
      <c r="O396" s="237" t="str">
        <f>IF(H396="","",H396*1)</f>
        <v/>
      </c>
      <c r="P396" s="237"/>
      <c r="Q396" s="48"/>
      <c r="R396" s="48"/>
      <c r="S396" s="48"/>
      <c r="T396" s="48"/>
    </row>
    <row r="397" spans="1:20" ht="12" customHeight="1" x14ac:dyDescent="0.3">
      <c r="A397" s="54"/>
      <c r="B397" s="54"/>
      <c r="C397" s="65"/>
      <c r="D397" s="247"/>
      <c r="E397" s="248"/>
      <c r="F397" s="62"/>
      <c r="G397" s="54"/>
      <c r="H397" s="241"/>
      <c r="I397" s="241"/>
      <c r="J397" s="241"/>
      <c r="K397" s="241"/>
      <c r="L397" s="241"/>
      <c r="M397" s="241"/>
      <c r="N397" s="66" t="s">
        <v>69</v>
      </c>
      <c r="O397" s="237" t="str">
        <f>IF(H397="","",H397*0.5)</f>
        <v/>
      </c>
      <c r="P397" s="237"/>
      <c r="Q397" s="48"/>
      <c r="R397" s="48"/>
      <c r="S397" s="48"/>
      <c r="T397" s="48"/>
    </row>
    <row r="398" spans="1:20" ht="12" customHeight="1" x14ac:dyDescent="0.3">
      <c r="A398" s="54"/>
      <c r="B398" s="54"/>
      <c r="C398" s="64" t="s">
        <v>82</v>
      </c>
      <c r="D398" s="234"/>
      <c r="E398" s="235"/>
      <c r="F398" s="62"/>
      <c r="G398" s="54"/>
      <c r="H398" s="241"/>
      <c r="I398" s="241"/>
      <c r="J398" s="241"/>
      <c r="K398" s="241"/>
      <c r="L398" s="241"/>
      <c r="M398" s="241"/>
      <c r="N398" s="66" t="s">
        <v>70</v>
      </c>
      <c r="O398" s="237" t="str">
        <f>IF(H398="","",H398*0.1)</f>
        <v/>
      </c>
      <c r="P398" s="237"/>
      <c r="Q398" s="48"/>
      <c r="R398" s="48"/>
      <c r="S398" s="48"/>
      <c r="T398" s="48"/>
    </row>
    <row r="399" spans="1:20" ht="12" customHeight="1" x14ac:dyDescent="0.3">
      <c r="A399" s="54"/>
      <c r="B399" s="54"/>
      <c r="C399" s="64" t="s">
        <v>82</v>
      </c>
      <c r="D399" s="234"/>
      <c r="E399" s="235"/>
      <c r="F399" s="62"/>
      <c r="G399" s="54"/>
      <c r="H399" s="241"/>
      <c r="I399" s="241"/>
      <c r="J399" s="241"/>
      <c r="K399" s="241"/>
      <c r="L399" s="241"/>
      <c r="M399" s="241"/>
      <c r="N399" s="66" t="s">
        <v>71</v>
      </c>
      <c r="O399" s="237" t="str">
        <f>IF(H399="","",H399*0.05)</f>
        <v/>
      </c>
      <c r="P399" s="237"/>
      <c r="Q399" s="48"/>
      <c r="R399" s="48"/>
      <c r="S399" s="48"/>
      <c r="T399" s="48"/>
    </row>
    <row r="400" spans="1:20" ht="12" customHeight="1" x14ac:dyDescent="0.3">
      <c r="A400" s="54"/>
      <c r="B400" s="54"/>
      <c r="C400" s="64" t="s">
        <v>82</v>
      </c>
      <c r="D400" s="234" t="s">
        <v>82</v>
      </c>
      <c r="E400" s="235"/>
      <c r="F400" s="62"/>
      <c r="G400" s="54"/>
      <c r="H400" s="241"/>
      <c r="I400" s="241"/>
      <c r="J400" s="241"/>
      <c r="K400" s="241"/>
      <c r="L400" s="241"/>
      <c r="M400" s="241"/>
      <c r="N400" s="66" t="s">
        <v>72</v>
      </c>
      <c r="O400" s="237" t="str">
        <f>IF(H400="","",H400*0.01)</f>
        <v/>
      </c>
      <c r="P400" s="237"/>
      <c r="Q400" s="48"/>
      <c r="R400" s="48"/>
      <c r="S400" s="48"/>
      <c r="T400" s="48"/>
    </row>
    <row r="401" spans="1:20" ht="12" customHeight="1" x14ac:dyDescent="0.3">
      <c r="A401" s="54"/>
      <c r="B401" s="54"/>
      <c r="C401" s="54"/>
      <c r="D401" s="67" t="s">
        <v>12</v>
      </c>
      <c r="E401" s="68">
        <f>SUM(D392:E399)</f>
        <v>-489.69999999999993</v>
      </c>
      <c r="F401" s="69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48"/>
      <c r="R401" s="48"/>
      <c r="S401" s="48"/>
      <c r="T401" s="48"/>
    </row>
    <row r="402" spans="1:20" ht="12" customHeight="1" x14ac:dyDescent="0.3">
      <c r="A402" s="54"/>
      <c r="B402" s="54"/>
      <c r="C402" s="54"/>
      <c r="D402" s="54"/>
      <c r="E402" s="54"/>
      <c r="F402" s="54"/>
      <c r="G402" s="54"/>
      <c r="H402" s="58" t="s">
        <v>12</v>
      </c>
      <c r="I402" s="242">
        <f>SUM(O391:P400)</f>
        <v>0</v>
      </c>
      <c r="J402" s="238"/>
      <c r="K402" s="238"/>
      <c r="L402" s="238"/>
      <c r="M402" s="238"/>
      <c r="N402" s="238"/>
      <c r="O402" s="238"/>
      <c r="P402" s="58" t="s">
        <v>73</v>
      </c>
      <c r="Q402" s="48"/>
      <c r="R402" s="48"/>
      <c r="S402" s="48"/>
      <c r="T402" s="48"/>
    </row>
    <row r="403" spans="1:20" ht="12" customHeight="1" x14ac:dyDescent="0.3">
      <c r="A403" s="54"/>
      <c r="B403" s="54"/>
      <c r="C403" s="54"/>
      <c r="D403" s="54"/>
      <c r="E403" s="54"/>
      <c r="F403" s="54"/>
      <c r="G403" s="54"/>
      <c r="H403" s="58" t="s">
        <v>74</v>
      </c>
      <c r="I403" s="243"/>
      <c r="J403" s="243"/>
      <c r="K403" s="243"/>
      <c r="L403" s="243"/>
      <c r="M403" s="243"/>
      <c r="N403" s="243"/>
      <c r="O403" s="243"/>
      <c r="P403" s="243"/>
      <c r="Q403" s="48"/>
      <c r="R403" s="48"/>
      <c r="S403" s="48"/>
      <c r="T403" s="48"/>
    </row>
    <row r="404" spans="1:20" ht="12" customHeight="1" x14ac:dyDescent="0.3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48"/>
      <c r="R404" s="48"/>
      <c r="S404" s="48"/>
      <c r="T404" s="48"/>
    </row>
    <row r="405" spans="1:20" ht="12" customHeight="1" x14ac:dyDescent="0.3">
      <c r="A405" s="54"/>
      <c r="B405" s="54"/>
      <c r="C405" s="70" t="s">
        <v>75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71" t="s">
        <v>76</v>
      </c>
      <c r="N405" s="54"/>
      <c r="O405" s="54"/>
      <c r="P405" s="54"/>
      <c r="Q405" s="48"/>
      <c r="R405" s="48"/>
      <c r="S405" s="48"/>
      <c r="T405" s="48"/>
    </row>
    <row r="406" spans="1:20" ht="12" customHeight="1" x14ac:dyDescent="0.3">
      <c r="A406" s="54"/>
      <c r="B406" s="54"/>
      <c r="C406" s="72" t="s">
        <v>77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8" t="s">
        <v>78</v>
      </c>
      <c r="N406" s="54"/>
      <c r="O406" s="54"/>
      <c r="P406" s="54"/>
      <c r="Q406" s="48"/>
      <c r="R406" s="48"/>
      <c r="S406" s="48"/>
      <c r="T406" s="48"/>
    </row>
    <row r="407" spans="1:20" ht="12" customHeight="1" x14ac:dyDescent="0.3">
      <c r="A407" s="54"/>
      <c r="B407" s="54"/>
      <c r="C407" s="72" t="s">
        <v>79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8" t="s">
        <v>80</v>
      </c>
      <c r="N407" s="54"/>
      <c r="O407" s="54"/>
      <c r="P407" s="54"/>
      <c r="Q407" s="48"/>
      <c r="R407" s="48"/>
      <c r="S407" s="48"/>
      <c r="T407" s="48"/>
    </row>
    <row r="408" spans="1:20" ht="12" customHeight="1" x14ac:dyDescent="0.3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48"/>
      <c r="R408" s="48"/>
      <c r="S408" s="48"/>
      <c r="T408" s="48"/>
    </row>
    <row r="409" spans="1:20" ht="12" customHeight="1" x14ac:dyDescent="0.3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48"/>
      <c r="R409" s="48"/>
      <c r="S409" s="48"/>
      <c r="T409" s="48"/>
    </row>
    <row r="410" spans="1:20" ht="12" customHeight="1" x14ac:dyDescent="0.3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48"/>
      <c r="R410" s="48"/>
      <c r="S410" s="48"/>
      <c r="T410" s="48"/>
    </row>
    <row r="411" spans="1:20" ht="12" customHeight="1" x14ac:dyDescent="0.3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48"/>
      <c r="R411" s="48"/>
      <c r="S411" s="48"/>
      <c r="T411" s="48"/>
    </row>
    <row r="412" spans="1:20" ht="12" customHeight="1" x14ac:dyDescent="0.3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48"/>
      <c r="R412" s="48"/>
      <c r="S412" s="48"/>
      <c r="T412" s="48"/>
    </row>
    <row r="413" spans="1:20" ht="12" customHeight="1" x14ac:dyDescent="0.3">
      <c r="A413" s="54"/>
      <c r="B413" s="55" t="s">
        <v>44</v>
      </c>
      <c r="C413" s="54"/>
      <c r="D413" s="54"/>
      <c r="E413" s="54"/>
      <c r="F413" s="54"/>
      <c r="G413" s="54"/>
      <c r="H413" s="54"/>
      <c r="I413" s="55" t="s">
        <v>45</v>
      </c>
      <c r="J413" s="54"/>
      <c r="K413" s="244" t="s">
        <v>46</v>
      </c>
      <c r="L413" s="244"/>
      <c r="M413" s="244"/>
      <c r="N413" s="244"/>
      <c r="O413" s="55" t="s">
        <v>47</v>
      </c>
      <c r="P413" s="73">
        <f>P379</f>
        <v>93551</v>
      </c>
      <c r="Q413" s="48"/>
      <c r="R413" s="48"/>
      <c r="S413" s="48"/>
      <c r="T413" s="48"/>
    </row>
    <row r="414" spans="1:20" ht="12" customHeight="1" x14ac:dyDescent="0.3">
      <c r="A414" s="54"/>
      <c r="B414" s="55" t="s">
        <v>48</v>
      </c>
      <c r="C414" s="54"/>
      <c r="D414" s="54"/>
      <c r="E414" s="54"/>
      <c r="F414" s="54"/>
      <c r="G414" s="54"/>
      <c r="H414" s="54"/>
      <c r="I414" s="55" t="s">
        <v>49</v>
      </c>
      <c r="J414" s="54"/>
      <c r="K414" s="54"/>
      <c r="L414" s="245">
        <f>L380</f>
        <v>42482</v>
      </c>
      <c r="M414" s="245"/>
      <c r="N414" s="245"/>
      <c r="O414" s="245"/>
      <c r="P414" s="245"/>
      <c r="Q414" s="48"/>
      <c r="R414" s="48"/>
      <c r="S414" s="48"/>
      <c r="T414" s="48"/>
    </row>
    <row r="415" spans="1:20" ht="12" customHeight="1" x14ac:dyDescent="0.3">
      <c r="A415" s="54"/>
      <c r="B415" s="55" t="s">
        <v>50</v>
      </c>
      <c r="C415" s="54"/>
      <c r="D415" s="54"/>
      <c r="E415" s="54"/>
      <c r="F415" s="54"/>
      <c r="G415" s="54"/>
      <c r="H415" s="54"/>
      <c r="I415" s="55" t="s">
        <v>51</v>
      </c>
      <c r="J415" s="54"/>
      <c r="K415" s="54"/>
      <c r="L415" s="54"/>
      <c r="M415" s="246" t="s">
        <v>52</v>
      </c>
      <c r="N415" s="246"/>
      <c r="O415" s="246"/>
      <c r="P415" s="246"/>
      <c r="Q415" s="48"/>
      <c r="R415" s="48"/>
      <c r="S415" s="48"/>
      <c r="T415" s="48"/>
    </row>
    <row r="416" spans="1:20" ht="12" customHeight="1" x14ac:dyDescent="0.3">
      <c r="A416" s="54"/>
      <c r="B416" s="55" t="s">
        <v>53</v>
      </c>
      <c r="C416" s="54"/>
      <c r="D416" s="54"/>
      <c r="E416" s="54"/>
      <c r="F416" s="54"/>
      <c r="G416" s="54"/>
      <c r="H416" s="54"/>
      <c r="I416" s="55" t="s">
        <v>54</v>
      </c>
      <c r="J416" s="54"/>
      <c r="K416" s="54"/>
      <c r="L416" s="54"/>
      <c r="M416" s="54"/>
      <c r="N416" s="56" t="s">
        <v>91</v>
      </c>
      <c r="O416" s="55" t="s">
        <v>55</v>
      </c>
      <c r="P416" s="57" t="s">
        <v>56</v>
      </c>
      <c r="Q416" s="48"/>
      <c r="R416" s="48"/>
      <c r="S416" s="48"/>
      <c r="T416" s="48"/>
    </row>
    <row r="417" spans="1:20" ht="12" customHeight="1" x14ac:dyDescent="0.3">
      <c r="A417" s="54"/>
      <c r="B417" s="55" t="s">
        <v>57</v>
      </c>
      <c r="C417" s="54"/>
      <c r="D417" s="54"/>
      <c r="E417" s="54"/>
      <c r="F417" s="54"/>
      <c r="G417" s="54"/>
      <c r="H417" s="54"/>
      <c r="I417" s="55" t="s">
        <v>58</v>
      </c>
      <c r="J417" s="238">
        <v>4002</v>
      </c>
      <c r="K417" s="238"/>
      <c r="L417" s="238"/>
      <c r="M417" s="238"/>
      <c r="N417" s="55"/>
      <c r="O417" s="55"/>
      <c r="P417" s="55"/>
      <c r="Q417" s="48"/>
      <c r="R417" s="48"/>
      <c r="S417" s="48"/>
      <c r="T417" s="48"/>
    </row>
    <row r="418" spans="1:20" ht="12" customHeight="1" x14ac:dyDescent="0.3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48"/>
      <c r="R418" s="48"/>
      <c r="S418" s="48"/>
      <c r="T418" s="48"/>
    </row>
    <row r="419" spans="1:20" ht="12" customHeight="1" x14ac:dyDescent="0.3">
      <c r="A419" s="54"/>
      <c r="B419" s="54"/>
      <c r="C419" s="54"/>
      <c r="D419" s="54"/>
      <c r="E419" s="54"/>
      <c r="F419" s="54"/>
      <c r="G419" s="54"/>
      <c r="H419" s="54"/>
      <c r="I419" s="58" t="s">
        <v>59</v>
      </c>
      <c r="J419" s="54"/>
      <c r="K419" s="54"/>
      <c r="L419" s="54"/>
      <c r="M419" s="54"/>
      <c r="N419" s="54"/>
      <c r="O419" s="54"/>
      <c r="P419" s="54"/>
      <c r="Q419" s="48"/>
      <c r="R419" s="48"/>
      <c r="S419" s="48"/>
      <c r="T419" s="48"/>
    </row>
    <row r="420" spans="1:20" ht="12" customHeight="1" x14ac:dyDescent="0.3">
      <c r="A420" s="54"/>
      <c r="B420" s="54"/>
      <c r="C420" s="54"/>
      <c r="D420" s="54"/>
      <c r="E420" s="54"/>
      <c r="F420" s="54"/>
      <c r="G420" s="54"/>
      <c r="H420" s="54"/>
      <c r="I420" s="58" t="s">
        <v>60</v>
      </c>
      <c r="J420" s="54"/>
      <c r="K420" s="54"/>
      <c r="L420" s="54"/>
      <c r="M420" s="54"/>
      <c r="N420" s="54"/>
      <c r="O420" s="54"/>
      <c r="P420" s="54"/>
      <c r="Q420" s="48"/>
      <c r="R420" s="48"/>
      <c r="S420" s="48"/>
      <c r="T420" s="48"/>
    </row>
    <row r="421" spans="1:20" ht="12" customHeight="1" x14ac:dyDescent="0.3">
      <c r="A421" s="54"/>
      <c r="B421" s="54"/>
      <c r="C421" s="59" t="s">
        <v>61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48"/>
      <c r="R421" s="48"/>
      <c r="S421" s="48"/>
      <c r="T421" s="48"/>
    </row>
    <row r="422" spans="1:20" ht="12" customHeight="1" x14ac:dyDescent="0.3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48"/>
      <c r="R422" s="48"/>
      <c r="S422" s="48"/>
      <c r="T422" s="48"/>
    </row>
    <row r="423" spans="1:20" ht="12" customHeight="1" x14ac:dyDescent="0.3">
      <c r="A423" s="54"/>
      <c r="B423" s="58" t="s">
        <v>62</v>
      </c>
      <c r="C423" s="54"/>
      <c r="D423" s="54"/>
      <c r="E423" s="54"/>
      <c r="F423" s="54"/>
      <c r="G423" s="54"/>
      <c r="H423" s="60"/>
      <c r="I423" s="60"/>
      <c r="J423" s="60"/>
      <c r="K423" s="60"/>
      <c r="L423" s="60"/>
      <c r="M423" s="60"/>
      <c r="N423" s="60"/>
      <c r="O423" s="54"/>
      <c r="P423" s="54"/>
      <c r="Q423" s="48"/>
      <c r="R423" s="48"/>
      <c r="S423" s="48"/>
      <c r="T423" s="48"/>
    </row>
    <row r="424" spans="1:20" ht="12" customHeight="1" x14ac:dyDescent="0.3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48"/>
      <c r="R424" s="48"/>
      <c r="S424" s="48"/>
      <c r="T424" s="48"/>
    </row>
    <row r="425" spans="1:20" ht="12" customHeight="1" x14ac:dyDescent="0.3">
      <c r="A425" s="54"/>
      <c r="B425" s="54"/>
      <c r="C425" s="61" t="s">
        <v>63</v>
      </c>
      <c r="D425" s="234" t="s">
        <v>64</v>
      </c>
      <c r="E425" s="235"/>
      <c r="F425" s="62"/>
      <c r="G425" s="54"/>
      <c r="H425" s="238" t="str">
        <f t="shared" ref="H425:H434" si="12">IF(H391="","",H391)</f>
        <v/>
      </c>
      <c r="I425" s="238"/>
      <c r="J425" s="238"/>
      <c r="K425" s="238"/>
      <c r="L425" s="238"/>
      <c r="M425" s="238"/>
      <c r="N425" s="63">
        <v>500</v>
      </c>
      <c r="O425" s="238" t="str">
        <f>IF(H391="","",H391*500)</f>
        <v/>
      </c>
      <c r="P425" s="238"/>
      <c r="Q425" s="48"/>
      <c r="R425" s="48"/>
      <c r="S425" s="48"/>
      <c r="T425" s="48"/>
    </row>
    <row r="426" spans="1:20" ht="12" customHeight="1" x14ac:dyDescent="0.3">
      <c r="A426" s="54"/>
      <c r="B426" s="54"/>
      <c r="C426" s="64" t="s">
        <v>65</v>
      </c>
      <c r="D426" s="239">
        <f t="shared" ref="D426:D431" si="13">IF(D392="","",D392)</f>
        <v>35.9</v>
      </c>
      <c r="E426" s="240"/>
      <c r="F426" s="62"/>
      <c r="G426" s="54"/>
      <c r="H426" s="236" t="str">
        <f t="shared" si="12"/>
        <v/>
      </c>
      <c r="I426" s="236"/>
      <c r="J426" s="236"/>
      <c r="K426" s="236"/>
      <c r="L426" s="236"/>
      <c r="M426" s="236"/>
      <c r="N426" s="63">
        <v>100</v>
      </c>
      <c r="O426" s="237" t="str">
        <f>IF(H426="","",H426*100)</f>
        <v/>
      </c>
      <c r="P426" s="237"/>
      <c r="Q426" s="48"/>
      <c r="R426" s="48"/>
      <c r="S426" s="48"/>
      <c r="T426" s="48"/>
    </row>
    <row r="427" spans="1:20" ht="12" customHeight="1" x14ac:dyDescent="0.3">
      <c r="A427" s="54"/>
      <c r="B427" s="54"/>
      <c r="C427" s="64" t="s">
        <v>66</v>
      </c>
      <c r="D427" s="239" t="str">
        <f t="shared" si="13"/>
        <v/>
      </c>
      <c r="E427" s="240"/>
      <c r="F427" s="62"/>
      <c r="G427" s="54"/>
      <c r="H427" s="236" t="str">
        <f t="shared" si="12"/>
        <v/>
      </c>
      <c r="I427" s="236"/>
      <c r="J427" s="236"/>
      <c r="K427" s="236"/>
      <c r="L427" s="236"/>
      <c r="M427" s="236"/>
      <c r="N427" s="63">
        <v>50</v>
      </c>
      <c r="O427" s="237" t="str">
        <f>IF(H427="","",H427*50)</f>
        <v/>
      </c>
      <c r="P427" s="237"/>
      <c r="Q427" s="48"/>
      <c r="R427" s="48"/>
      <c r="S427" s="48"/>
      <c r="T427" s="48"/>
    </row>
    <row r="428" spans="1:20" ht="12" customHeight="1" x14ac:dyDescent="0.3">
      <c r="A428" s="54"/>
      <c r="B428" s="54"/>
      <c r="C428" s="64" t="s">
        <v>67</v>
      </c>
      <c r="D428" s="239">
        <f t="shared" si="13"/>
        <v>-525.59999999999991</v>
      </c>
      <c r="E428" s="240"/>
      <c r="F428" s="62"/>
      <c r="G428" s="54"/>
      <c r="H428" s="236" t="str">
        <f t="shared" si="12"/>
        <v/>
      </c>
      <c r="I428" s="236"/>
      <c r="J428" s="236"/>
      <c r="K428" s="236"/>
      <c r="L428" s="236"/>
      <c r="M428" s="236"/>
      <c r="N428" s="63">
        <v>10</v>
      </c>
      <c r="O428" s="237" t="str">
        <f>IF(H428="","",H428*10)</f>
        <v/>
      </c>
      <c r="P428" s="237"/>
      <c r="Q428" s="48"/>
      <c r="R428" s="48"/>
      <c r="S428" s="48"/>
      <c r="T428" s="48"/>
    </row>
    <row r="429" spans="1:20" ht="12" customHeight="1" x14ac:dyDescent="0.3">
      <c r="A429" s="54"/>
      <c r="B429" s="54"/>
      <c r="C429" s="64" t="str">
        <f>IF(C395="","",C395)</f>
        <v/>
      </c>
      <c r="D429" s="239" t="str">
        <f t="shared" si="13"/>
        <v/>
      </c>
      <c r="E429" s="240"/>
      <c r="F429" s="62"/>
      <c r="G429" s="54"/>
      <c r="H429" s="236" t="str">
        <f t="shared" si="12"/>
        <v/>
      </c>
      <c r="I429" s="236"/>
      <c r="J429" s="236"/>
      <c r="K429" s="236"/>
      <c r="L429" s="236"/>
      <c r="M429" s="236"/>
      <c r="N429" s="63">
        <v>5</v>
      </c>
      <c r="O429" s="237" t="str">
        <f>IF(H429="","",H429*5)</f>
        <v/>
      </c>
      <c r="P429" s="237"/>
      <c r="Q429" s="48"/>
      <c r="R429" s="48"/>
      <c r="S429" s="48"/>
      <c r="T429" s="48"/>
    </row>
    <row r="430" spans="1:20" ht="12" customHeight="1" x14ac:dyDescent="0.3">
      <c r="A430" s="54"/>
      <c r="B430" s="54"/>
      <c r="C430" s="64" t="str">
        <f>IF(C396="","",C396)</f>
        <v/>
      </c>
      <c r="D430" s="239" t="str">
        <f t="shared" si="13"/>
        <v/>
      </c>
      <c r="E430" s="240"/>
      <c r="F430" s="62"/>
      <c r="G430" s="54"/>
      <c r="H430" s="236" t="str">
        <f t="shared" si="12"/>
        <v/>
      </c>
      <c r="I430" s="236"/>
      <c r="J430" s="236"/>
      <c r="K430" s="236"/>
      <c r="L430" s="236"/>
      <c r="M430" s="236"/>
      <c r="N430" s="66" t="s">
        <v>68</v>
      </c>
      <c r="O430" s="237" t="str">
        <f>IF(H430="","",H430*1)</f>
        <v/>
      </c>
      <c r="P430" s="237"/>
      <c r="Q430" s="48"/>
      <c r="R430" s="48"/>
      <c r="S430" s="48"/>
      <c r="T430" s="48"/>
    </row>
    <row r="431" spans="1:20" ht="12" customHeight="1" x14ac:dyDescent="0.3">
      <c r="A431" s="54"/>
      <c r="B431" s="54"/>
      <c r="C431" s="64" t="str">
        <f>IF(C397="","",C397)</f>
        <v/>
      </c>
      <c r="D431" s="239" t="str">
        <f t="shared" si="13"/>
        <v/>
      </c>
      <c r="E431" s="240"/>
      <c r="F431" s="62"/>
      <c r="G431" s="54"/>
      <c r="H431" s="236" t="str">
        <f t="shared" si="12"/>
        <v/>
      </c>
      <c r="I431" s="236"/>
      <c r="J431" s="236"/>
      <c r="K431" s="236"/>
      <c r="L431" s="236"/>
      <c r="M431" s="236"/>
      <c r="N431" s="66" t="s">
        <v>69</v>
      </c>
      <c r="O431" s="237" t="str">
        <f>IF(H431="","",H431*0.5)</f>
        <v/>
      </c>
      <c r="P431" s="237"/>
      <c r="Q431" s="48"/>
      <c r="R431" s="48"/>
      <c r="S431" s="48"/>
      <c r="T431" s="48"/>
    </row>
    <row r="432" spans="1:20" ht="12" customHeight="1" x14ac:dyDescent="0.3">
      <c r="A432" s="54"/>
      <c r="B432" s="54"/>
      <c r="C432" s="64"/>
      <c r="D432" s="239" t="s">
        <v>82</v>
      </c>
      <c r="E432" s="240"/>
      <c r="F432" s="62"/>
      <c r="G432" s="54"/>
      <c r="H432" s="236" t="str">
        <f t="shared" si="12"/>
        <v/>
      </c>
      <c r="I432" s="236"/>
      <c r="J432" s="236"/>
      <c r="K432" s="236"/>
      <c r="L432" s="236"/>
      <c r="M432" s="236"/>
      <c r="N432" s="66" t="s">
        <v>70</v>
      </c>
      <c r="O432" s="237" t="str">
        <f>IF(H432="","",H432*0.1)</f>
        <v/>
      </c>
      <c r="P432" s="237"/>
      <c r="Q432" s="48"/>
      <c r="R432" s="48"/>
      <c r="S432" s="48"/>
      <c r="T432" s="48"/>
    </row>
    <row r="433" spans="1:20" ht="12" customHeight="1" x14ac:dyDescent="0.3">
      <c r="A433" s="54"/>
      <c r="B433" s="54"/>
      <c r="C433" s="64" t="s">
        <v>82</v>
      </c>
      <c r="D433" s="234" t="s">
        <v>82</v>
      </c>
      <c r="E433" s="235"/>
      <c r="F433" s="62"/>
      <c r="G433" s="54"/>
      <c r="H433" s="236" t="str">
        <f t="shared" si="12"/>
        <v/>
      </c>
      <c r="I433" s="236"/>
      <c r="J433" s="236"/>
      <c r="K433" s="236"/>
      <c r="L433" s="236"/>
      <c r="M433" s="236"/>
      <c r="N433" s="66" t="s">
        <v>71</v>
      </c>
      <c r="O433" s="237" t="str">
        <f>IF(H433="","",H433*0.05)</f>
        <v/>
      </c>
      <c r="P433" s="237"/>
      <c r="Q433" s="48"/>
      <c r="R433" s="48"/>
      <c r="S433" s="48"/>
      <c r="T433" s="48"/>
    </row>
    <row r="434" spans="1:20" ht="12" customHeight="1" x14ac:dyDescent="0.3">
      <c r="A434" s="54"/>
      <c r="B434" s="54"/>
      <c r="C434" s="64" t="s">
        <v>82</v>
      </c>
      <c r="D434" s="234" t="s">
        <v>82</v>
      </c>
      <c r="E434" s="235"/>
      <c r="F434" s="62"/>
      <c r="G434" s="54"/>
      <c r="H434" s="236" t="str">
        <f t="shared" si="12"/>
        <v/>
      </c>
      <c r="I434" s="236"/>
      <c r="J434" s="236"/>
      <c r="K434" s="236"/>
      <c r="L434" s="236"/>
      <c r="M434" s="236"/>
      <c r="N434" s="66" t="s">
        <v>72</v>
      </c>
      <c r="O434" s="237" t="str">
        <f>IF(H434="","",H434*0.01)</f>
        <v/>
      </c>
      <c r="P434" s="237"/>
      <c r="Q434" s="48"/>
      <c r="R434" s="48"/>
      <c r="S434" s="48"/>
      <c r="T434" s="48"/>
    </row>
    <row r="435" spans="1:20" ht="12" customHeight="1" x14ac:dyDescent="0.3">
      <c r="A435" s="54"/>
      <c r="B435" s="54"/>
      <c r="C435" s="54"/>
      <c r="D435" s="67" t="s">
        <v>12</v>
      </c>
      <c r="E435" s="68">
        <f>E401</f>
        <v>-489.69999999999993</v>
      </c>
      <c r="F435" s="69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48"/>
      <c r="R435" s="48"/>
      <c r="S435" s="48"/>
      <c r="T435" s="48"/>
    </row>
    <row r="436" spans="1:20" ht="12" customHeight="1" x14ac:dyDescent="0.3">
      <c r="A436" s="54"/>
      <c r="B436" s="54"/>
      <c r="C436" s="54"/>
      <c r="D436" s="54"/>
      <c r="E436" s="54"/>
      <c r="F436" s="54"/>
      <c r="G436" s="54"/>
      <c r="H436" s="58" t="s">
        <v>12</v>
      </c>
      <c r="I436" s="238">
        <f>SUM(O425:P434)</f>
        <v>0</v>
      </c>
      <c r="J436" s="238"/>
      <c r="K436" s="238"/>
      <c r="L436" s="238"/>
      <c r="M436" s="238"/>
      <c r="N436" s="238"/>
      <c r="O436" s="238"/>
      <c r="P436" s="58" t="s">
        <v>73</v>
      </c>
      <c r="Q436" s="48"/>
      <c r="R436" s="48"/>
      <c r="S436" s="48"/>
      <c r="T436" s="48"/>
    </row>
    <row r="437" spans="1:20" ht="12" customHeight="1" x14ac:dyDescent="0.3">
      <c r="A437" s="54"/>
      <c r="B437" s="54"/>
      <c r="C437" s="54"/>
      <c r="D437" s="54"/>
      <c r="E437" s="54"/>
      <c r="F437" s="54"/>
      <c r="G437" s="54"/>
      <c r="H437" s="58" t="s">
        <v>74</v>
      </c>
      <c r="I437" s="238" t="str">
        <f>IF(I403="","",I403)</f>
        <v/>
      </c>
      <c r="J437" s="238"/>
      <c r="K437" s="238"/>
      <c r="L437" s="238"/>
      <c r="M437" s="238"/>
      <c r="N437" s="238"/>
      <c r="O437" s="238"/>
      <c r="P437" s="238"/>
      <c r="Q437" s="48"/>
      <c r="R437" s="48"/>
      <c r="S437" s="48"/>
      <c r="T437" s="48"/>
    </row>
    <row r="438" spans="1:20" ht="12" customHeight="1" x14ac:dyDescent="0.3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48"/>
      <c r="R438" s="48"/>
      <c r="S438" s="48"/>
      <c r="T438" s="48"/>
    </row>
    <row r="439" spans="1:20" ht="12" customHeight="1" x14ac:dyDescent="0.3">
      <c r="A439" s="54"/>
      <c r="B439" s="54"/>
      <c r="C439" s="70" t="s">
        <v>75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71" t="s">
        <v>76</v>
      </c>
      <c r="N439" s="54"/>
      <c r="O439" s="54"/>
      <c r="P439" s="54"/>
      <c r="Q439" s="48"/>
      <c r="R439" s="48"/>
      <c r="S439" s="48"/>
      <c r="T439" s="48"/>
    </row>
    <row r="440" spans="1:20" ht="12" customHeight="1" x14ac:dyDescent="0.3">
      <c r="A440" s="54"/>
      <c r="B440" s="54"/>
      <c r="C440" s="72" t="s">
        <v>77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8" t="s">
        <v>78</v>
      </c>
      <c r="N440" s="54"/>
      <c r="O440" s="54"/>
      <c r="P440" s="54"/>
      <c r="Q440" s="48"/>
      <c r="R440" s="48"/>
      <c r="S440" s="48"/>
      <c r="T440" s="48"/>
    </row>
    <row r="441" spans="1:20" ht="12" customHeight="1" x14ac:dyDescent="0.3">
      <c r="A441" s="54"/>
      <c r="B441" s="54"/>
      <c r="C441" s="72" t="s">
        <v>79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8" t="s">
        <v>80</v>
      </c>
      <c r="N441" s="54"/>
      <c r="O441" s="54"/>
      <c r="P441" s="54"/>
      <c r="Q441" s="48"/>
      <c r="R441" s="48"/>
      <c r="S441" s="48"/>
      <c r="T441" s="48"/>
    </row>
    <row r="442" spans="1:20" ht="12" customHeight="1" x14ac:dyDescent="0.3">
      <c r="A442" s="54"/>
      <c r="B442" s="55" t="s">
        <v>44</v>
      </c>
      <c r="C442" s="54"/>
      <c r="D442" s="54"/>
      <c r="E442" s="54"/>
      <c r="F442" s="54"/>
      <c r="G442" s="54"/>
      <c r="H442" s="54"/>
      <c r="I442" s="55" t="s">
        <v>45</v>
      </c>
      <c r="J442" s="54"/>
      <c r="K442" s="244" t="s">
        <v>46</v>
      </c>
      <c r="L442" s="244"/>
      <c r="M442" s="244"/>
      <c r="N442" s="244"/>
      <c r="O442" s="55" t="s">
        <v>47</v>
      </c>
      <c r="P442" s="74">
        <f>P1+7</f>
        <v>93552</v>
      </c>
      <c r="Q442" s="48"/>
      <c r="R442" s="48"/>
      <c r="S442" s="48"/>
      <c r="T442" s="48"/>
    </row>
    <row r="443" spans="1:20" ht="12" customHeight="1" x14ac:dyDescent="0.3">
      <c r="A443" s="54"/>
      <c r="B443" s="55" t="s">
        <v>48</v>
      </c>
      <c r="C443" s="54"/>
      <c r="D443" s="54"/>
      <c r="E443" s="54"/>
      <c r="F443" s="54"/>
      <c r="G443" s="54"/>
      <c r="H443" s="54"/>
      <c r="I443" s="55" t="s">
        <v>49</v>
      </c>
      <c r="J443" s="54"/>
      <c r="K443" s="54"/>
      <c r="L443" s="249">
        <f>Raport!B31</f>
        <v>42486</v>
      </c>
      <c r="M443" s="249"/>
      <c r="N443" s="249"/>
      <c r="O443" s="249"/>
      <c r="P443" s="249"/>
      <c r="Q443" s="48"/>
      <c r="R443" s="48"/>
      <c r="S443" s="48"/>
      <c r="T443" s="48"/>
    </row>
    <row r="444" spans="1:20" ht="12" customHeight="1" x14ac:dyDescent="0.3">
      <c r="A444" s="54"/>
      <c r="B444" s="55" t="s">
        <v>50</v>
      </c>
      <c r="C444" s="54"/>
      <c r="D444" s="54"/>
      <c r="E444" s="54"/>
      <c r="F444" s="54"/>
      <c r="G444" s="54"/>
      <c r="H444" s="54"/>
      <c r="I444" s="55" t="s">
        <v>51</v>
      </c>
      <c r="J444" s="54"/>
      <c r="K444" s="54"/>
      <c r="L444" s="54"/>
      <c r="M444" s="246" t="s">
        <v>52</v>
      </c>
      <c r="N444" s="246"/>
      <c r="O444" s="246"/>
      <c r="P444" s="246"/>
      <c r="Q444" s="48"/>
      <c r="R444" s="48"/>
      <c r="S444" s="48"/>
      <c r="T444" s="48"/>
    </row>
    <row r="445" spans="1:20" ht="12" customHeight="1" x14ac:dyDescent="0.3">
      <c r="A445" s="54"/>
      <c r="B445" s="55" t="s">
        <v>53</v>
      </c>
      <c r="C445" s="54"/>
      <c r="D445" s="54"/>
      <c r="E445" s="54"/>
      <c r="F445" s="54"/>
      <c r="G445" s="54"/>
      <c r="H445" s="54"/>
      <c r="I445" s="55" t="s">
        <v>54</v>
      </c>
      <c r="J445" s="54"/>
      <c r="K445" s="54"/>
      <c r="L445" s="54"/>
      <c r="M445" s="54"/>
      <c r="N445" s="56" t="s">
        <v>91</v>
      </c>
      <c r="O445" s="55" t="s">
        <v>55</v>
      </c>
      <c r="P445" s="57" t="s">
        <v>56</v>
      </c>
      <c r="Q445" s="48"/>
      <c r="R445" s="48"/>
      <c r="S445" s="48"/>
      <c r="T445" s="48"/>
    </row>
    <row r="446" spans="1:20" ht="12" customHeight="1" x14ac:dyDescent="0.3">
      <c r="A446" s="54"/>
      <c r="B446" s="55" t="s">
        <v>57</v>
      </c>
      <c r="C446" s="54"/>
      <c r="D446" s="54"/>
      <c r="E446" s="54"/>
      <c r="F446" s="54"/>
      <c r="G446" s="54"/>
      <c r="H446" s="54"/>
      <c r="I446" s="55" t="s">
        <v>58</v>
      </c>
      <c r="J446" s="238">
        <v>4002</v>
      </c>
      <c r="K446" s="238"/>
      <c r="L446" s="238"/>
      <c r="M446" s="238"/>
      <c r="N446" s="55"/>
      <c r="O446" s="55"/>
      <c r="P446" s="55"/>
      <c r="Q446" s="48"/>
      <c r="R446" s="48"/>
      <c r="S446" s="48"/>
      <c r="T446" s="48"/>
    </row>
    <row r="447" spans="1:20" ht="12" customHeight="1" x14ac:dyDescent="0.3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48"/>
      <c r="R447" s="48"/>
      <c r="S447" s="48"/>
      <c r="T447" s="48"/>
    </row>
    <row r="448" spans="1:20" ht="12" customHeight="1" x14ac:dyDescent="0.3">
      <c r="A448" s="54"/>
      <c r="B448" s="54"/>
      <c r="C448" s="54"/>
      <c r="D448" s="54"/>
      <c r="E448" s="54"/>
      <c r="F448" s="54"/>
      <c r="G448" s="54"/>
      <c r="H448" s="54"/>
      <c r="I448" s="58" t="s">
        <v>59</v>
      </c>
      <c r="J448" s="54"/>
      <c r="K448" s="54"/>
      <c r="L448" s="54"/>
      <c r="M448" s="54"/>
      <c r="N448" s="54"/>
      <c r="O448" s="54"/>
      <c r="P448" s="54"/>
      <c r="Q448" s="48"/>
      <c r="R448" s="48"/>
      <c r="S448" s="48"/>
      <c r="T448" s="48"/>
    </row>
    <row r="449" spans="1:20" ht="12" customHeight="1" x14ac:dyDescent="0.3">
      <c r="A449" s="54"/>
      <c r="B449" s="54"/>
      <c r="C449" s="54"/>
      <c r="D449" s="54"/>
      <c r="E449" s="54"/>
      <c r="F449" s="54"/>
      <c r="G449" s="54"/>
      <c r="H449" s="54"/>
      <c r="I449" s="58" t="s">
        <v>60</v>
      </c>
      <c r="J449" s="54"/>
      <c r="K449" s="54"/>
      <c r="L449" s="54"/>
      <c r="M449" s="54"/>
      <c r="N449" s="54"/>
      <c r="O449" s="54"/>
      <c r="P449" s="54"/>
      <c r="Q449" s="48"/>
      <c r="R449" s="48"/>
      <c r="S449" s="48"/>
      <c r="T449" s="48"/>
    </row>
    <row r="450" spans="1:20" ht="12" customHeight="1" x14ac:dyDescent="0.3">
      <c r="A450" s="54"/>
      <c r="B450" s="54"/>
      <c r="C450" s="59" t="s">
        <v>61</v>
      </c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48"/>
      <c r="R450" s="48"/>
      <c r="S450" s="48"/>
      <c r="T450" s="48"/>
    </row>
    <row r="451" spans="1:20" ht="12" customHeight="1" x14ac:dyDescent="0.3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48"/>
      <c r="R451" s="48"/>
      <c r="S451" s="48"/>
      <c r="T451" s="48"/>
    </row>
    <row r="452" spans="1:20" ht="12" customHeight="1" x14ac:dyDescent="0.3">
      <c r="A452" s="54"/>
      <c r="B452" s="58" t="s">
        <v>62</v>
      </c>
      <c r="C452" s="54"/>
      <c r="D452" s="54"/>
      <c r="E452" s="54"/>
      <c r="F452" s="54"/>
      <c r="G452" s="54"/>
      <c r="H452" s="60"/>
      <c r="I452" s="60"/>
      <c r="J452" s="60"/>
      <c r="K452" s="60"/>
      <c r="L452" s="60"/>
      <c r="M452" s="60"/>
      <c r="N452" s="60"/>
      <c r="O452" s="54"/>
      <c r="P452" s="54"/>
      <c r="Q452" s="48"/>
      <c r="R452" s="48"/>
      <c r="S452" s="48"/>
      <c r="T452" s="48"/>
    </row>
    <row r="453" spans="1:20" ht="12" customHeight="1" x14ac:dyDescent="0.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48"/>
      <c r="R453" s="48"/>
      <c r="S453" s="48"/>
      <c r="T453" s="48"/>
    </row>
    <row r="454" spans="1:20" ht="12" customHeight="1" x14ac:dyDescent="0.3">
      <c r="A454" s="54"/>
      <c r="B454" s="54"/>
      <c r="C454" s="61" t="s">
        <v>63</v>
      </c>
      <c r="D454" s="234" t="s">
        <v>64</v>
      </c>
      <c r="E454" s="235"/>
      <c r="F454" s="62"/>
      <c r="G454" s="54"/>
      <c r="H454" s="243"/>
      <c r="I454" s="243"/>
      <c r="J454" s="243"/>
      <c r="K454" s="243"/>
      <c r="L454" s="243"/>
      <c r="M454" s="243"/>
      <c r="N454" s="63">
        <v>500</v>
      </c>
      <c r="O454" s="242" t="str">
        <f>IF(H454="","",H454*500)</f>
        <v/>
      </c>
      <c r="P454" s="242"/>
      <c r="Q454" s="48"/>
      <c r="R454" s="48"/>
      <c r="S454" s="48"/>
      <c r="T454" s="48"/>
    </row>
    <row r="455" spans="1:20" ht="12" customHeight="1" x14ac:dyDescent="0.3">
      <c r="A455" s="54"/>
      <c r="B455" s="54"/>
      <c r="C455" s="64" t="s">
        <v>65</v>
      </c>
      <c r="D455" s="247">
        <v>32.700000000000003</v>
      </c>
      <c r="E455" s="248"/>
      <c r="F455" s="62"/>
      <c r="G455" s="54"/>
      <c r="H455" s="241"/>
      <c r="I455" s="241"/>
      <c r="J455" s="241"/>
      <c r="K455" s="241"/>
      <c r="L455" s="241"/>
      <c r="M455" s="241"/>
      <c r="N455" s="63">
        <v>100</v>
      </c>
      <c r="O455" s="237" t="str">
        <f>IF(H455="","",H455*100)</f>
        <v/>
      </c>
      <c r="P455" s="237"/>
      <c r="Q455" s="48"/>
      <c r="R455" s="48"/>
      <c r="S455" s="48"/>
      <c r="T455" s="48"/>
    </row>
    <row r="456" spans="1:20" ht="12" customHeight="1" x14ac:dyDescent="0.3">
      <c r="A456" s="54"/>
      <c r="B456" s="54"/>
      <c r="C456" s="64" t="s">
        <v>66</v>
      </c>
      <c r="D456" s="247"/>
      <c r="E456" s="248"/>
      <c r="F456" s="62"/>
      <c r="G456" s="54"/>
      <c r="H456" s="241">
        <v>5</v>
      </c>
      <c r="I456" s="241"/>
      <c r="J456" s="241"/>
      <c r="K456" s="241"/>
      <c r="L456" s="241"/>
      <c r="M456" s="241"/>
      <c r="N456" s="63">
        <v>50</v>
      </c>
      <c r="O456" s="237">
        <f>IF(H456="","",H456*50)</f>
        <v>250</v>
      </c>
      <c r="P456" s="237"/>
      <c r="Q456" s="48"/>
      <c r="R456" s="48"/>
      <c r="S456" s="48"/>
      <c r="T456" s="48"/>
    </row>
    <row r="457" spans="1:20" ht="12" customHeight="1" x14ac:dyDescent="0.3">
      <c r="A457" s="54"/>
      <c r="B457" s="54"/>
      <c r="C457" s="64" t="s">
        <v>67</v>
      </c>
      <c r="D457" s="250">
        <f>Raport!F31</f>
        <v>606.61</v>
      </c>
      <c r="E457" s="251"/>
      <c r="F457" s="62"/>
      <c r="G457" s="54"/>
      <c r="H457" s="241"/>
      <c r="I457" s="241"/>
      <c r="J457" s="241"/>
      <c r="K457" s="241"/>
      <c r="L457" s="241"/>
      <c r="M457" s="241"/>
      <c r="N457" s="63">
        <v>10</v>
      </c>
      <c r="O457" s="237" t="str">
        <f>IF(H457="","",H457*10)</f>
        <v/>
      </c>
      <c r="P457" s="237"/>
      <c r="Q457" s="48"/>
      <c r="R457" s="48"/>
      <c r="S457" s="48"/>
      <c r="T457" s="48"/>
    </row>
    <row r="458" spans="1:20" ht="12" customHeight="1" x14ac:dyDescent="0.3">
      <c r="A458" s="54"/>
      <c r="B458" s="54"/>
      <c r="C458" s="65" t="s">
        <v>217</v>
      </c>
      <c r="D458" s="247">
        <v>-489.7</v>
      </c>
      <c r="E458" s="248"/>
      <c r="F458" s="62"/>
      <c r="G458" s="54"/>
      <c r="H458" s="241">
        <v>8</v>
      </c>
      <c r="I458" s="241"/>
      <c r="J458" s="241"/>
      <c r="K458" s="241"/>
      <c r="L458" s="241"/>
      <c r="M458" s="241"/>
      <c r="N458" s="63">
        <v>5</v>
      </c>
      <c r="O458" s="237">
        <f>IF(H458="","",H458*5)</f>
        <v>40</v>
      </c>
      <c r="P458" s="237"/>
      <c r="Q458" s="48"/>
      <c r="R458" s="48"/>
      <c r="S458" s="48"/>
      <c r="T458" s="48"/>
    </row>
    <row r="459" spans="1:20" ht="12" customHeight="1" x14ac:dyDescent="0.3">
      <c r="A459" s="54"/>
      <c r="B459" s="54"/>
      <c r="C459" s="65" t="s">
        <v>220</v>
      </c>
      <c r="D459" s="247">
        <v>144</v>
      </c>
      <c r="E459" s="248"/>
      <c r="F459" s="62"/>
      <c r="G459" s="54"/>
      <c r="H459" s="241">
        <v>3</v>
      </c>
      <c r="I459" s="241"/>
      <c r="J459" s="241"/>
      <c r="K459" s="241"/>
      <c r="L459" s="241"/>
      <c r="M459" s="241"/>
      <c r="N459" s="66" t="s">
        <v>68</v>
      </c>
      <c r="O459" s="237">
        <f>IF(H459="","",H459*1)</f>
        <v>3</v>
      </c>
      <c r="P459" s="237"/>
      <c r="Q459" s="48"/>
      <c r="R459" s="48"/>
      <c r="S459" s="48"/>
      <c r="T459" s="48"/>
    </row>
    <row r="460" spans="1:20" ht="12" customHeight="1" x14ac:dyDescent="0.3">
      <c r="A460" s="54"/>
      <c r="B460" s="54"/>
      <c r="C460" s="65"/>
      <c r="D460" s="247"/>
      <c r="E460" s="248"/>
      <c r="F460" s="62"/>
      <c r="G460" s="54"/>
      <c r="H460" s="241">
        <v>1</v>
      </c>
      <c r="I460" s="241"/>
      <c r="J460" s="241"/>
      <c r="K460" s="241"/>
      <c r="L460" s="241"/>
      <c r="M460" s="241"/>
      <c r="N460" s="66" t="s">
        <v>69</v>
      </c>
      <c r="O460" s="237">
        <f>IF(H460="","",H460*0.5)</f>
        <v>0.5</v>
      </c>
      <c r="P460" s="237"/>
      <c r="Q460" s="48"/>
      <c r="R460" s="48"/>
      <c r="S460" s="48"/>
      <c r="T460" s="48"/>
    </row>
    <row r="461" spans="1:20" ht="12" customHeight="1" x14ac:dyDescent="0.3">
      <c r="A461" s="54"/>
      <c r="B461" s="54"/>
      <c r="C461" s="64" t="s">
        <v>82</v>
      </c>
      <c r="D461" s="239"/>
      <c r="E461" s="240"/>
      <c r="F461" s="62"/>
      <c r="G461" s="54"/>
      <c r="H461" s="241"/>
      <c r="I461" s="241"/>
      <c r="J461" s="241"/>
      <c r="K461" s="241"/>
      <c r="L461" s="241"/>
      <c r="M461" s="241"/>
      <c r="N461" s="66" t="s">
        <v>70</v>
      </c>
      <c r="O461" s="237" t="str">
        <f>IF(H461="","",H461*0.1)</f>
        <v/>
      </c>
      <c r="P461" s="237"/>
      <c r="Q461" s="48"/>
      <c r="R461" s="48"/>
      <c r="S461" s="48"/>
      <c r="T461" s="48"/>
    </row>
    <row r="462" spans="1:20" ht="12" customHeight="1" x14ac:dyDescent="0.3">
      <c r="A462" s="54"/>
      <c r="B462" s="54"/>
      <c r="C462" s="64" t="s">
        <v>82</v>
      </c>
      <c r="D462" s="234"/>
      <c r="E462" s="235"/>
      <c r="F462" s="62"/>
      <c r="G462" s="54"/>
      <c r="H462" s="241"/>
      <c r="I462" s="241"/>
      <c r="J462" s="241"/>
      <c r="K462" s="241"/>
      <c r="L462" s="241"/>
      <c r="M462" s="241"/>
      <c r="N462" s="66" t="s">
        <v>71</v>
      </c>
      <c r="O462" s="237" t="str">
        <f>IF(H462="","",H462*0.05)</f>
        <v/>
      </c>
      <c r="P462" s="237"/>
      <c r="Q462" s="48"/>
      <c r="R462" s="48"/>
      <c r="S462" s="48"/>
      <c r="T462" s="48"/>
    </row>
    <row r="463" spans="1:20" ht="12" customHeight="1" x14ac:dyDescent="0.3">
      <c r="A463" s="54"/>
      <c r="B463" s="54"/>
      <c r="C463" s="64" t="s">
        <v>82</v>
      </c>
      <c r="D463" s="234" t="s">
        <v>82</v>
      </c>
      <c r="E463" s="235"/>
      <c r="F463" s="62"/>
      <c r="G463" s="54"/>
      <c r="H463" s="241">
        <v>11</v>
      </c>
      <c r="I463" s="241"/>
      <c r="J463" s="241"/>
      <c r="K463" s="241"/>
      <c r="L463" s="241"/>
      <c r="M463" s="241"/>
      <c r="N463" s="66" t="s">
        <v>72</v>
      </c>
      <c r="O463" s="237">
        <f>IF(H463="","",H463*0.01)</f>
        <v>0.11</v>
      </c>
      <c r="P463" s="237"/>
      <c r="Q463" s="48"/>
      <c r="R463" s="48"/>
      <c r="S463" s="48"/>
      <c r="T463" s="48"/>
    </row>
    <row r="464" spans="1:20" ht="12" customHeight="1" x14ac:dyDescent="0.3">
      <c r="A464" s="54"/>
      <c r="B464" s="54"/>
      <c r="C464" s="54"/>
      <c r="D464" s="67" t="s">
        <v>12</v>
      </c>
      <c r="E464" s="68">
        <f>SUM(D455:E462)</f>
        <v>293.61000000000007</v>
      </c>
      <c r="F464" s="69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48"/>
      <c r="R464" s="48"/>
      <c r="S464" s="48"/>
      <c r="T464" s="48"/>
    </row>
    <row r="465" spans="1:20" ht="12" customHeight="1" x14ac:dyDescent="0.3">
      <c r="A465" s="54"/>
      <c r="B465" s="54"/>
      <c r="C465" s="54"/>
      <c r="D465" s="54"/>
      <c r="E465" s="54"/>
      <c r="F465" s="54"/>
      <c r="G465" s="54"/>
      <c r="H465" s="58" t="s">
        <v>12</v>
      </c>
      <c r="I465" s="242">
        <f>SUM(O454:P463)</f>
        <v>293.61</v>
      </c>
      <c r="J465" s="238"/>
      <c r="K465" s="238"/>
      <c r="L465" s="238"/>
      <c r="M465" s="238"/>
      <c r="N465" s="238"/>
      <c r="O465" s="238"/>
      <c r="P465" s="58" t="s">
        <v>73</v>
      </c>
      <c r="Q465" s="48"/>
      <c r="R465" s="48"/>
      <c r="S465" s="48"/>
      <c r="T465" s="48"/>
    </row>
    <row r="466" spans="1:20" ht="12" customHeight="1" x14ac:dyDescent="0.3">
      <c r="A466" s="54"/>
      <c r="B466" s="54"/>
      <c r="C466" s="54"/>
      <c r="D466" s="54"/>
      <c r="E466" s="54"/>
      <c r="F466" s="54"/>
      <c r="G466" s="54"/>
      <c r="H466" s="58" t="s">
        <v>74</v>
      </c>
      <c r="I466" s="243" t="s">
        <v>81</v>
      </c>
      <c r="J466" s="243"/>
      <c r="K466" s="243"/>
      <c r="L466" s="243"/>
      <c r="M466" s="243"/>
      <c r="N466" s="243"/>
      <c r="O466" s="243"/>
      <c r="P466" s="243"/>
      <c r="Q466" s="48"/>
      <c r="R466" s="48"/>
      <c r="S466" s="48"/>
      <c r="T466" s="48"/>
    </row>
    <row r="467" spans="1:20" ht="12" customHeight="1" x14ac:dyDescent="0.3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48"/>
      <c r="R467" s="48"/>
      <c r="S467" s="48"/>
      <c r="T467" s="48"/>
    </row>
    <row r="468" spans="1:20" ht="12" customHeight="1" x14ac:dyDescent="0.3">
      <c r="A468" s="54"/>
      <c r="B468" s="54"/>
      <c r="C468" s="70" t="s">
        <v>75</v>
      </c>
      <c r="D468" s="54"/>
      <c r="E468" s="54"/>
      <c r="F468" s="54"/>
      <c r="G468" s="54"/>
      <c r="H468" s="54"/>
      <c r="I468" s="54"/>
      <c r="J468" s="54"/>
      <c r="K468" s="54"/>
      <c r="L468" s="54"/>
      <c r="M468" s="71" t="s">
        <v>76</v>
      </c>
      <c r="N468" s="54"/>
      <c r="O468" s="54"/>
      <c r="P468" s="54"/>
      <c r="Q468" s="48"/>
      <c r="R468" s="48"/>
      <c r="S468" s="48"/>
      <c r="T468" s="48"/>
    </row>
    <row r="469" spans="1:20" ht="12" customHeight="1" x14ac:dyDescent="0.3">
      <c r="A469" s="54"/>
      <c r="B469" s="54"/>
      <c r="C469" s="72" t="s">
        <v>77</v>
      </c>
      <c r="D469" s="54"/>
      <c r="E469" s="54"/>
      <c r="F469" s="54"/>
      <c r="G469" s="54"/>
      <c r="H469" s="54"/>
      <c r="I469" s="54"/>
      <c r="J469" s="54"/>
      <c r="K469" s="54"/>
      <c r="L469" s="54"/>
      <c r="M469" s="58" t="s">
        <v>78</v>
      </c>
      <c r="N469" s="54"/>
      <c r="O469" s="54"/>
      <c r="P469" s="54"/>
      <c r="Q469" s="48"/>
      <c r="R469" s="48"/>
      <c r="S469" s="48"/>
      <c r="T469" s="48"/>
    </row>
    <row r="470" spans="1:20" ht="12" customHeight="1" x14ac:dyDescent="0.3">
      <c r="A470" s="54"/>
      <c r="B470" s="54"/>
      <c r="C470" s="72" t="s">
        <v>79</v>
      </c>
      <c r="D470" s="54"/>
      <c r="E470" s="54"/>
      <c r="F470" s="54"/>
      <c r="G470" s="54"/>
      <c r="H470" s="54"/>
      <c r="I470" s="54"/>
      <c r="J470" s="54"/>
      <c r="K470" s="54"/>
      <c r="L470" s="54"/>
      <c r="M470" s="58" t="s">
        <v>80</v>
      </c>
      <c r="N470" s="54"/>
      <c r="O470" s="54"/>
      <c r="P470" s="54"/>
      <c r="Q470" s="48"/>
      <c r="R470" s="48"/>
      <c r="S470" s="48"/>
      <c r="T470" s="48"/>
    </row>
    <row r="471" spans="1:20" ht="12" customHeight="1" x14ac:dyDescent="0.3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48"/>
      <c r="R471" s="48"/>
      <c r="S471" s="48"/>
      <c r="T471" s="48"/>
    </row>
    <row r="472" spans="1:20" ht="12" customHeight="1" x14ac:dyDescent="0.3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48"/>
      <c r="R472" s="48"/>
      <c r="S472" s="48"/>
      <c r="T472" s="48"/>
    </row>
    <row r="473" spans="1:20" ht="12" customHeight="1" x14ac:dyDescent="0.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48"/>
      <c r="R473" s="48"/>
      <c r="S473" s="48"/>
      <c r="T473" s="48"/>
    </row>
    <row r="474" spans="1:20" ht="12" customHeight="1" x14ac:dyDescent="0.3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48"/>
      <c r="R474" s="48"/>
      <c r="S474" s="48"/>
      <c r="T474" s="48"/>
    </row>
    <row r="475" spans="1:20" ht="12" customHeight="1" x14ac:dyDescent="0.3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48"/>
      <c r="R475" s="48"/>
      <c r="S475" s="48"/>
      <c r="T475" s="48"/>
    </row>
    <row r="476" spans="1:20" ht="12" customHeight="1" x14ac:dyDescent="0.3">
      <c r="A476" s="54"/>
      <c r="B476" s="55" t="s">
        <v>44</v>
      </c>
      <c r="C476" s="54"/>
      <c r="D476" s="54"/>
      <c r="E476" s="54"/>
      <c r="F476" s="54"/>
      <c r="G476" s="54"/>
      <c r="H476" s="54"/>
      <c r="I476" s="55" t="s">
        <v>45</v>
      </c>
      <c r="J476" s="54"/>
      <c r="K476" s="244" t="s">
        <v>46</v>
      </c>
      <c r="L476" s="244"/>
      <c r="M476" s="244"/>
      <c r="N476" s="244"/>
      <c r="O476" s="55" t="s">
        <v>47</v>
      </c>
      <c r="P476" s="73">
        <f>P442</f>
        <v>93552</v>
      </c>
      <c r="Q476" s="48"/>
      <c r="R476" s="48"/>
      <c r="S476" s="48"/>
      <c r="T476" s="48"/>
    </row>
    <row r="477" spans="1:20" ht="12" customHeight="1" x14ac:dyDescent="0.3">
      <c r="A477" s="54"/>
      <c r="B477" s="55" t="s">
        <v>48</v>
      </c>
      <c r="C477" s="54"/>
      <c r="D477" s="54"/>
      <c r="E477" s="54"/>
      <c r="F477" s="54"/>
      <c r="G477" s="54"/>
      <c r="H477" s="54"/>
      <c r="I477" s="55" t="s">
        <v>49</v>
      </c>
      <c r="J477" s="54"/>
      <c r="K477" s="54"/>
      <c r="L477" s="245">
        <f>L443</f>
        <v>42486</v>
      </c>
      <c r="M477" s="245"/>
      <c r="N477" s="245"/>
      <c r="O477" s="245"/>
      <c r="P477" s="245"/>
      <c r="Q477" s="48"/>
      <c r="R477" s="48"/>
      <c r="S477" s="48"/>
      <c r="T477" s="48"/>
    </row>
    <row r="478" spans="1:20" ht="12" customHeight="1" x14ac:dyDescent="0.3">
      <c r="A478" s="54"/>
      <c r="B478" s="55" t="s">
        <v>50</v>
      </c>
      <c r="C478" s="54"/>
      <c r="D478" s="54"/>
      <c r="E478" s="54"/>
      <c r="F478" s="54"/>
      <c r="G478" s="54"/>
      <c r="H478" s="54"/>
      <c r="I478" s="55" t="s">
        <v>51</v>
      </c>
      <c r="J478" s="54"/>
      <c r="K478" s="54"/>
      <c r="L478" s="54"/>
      <c r="M478" s="246" t="s">
        <v>52</v>
      </c>
      <c r="N478" s="246"/>
      <c r="O478" s="246"/>
      <c r="P478" s="246"/>
      <c r="Q478" s="48"/>
      <c r="R478" s="48"/>
      <c r="S478" s="48"/>
      <c r="T478" s="48"/>
    </row>
    <row r="479" spans="1:20" ht="12" customHeight="1" x14ac:dyDescent="0.3">
      <c r="A479" s="54"/>
      <c r="B479" s="55" t="s">
        <v>53</v>
      </c>
      <c r="C479" s="54"/>
      <c r="D479" s="54"/>
      <c r="E479" s="54"/>
      <c r="F479" s="54"/>
      <c r="G479" s="54"/>
      <c r="H479" s="54"/>
      <c r="I479" s="55" t="s">
        <v>54</v>
      </c>
      <c r="J479" s="54"/>
      <c r="K479" s="54"/>
      <c r="L479" s="54"/>
      <c r="M479" s="54"/>
      <c r="N479" s="56" t="s">
        <v>91</v>
      </c>
      <c r="O479" s="55" t="s">
        <v>55</v>
      </c>
      <c r="P479" s="57" t="s">
        <v>56</v>
      </c>
      <c r="Q479" s="48"/>
      <c r="R479" s="48"/>
      <c r="S479" s="48"/>
      <c r="T479" s="48"/>
    </row>
    <row r="480" spans="1:20" ht="12" customHeight="1" x14ac:dyDescent="0.3">
      <c r="A480" s="54"/>
      <c r="B480" s="55" t="s">
        <v>57</v>
      </c>
      <c r="C480" s="54"/>
      <c r="D480" s="54"/>
      <c r="E480" s="54"/>
      <c r="F480" s="54"/>
      <c r="G480" s="54"/>
      <c r="H480" s="54"/>
      <c r="I480" s="55" t="s">
        <v>58</v>
      </c>
      <c r="J480" s="238">
        <v>4002</v>
      </c>
      <c r="K480" s="238"/>
      <c r="L480" s="238"/>
      <c r="M480" s="238"/>
      <c r="N480" s="55"/>
      <c r="O480" s="55"/>
      <c r="P480" s="55"/>
      <c r="Q480" s="48"/>
      <c r="R480" s="48"/>
      <c r="S480" s="48"/>
      <c r="T480" s="48"/>
    </row>
    <row r="481" spans="1:20" ht="12" customHeight="1" x14ac:dyDescent="0.3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48"/>
      <c r="R481" s="48"/>
      <c r="S481" s="48"/>
      <c r="T481" s="48"/>
    </row>
    <row r="482" spans="1:20" ht="12" customHeight="1" x14ac:dyDescent="0.3">
      <c r="A482" s="54"/>
      <c r="B482" s="54"/>
      <c r="C482" s="54"/>
      <c r="D482" s="54"/>
      <c r="E482" s="54"/>
      <c r="F482" s="54"/>
      <c r="G482" s="54"/>
      <c r="H482" s="54"/>
      <c r="I482" s="58" t="s">
        <v>59</v>
      </c>
      <c r="J482" s="54"/>
      <c r="K482" s="54"/>
      <c r="L482" s="54"/>
      <c r="M482" s="54"/>
      <c r="N482" s="54"/>
      <c r="O482" s="54"/>
      <c r="P482" s="54"/>
      <c r="Q482" s="48"/>
      <c r="R482" s="48"/>
      <c r="S482" s="48"/>
      <c r="T482" s="48"/>
    </row>
    <row r="483" spans="1:20" ht="12" customHeight="1" x14ac:dyDescent="0.3">
      <c r="A483" s="54"/>
      <c r="B483" s="54"/>
      <c r="C483" s="54"/>
      <c r="D483" s="54"/>
      <c r="E483" s="54"/>
      <c r="F483" s="54"/>
      <c r="G483" s="54"/>
      <c r="H483" s="54"/>
      <c r="I483" s="58" t="s">
        <v>60</v>
      </c>
      <c r="J483" s="54"/>
      <c r="K483" s="54"/>
      <c r="L483" s="54"/>
      <c r="M483" s="54"/>
      <c r="N483" s="54"/>
      <c r="O483" s="54"/>
      <c r="P483" s="54"/>
      <c r="Q483" s="48"/>
      <c r="R483" s="48"/>
      <c r="S483" s="48"/>
      <c r="T483" s="48"/>
    </row>
    <row r="484" spans="1:20" ht="12" customHeight="1" x14ac:dyDescent="0.3">
      <c r="A484" s="54"/>
      <c r="B484" s="54"/>
      <c r="C484" s="59" t="s">
        <v>61</v>
      </c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48"/>
      <c r="R484" s="48"/>
      <c r="S484" s="48"/>
      <c r="T484" s="48"/>
    </row>
    <row r="485" spans="1:20" ht="12" customHeight="1" x14ac:dyDescent="0.3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48"/>
      <c r="R485" s="48"/>
      <c r="S485" s="48"/>
      <c r="T485" s="48"/>
    </row>
    <row r="486" spans="1:20" ht="12" customHeight="1" x14ac:dyDescent="0.3">
      <c r="A486" s="54"/>
      <c r="B486" s="58" t="s">
        <v>62</v>
      </c>
      <c r="C486" s="54"/>
      <c r="D486" s="54"/>
      <c r="E486" s="54"/>
      <c r="F486" s="54"/>
      <c r="G486" s="54"/>
      <c r="H486" s="60"/>
      <c r="I486" s="60"/>
      <c r="J486" s="60"/>
      <c r="K486" s="60"/>
      <c r="L486" s="60"/>
      <c r="M486" s="60"/>
      <c r="N486" s="60"/>
      <c r="O486" s="54"/>
      <c r="P486" s="54"/>
      <c r="Q486" s="48"/>
      <c r="R486" s="48"/>
      <c r="S486" s="48"/>
      <c r="T486" s="48"/>
    </row>
    <row r="487" spans="1:20" ht="12" customHeight="1" x14ac:dyDescent="0.3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48"/>
      <c r="R487" s="48"/>
      <c r="S487" s="48"/>
      <c r="T487" s="48"/>
    </row>
    <row r="488" spans="1:20" ht="12" customHeight="1" x14ac:dyDescent="0.3">
      <c r="A488" s="54"/>
      <c r="B488" s="54"/>
      <c r="C488" s="61" t="s">
        <v>63</v>
      </c>
      <c r="D488" s="234" t="s">
        <v>64</v>
      </c>
      <c r="E488" s="235"/>
      <c r="F488" s="62"/>
      <c r="G488" s="54"/>
      <c r="H488" s="238" t="str">
        <f t="shared" ref="H488:H497" si="14">IF(H454="","",H454)</f>
        <v/>
      </c>
      <c r="I488" s="238"/>
      <c r="J488" s="238"/>
      <c r="K488" s="238"/>
      <c r="L488" s="238"/>
      <c r="M488" s="238"/>
      <c r="N488" s="63">
        <v>500</v>
      </c>
      <c r="O488" s="238" t="str">
        <f>IF(H454="","",H454*500)</f>
        <v/>
      </c>
      <c r="P488" s="238"/>
      <c r="Q488" s="48"/>
      <c r="R488" s="48"/>
      <c r="S488" s="48"/>
      <c r="T488" s="48"/>
    </row>
    <row r="489" spans="1:20" ht="12" customHeight="1" x14ac:dyDescent="0.3">
      <c r="A489" s="54"/>
      <c r="B489" s="54"/>
      <c r="C489" s="64" t="s">
        <v>65</v>
      </c>
      <c r="D489" s="239">
        <f t="shared" ref="D489:D494" si="15">IF(D455="","",D455)</f>
        <v>32.700000000000003</v>
      </c>
      <c r="E489" s="240"/>
      <c r="F489" s="62"/>
      <c r="G489" s="54"/>
      <c r="H489" s="236" t="str">
        <f t="shared" si="14"/>
        <v/>
      </c>
      <c r="I489" s="236"/>
      <c r="J489" s="236"/>
      <c r="K489" s="236"/>
      <c r="L489" s="236"/>
      <c r="M489" s="236"/>
      <c r="N489" s="63">
        <v>100</v>
      </c>
      <c r="O489" s="237" t="str">
        <f>IF(H489="","",H489*100)</f>
        <v/>
      </c>
      <c r="P489" s="237"/>
      <c r="Q489" s="48"/>
      <c r="R489" s="48"/>
      <c r="S489" s="48"/>
      <c r="T489" s="48"/>
    </row>
    <row r="490" spans="1:20" ht="12" customHeight="1" x14ac:dyDescent="0.3">
      <c r="A490" s="54"/>
      <c r="B490" s="54"/>
      <c r="C490" s="64" t="s">
        <v>66</v>
      </c>
      <c r="D490" s="239" t="str">
        <f t="shared" si="15"/>
        <v/>
      </c>
      <c r="E490" s="240"/>
      <c r="F490" s="62"/>
      <c r="G490" s="54"/>
      <c r="H490" s="236">
        <f t="shared" si="14"/>
        <v>5</v>
      </c>
      <c r="I490" s="236"/>
      <c r="J490" s="236"/>
      <c r="K490" s="236"/>
      <c r="L490" s="236"/>
      <c r="M490" s="236"/>
      <c r="N490" s="63">
        <v>50</v>
      </c>
      <c r="O490" s="237">
        <f>IF(H490="","",H490*50)</f>
        <v>250</v>
      </c>
      <c r="P490" s="237"/>
      <c r="Q490" s="48"/>
      <c r="R490" s="48"/>
      <c r="S490" s="48"/>
      <c r="T490" s="48"/>
    </row>
    <row r="491" spans="1:20" ht="12" customHeight="1" x14ac:dyDescent="0.3">
      <c r="A491" s="54"/>
      <c r="B491" s="54"/>
      <c r="C491" s="64" t="s">
        <v>67</v>
      </c>
      <c r="D491" s="239">
        <f t="shared" si="15"/>
        <v>606.61</v>
      </c>
      <c r="E491" s="240"/>
      <c r="F491" s="62"/>
      <c r="G491" s="54"/>
      <c r="H491" s="236" t="str">
        <f t="shared" si="14"/>
        <v/>
      </c>
      <c r="I491" s="236"/>
      <c r="J491" s="236"/>
      <c r="K491" s="236"/>
      <c r="L491" s="236"/>
      <c r="M491" s="236"/>
      <c r="N491" s="63">
        <v>10</v>
      </c>
      <c r="O491" s="237" t="str">
        <f>IF(H491="","",H491*10)</f>
        <v/>
      </c>
      <c r="P491" s="237"/>
      <c r="Q491" s="48"/>
      <c r="R491" s="48"/>
      <c r="S491" s="48"/>
      <c r="T491" s="48"/>
    </row>
    <row r="492" spans="1:20" ht="12" customHeight="1" x14ac:dyDescent="0.3">
      <c r="A492" s="54"/>
      <c r="B492" s="54"/>
      <c r="C492" s="64" t="str">
        <f>IF(C458="","",C458)</f>
        <v>Dif borderou 93551</v>
      </c>
      <c r="D492" s="239">
        <f t="shared" si="15"/>
        <v>-489.7</v>
      </c>
      <c r="E492" s="240"/>
      <c r="F492" s="62"/>
      <c r="G492" s="54"/>
      <c r="H492" s="236">
        <f t="shared" si="14"/>
        <v>8</v>
      </c>
      <c r="I492" s="236"/>
      <c r="J492" s="236"/>
      <c r="K492" s="236"/>
      <c r="L492" s="236"/>
      <c r="M492" s="236"/>
      <c r="N492" s="63">
        <v>5</v>
      </c>
      <c r="O492" s="237">
        <f>IF(H492="","",H492*5)</f>
        <v>40</v>
      </c>
      <c r="P492" s="237"/>
      <c r="Q492" s="48"/>
      <c r="R492" s="48"/>
      <c r="S492" s="48"/>
      <c r="T492" s="48"/>
    </row>
    <row r="493" spans="1:20" ht="12" customHeight="1" x14ac:dyDescent="0.3">
      <c r="A493" s="54"/>
      <c r="B493" s="54"/>
      <c r="C493" s="64" t="str">
        <f>IF(C459="","",C459)</f>
        <v>Decont loz</v>
      </c>
      <c r="D493" s="239">
        <f t="shared" si="15"/>
        <v>144</v>
      </c>
      <c r="E493" s="240"/>
      <c r="F493" s="62"/>
      <c r="G493" s="54"/>
      <c r="H493" s="236">
        <f t="shared" si="14"/>
        <v>3</v>
      </c>
      <c r="I493" s="236"/>
      <c r="J493" s="236"/>
      <c r="K493" s="236"/>
      <c r="L493" s="236"/>
      <c r="M493" s="236"/>
      <c r="N493" s="66" t="s">
        <v>68</v>
      </c>
      <c r="O493" s="237">
        <f>IF(H493="","",H493*1)</f>
        <v>3</v>
      </c>
      <c r="P493" s="237"/>
      <c r="Q493" s="48"/>
      <c r="R493" s="48"/>
      <c r="S493" s="48"/>
      <c r="T493" s="48"/>
    </row>
    <row r="494" spans="1:20" ht="12" customHeight="1" x14ac:dyDescent="0.3">
      <c r="A494" s="54"/>
      <c r="B494" s="54"/>
      <c r="C494" s="64" t="str">
        <f>IF(C460="","",C460)</f>
        <v/>
      </c>
      <c r="D494" s="239" t="str">
        <f t="shared" si="15"/>
        <v/>
      </c>
      <c r="E494" s="240"/>
      <c r="F494" s="62"/>
      <c r="G494" s="54"/>
      <c r="H494" s="236">
        <f t="shared" si="14"/>
        <v>1</v>
      </c>
      <c r="I494" s="236"/>
      <c r="J494" s="236"/>
      <c r="K494" s="236"/>
      <c r="L494" s="236"/>
      <c r="M494" s="236"/>
      <c r="N494" s="66" t="s">
        <v>69</v>
      </c>
      <c r="O494" s="237">
        <f>IF(H494="","",H494*0.5)</f>
        <v>0.5</v>
      </c>
      <c r="P494" s="237"/>
      <c r="Q494" s="48"/>
      <c r="R494" s="48"/>
      <c r="S494" s="48"/>
      <c r="T494" s="48"/>
    </row>
    <row r="495" spans="1:20" ht="12" customHeight="1" x14ac:dyDescent="0.3">
      <c r="A495" s="54"/>
      <c r="B495" s="54"/>
      <c r="C495" s="64"/>
      <c r="D495" s="239" t="s">
        <v>82</v>
      </c>
      <c r="E495" s="240"/>
      <c r="F495" s="62"/>
      <c r="G495" s="54"/>
      <c r="H495" s="236" t="str">
        <f t="shared" si="14"/>
        <v/>
      </c>
      <c r="I495" s="236"/>
      <c r="J495" s="236"/>
      <c r="K495" s="236"/>
      <c r="L495" s="236"/>
      <c r="M495" s="236"/>
      <c r="N495" s="66" t="s">
        <v>70</v>
      </c>
      <c r="O495" s="237" t="str">
        <f>IF(H495="","",H495*0.1)</f>
        <v/>
      </c>
      <c r="P495" s="237"/>
      <c r="Q495" s="48"/>
      <c r="R495" s="48"/>
      <c r="S495" s="48"/>
      <c r="T495" s="48"/>
    </row>
    <row r="496" spans="1:20" ht="12" customHeight="1" x14ac:dyDescent="0.3">
      <c r="A496" s="54"/>
      <c r="B496" s="54"/>
      <c r="C496" s="64" t="s">
        <v>82</v>
      </c>
      <c r="D496" s="234" t="s">
        <v>82</v>
      </c>
      <c r="E496" s="235"/>
      <c r="F496" s="62"/>
      <c r="G496" s="54"/>
      <c r="H496" s="236" t="str">
        <f t="shared" si="14"/>
        <v/>
      </c>
      <c r="I496" s="236"/>
      <c r="J496" s="236"/>
      <c r="K496" s="236"/>
      <c r="L496" s="236"/>
      <c r="M496" s="236"/>
      <c r="N496" s="66" t="s">
        <v>71</v>
      </c>
      <c r="O496" s="237" t="str">
        <f>IF(H496="","",H496*0.05)</f>
        <v/>
      </c>
      <c r="P496" s="237"/>
      <c r="Q496" s="48"/>
      <c r="R496" s="48"/>
      <c r="S496" s="48"/>
      <c r="T496" s="48"/>
    </row>
    <row r="497" spans="1:20" ht="12" customHeight="1" x14ac:dyDescent="0.3">
      <c r="A497" s="54"/>
      <c r="B497" s="54"/>
      <c r="C497" s="64" t="s">
        <v>82</v>
      </c>
      <c r="D497" s="234" t="s">
        <v>82</v>
      </c>
      <c r="E497" s="235"/>
      <c r="F497" s="62"/>
      <c r="G497" s="54"/>
      <c r="H497" s="236">
        <f t="shared" si="14"/>
        <v>11</v>
      </c>
      <c r="I497" s="236"/>
      <c r="J497" s="236"/>
      <c r="K497" s="236"/>
      <c r="L497" s="236"/>
      <c r="M497" s="236"/>
      <c r="N497" s="66" t="s">
        <v>72</v>
      </c>
      <c r="O497" s="237">
        <f>IF(H497="","",H497*0.01)</f>
        <v>0.11</v>
      </c>
      <c r="P497" s="237"/>
      <c r="Q497" s="48"/>
      <c r="R497" s="48"/>
      <c r="S497" s="48"/>
      <c r="T497" s="48"/>
    </row>
    <row r="498" spans="1:20" ht="12" customHeight="1" x14ac:dyDescent="0.3">
      <c r="A498" s="54"/>
      <c r="B498" s="54"/>
      <c r="C498" s="54"/>
      <c r="D498" s="67" t="s">
        <v>12</v>
      </c>
      <c r="E498" s="68">
        <f>E464</f>
        <v>293.61000000000007</v>
      </c>
      <c r="F498" s="69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48"/>
      <c r="R498" s="48"/>
      <c r="S498" s="48"/>
      <c r="T498" s="48"/>
    </row>
    <row r="499" spans="1:20" ht="12" customHeight="1" x14ac:dyDescent="0.3">
      <c r="A499" s="54"/>
      <c r="B499" s="54"/>
      <c r="C499" s="54"/>
      <c r="D499" s="54"/>
      <c r="E499" s="54"/>
      <c r="F499" s="54"/>
      <c r="G499" s="54"/>
      <c r="H499" s="58" t="s">
        <v>12</v>
      </c>
      <c r="I499" s="238">
        <f>SUM(O488:P497)</f>
        <v>293.61</v>
      </c>
      <c r="J499" s="238"/>
      <c r="K499" s="238"/>
      <c r="L499" s="238"/>
      <c r="M499" s="238"/>
      <c r="N499" s="238"/>
      <c r="O499" s="238"/>
      <c r="P499" s="58" t="s">
        <v>73</v>
      </c>
      <c r="Q499" s="48"/>
      <c r="R499" s="48"/>
      <c r="S499" s="48"/>
      <c r="T499" s="48"/>
    </row>
    <row r="500" spans="1:20" ht="12" customHeight="1" x14ac:dyDescent="0.3">
      <c r="A500" s="54"/>
      <c r="B500" s="54"/>
      <c r="C500" s="54"/>
      <c r="D500" s="54"/>
      <c r="E500" s="54"/>
      <c r="F500" s="54"/>
      <c r="G500" s="54"/>
      <c r="H500" s="58" t="s">
        <v>74</v>
      </c>
      <c r="I500" s="238" t="str">
        <f>IF(I466="","",I466)</f>
        <v xml:space="preserve"> </v>
      </c>
      <c r="J500" s="238"/>
      <c r="K500" s="238"/>
      <c r="L500" s="238"/>
      <c r="M500" s="238"/>
      <c r="N500" s="238"/>
      <c r="O500" s="238"/>
      <c r="P500" s="238"/>
      <c r="Q500" s="48"/>
      <c r="R500" s="48"/>
      <c r="S500" s="48"/>
      <c r="T500" s="48"/>
    </row>
    <row r="501" spans="1:20" ht="12" customHeight="1" x14ac:dyDescent="0.3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48"/>
      <c r="R501" s="48"/>
      <c r="S501" s="48"/>
      <c r="T501" s="48"/>
    </row>
    <row r="502" spans="1:20" ht="12" customHeight="1" x14ac:dyDescent="0.3">
      <c r="A502" s="54"/>
      <c r="B502" s="54"/>
      <c r="C502" s="70" t="s">
        <v>75</v>
      </c>
      <c r="D502" s="54"/>
      <c r="E502" s="54"/>
      <c r="F502" s="54"/>
      <c r="G502" s="54"/>
      <c r="H502" s="54"/>
      <c r="I502" s="54"/>
      <c r="J502" s="54"/>
      <c r="K502" s="54"/>
      <c r="L502" s="54"/>
      <c r="M502" s="71" t="s">
        <v>76</v>
      </c>
      <c r="N502" s="54"/>
      <c r="O502" s="54"/>
      <c r="P502" s="54"/>
      <c r="Q502" s="48"/>
      <c r="R502" s="48"/>
      <c r="S502" s="48"/>
      <c r="T502" s="48"/>
    </row>
    <row r="503" spans="1:20" ht="12" customHeight="1" x14ac:dyDescent="0.3">
      <c r="A503" s="54"/>
      <c r="B503" s="54"/>
      <c r="C503" s="72" t="s">
        <v>77</v>
      </c>
      <c r="D503" s="54"/>
      <c r="E503" s="54"/>
      <c r="F503" s="54"/>
      <c r="G503" s="54"/>
      <c r="H503" s="54"/>
      <c r="I503" s="54"/>
      <c r="J503" s="54"/>
      <c r="K503" s="54"/>
      <c r="L503" s="54"/>
      <c r="M503" s="58" t="s">
        <v>78</v>
      </c>
      <c r="N503" s="54"/>
      <c r="O503" s="54"/>
      <c r="P503" s="54"/>
      <c r="Q503" s="48"/>
      <c r="R503" s="48"/>
      <c r="S503" s="48"/>
      <c r="T503" s="48"/>
    </row>
    <row r="504" spans="1:20" ht="12" customHeight="1" x14ac:dyDescent="0.3">
      <c r="A504" s="54"/>
      <c r="B504" s="54"/>
      <c r="C504" s="72" t="s">
        <v>79</v>
      </c>
      <c r="D504" s="54"/>
      <c r="E504" s="54"/>
      <c r="F504" s="54"/>
      <c r="G504" s="54"/>
      <c r="H504" s="54"/>
      <c r="I504" s="54"/>
      <c r="J504" s="54"/>
      <c r="K504" s="54"/>
      <c r="L504" s="54"/>
      <c r="M504" s="58" t="s">
        <v>80</v>
      </c>
      <c r="N504" s="54"/>
      <c r="O504" s="54"/>
      <c r="P504" s="54"/>
      <c r="Q504" s="48"/>
      <c r="R504" s="48"/>
      <c r="S504" s="48"/>
      <c r="T504" s="48"/>
    </row>
    <row r="505" spans="1:20" ht="12" customHeight="1" x14ac:dyDescent="0.3">
      <c r="A505" s="54"/>
      <c r="B505" s="55" t="s">
        <v>44</v>
      </c>
      <c r="C505" s="54"/>
      <c r="D505" s="54"/>
      <c r="E505" s="54"/>
      <c r="F505" s="54"/>
      <c r="G505" s="54"/>
      <c r="H505" s="54"/>
      <c r="I505" s="55" t="s">
        <v>45</v>
      </c>
      <c r="J505" s="54"/>
      <c r="K505" s="244" t="s">
        <v>46</v>
      </c>
      <c r="L505" s="244"/>
      <c r="M505" s="244"/>
      <c r="N505" s="244"/>
      <c r="O505" s="55" t="s">
        <v>47</v>
      </c>
      <c r="P505" s="74">
        <f>P1+8</f>
        <v>93553</v>
      </c>
      <c r="Q505" s="48"/>
      <c r="R505" s="48"/>
      <c r="S505" s="48"/>
      <c r="T505" s="48"/>
    </row>
    <row r="506" spans="1:20" ht="12" customHeight="1" x14ac:dyDescent="0.3">
      <c r="A506" s="54"/>
      <c r="B506" s="55" t="s">
        <v>48</v>
      </c>
      <c r="C506" s="54"/>
      <c r="D506" s="54"/>
      <c r="E506" s="54"/>
      <c r="F506" s="54"/>
      <c r="G506" s="54"/>
      <c r="H506" s="54"/>
      <c r="I506" s="55" t="s">
        <v>49</v>
      </c>
      <c r="J506" s="54"/>
      <c r="K506" s="54"/>
      <c r="L506" s="249">
        <f>Raport!B34</f>
        <v>42489</v>
      </c>
      <c r="M506" s="249"/>
      <c r="N506" s="249"/>
      <c r="O506" s="249"/>
      <c r="P506" s="249"/>
      <c r="Q506" s="48"/>
      <c r="R506" s="48"/>
      <c r="S506" s="48"/>
      <c r="T506" s="48"/>
    </row>
    <row r="507" spans="1:20" ht="12" customHeight="1" x14ac:dyDescent="0.3">
      <c r="A507" s="54"/>
      <c r="B507" s="55" t="s">
        <v>50</v>
      </c>
      <c r="C507" s="54"/>
      <c r="D507" s="54"/>
      <c r="E507" s="54"/>
      <c r="F507" s="54"/>
      <c r="G507" s="54"/>
      <c r="H507" s="54"/>
      <c r="I507" s="55" t="s">
        <v>51</v>
      </c>
      <c r="J507" s="54"/>
      <c r="K507" s="54"/>
      <c r="L507" s="54"/>
      <c r="M507" s="246" t="s">
        <v>52</v>
      </c>
      <c r="N507" s="246"/>
      <c r="O507" s="246"/>
      <c r="P507" s="246"/>
      <c r="Q507" s="48"/>
      <c r="R507" s="48"/>
      <c r="S507" s="48"/>
      <c r="T507" s="48"/>
    </row>
    <row r="508" spans="1:20" ht="12" customHeight="1" x14ac:dyDescent="0.3">
      <c r="A508" s="54"/>
      <c r="B508" s="55" t="s">
        <v>53</v>
      </c>
      <c r="C508" s="54"/>
      <c r="D508" s="54"/>
      <c r="E508" s="54"/>
      <c r="F508" s="54"/>
      <c r="G508" s="54"/>
      <c r="H508" s="54"/>
      <c r="I508" s="55" t="s">
        <v>54</v>
      </c>
      <c r="J508" s="54"/>
      <c r="K508" s="54"/>
      <c r="L508" s="54"/>
      <c r="M508" s="54"/>
      <c r="N508" s="56" t="s">
        <v>91</v>
      </c>
      <c r="O508" s="55" t="s">
        <v>55</v>
      </c>
      <c r="P508" s="57" t="s">
        <v>56</v>
      </c>
      <c r="Q508" s="48"/>
      <c r="R508" s="48"/>
      <c r="S508" s="48"/>
      <c r="T508" s="48"/>
    </row>
    <row r="509" spans="1:20" ht="12" customHeight="1" x14ac:dyDescent="0.3">
      <c r="A509" s="54"/>
      <c r="B509" s="55" t="s">
        <v>57</v>
      </c>
      <c r="C509" s="54"/>
      <c r="D509" s="54"/>
      <c r="E509" s="54"/>
      <c r="F509" s="54"/>
      <c r="G509" s="54"/>
      <c r="H509" s="54"/>
      <c r="I509" s="55" t="s">
        <v>58</v>
      </c>
      <c r="J509" s="238">
        <v>4002</v>
      </c>
      <c r="K509" s="238"/>
      <c r="L509" s="238"/>
      <c r="M509" s="238"/>
      <c r="N509" s="55"/>
      <c r="O509" s="55"/>
      <c r="P509" s="55"/>
      <c r="Q509" s="48"/>
      <c r="R509" s="48"/>
      <c r="S509" s="48"/>
      <c r="T509" s="48"/>
    </row>
    <row r="510" spans="1:20" ht="12" customHeight="1" x14ac:dyDescent="0.3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48"/>
      <c r="R510" s="48"/>
      <c r="S510" s="48"/>
      <c r="T510" s="48"/>
    </row>
    <row r="511" spans="1:20" ht="12" customHeight="1" x14ac:dyDescent="0.3">
      <c r="A511" s="54"/>
      <c r="B511" s="54"/>
      <c r="C511" s="54"/>
      <c r="D511" s="54"/>
      <c r="E511" s="54"/>
      <c r="F511" s="54"/>
      <c r="G511" s="54"/>
      <c r="H511" s="54"/>
      <c r="I511" s="58" t="s">
        <v>59</v>
      </c>
      <c r="J511" s="54"/>
      <c r="K511" s="54"/>
      <c r="L511" s="54"/>
      <c r="M511" s="54"/>
      <c r="N511" s="54"/>
      <c r="O511" s="54"/>
      <c r="P511" s="54"/>
      <c r="Q511" s="48"/>
      <c r="R511" s="48"/>
      <c r="S511" s="48"/>
      <c r="T511" s="48"/>
    </row>
    <row r="512" spans="1:20" ht="12" customHeight="1" x14ac:dyDescent="0.3">
      <c r="A512" s="54"/>
      <c r="B512" s="54"/>
      <c r="C512" s="54"/>
      <c r="D512" s="54"/>
      <c r="E512" s="54"/>
      <c r="F512" s="54"/>
      <c r="G512" s="54"/>
      <c r="H512" s="54"/>
      <c r="I512" s="58" t="s">
        <v>60</v>
      </c>
      <c r="J512" s="54"/>
      <c r="K512" s="54"/>
      <c r="L512" s="54"/>
      <c r="M512" s="54"/>
      <c r="N512" s="54"/>
      <c r="O512" s="54"/>
      <c r="P512" s="54"/>
      <c r="Q512" s="48"/>
      <c r="R512" s="48"/>
      <c r="S512" s="48"/>
      <c r="T512" s="48"/>
    </row>
    <row r="513" spans="1:20" ht="12" customHeight="1" x14ac:dyDescent="0.3">
      <c r="A513" s="54"/>
      <c r="B513" s="54"/>
      <c r="C513" s="59" t="s">
        <v>61</v>
      </c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48"/>
      <c r="R513" s="48"/>
      <c r="S513" s="48"/>
      <c r="T513" s="48"/>
    </row>
    <row r="514" spans="1:20" ht="12" customHeight="1" x14ac:dyDescent="0.3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48"/>
      <c r="R514" s="48"/>
      <c r="S514" s="48"/>
      <c r="T514" s="48"/>
    </row>
    <row r="515" spans="1:20" ht="12" customHeight="1" x14ac:dyDescent="0.3">
      <c r="A515" s="54"/>
      <c r="B515" s="58" t="s">
        <v>62</v>
      </c>
      <c r="C515" s="54"/>
      <c r="D515" s="54"/>
      <c r="E515" s="54"/>
      <c r="F515" s="54"/>
      <c r="G515" s="54"/>
      <c r="H515" s="60"/>
      <c r="I515" s="60"/>
      <c r="J515" s="60"/>
      <c r="K515" s="60"/>
      <c r="L515" s="60"/>
      <c r="M515" s="60"/>
      <c r="N515" s="60"/>
      <c r="O515" s="54"/>
      <c r="P515" s="54"/>
      <c r="Q515" s="48"/>
      <c r="R515" s="48"/>
      <c r="S515" s="48"/>
      <c r="T515" s="48"/>
    </row>
    <row r="516" spans="1:20" ht="12" customHeight="1" x14ac:dyDescent="0.3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48"/>
      <c r="R516" s="48"/>
      <c r="S516" s="48"/>
      <c r="T516" s="48"/>
    </row>
    <row r="517" spans="1:20" ht="12" customHeight="1" x14ac:dyDescent="0.3">
      <c r="A517" s="54"/>
      <c r="B517" s="54"/>
      <c r="C517" s="61" t="s">
        <v>63</v>
      </c>
      <c r="D517" s="234" t="s">
        <v>64</v>
      </c>
      <c r="E517" s="235"/>
      <c r="F517" s="62"/>
      <c r="G517" s="54"/>
      <c r="H517" s="243"/>
      <c r="I517" s="243"/>
      <c r="J517" s="243"/>
      <c r="K517" s="243"/>
      <c r="L517" s="243"/>
      <c r="M517" s="243"/>
      <c r="N517" s="63">
        <v>500</v>
      </c>
      <c r="O517" s="242" t="str">
        <f>IF(H517="","",H517*500)</f>
        <v/>
      </c>
      <c r="P517" s="242"/>
      <c r="Q517" s="48"/>
      <c r="R517" s="48"/>
      <c r="S517" s="48"/>
      <c r="T517" s="48"/>
    </row>
    <row r="518" spans="1:20" ht="12" customHeight="1" x14ac:dyDescent="0.3">
      <c r="A518" s="54"/>
      <c r="B518" s="54"/>
      <c r="C518" s="64" t="s">
        <v>65</v>
      </c>
      <c r="D518" s="247"/>
      <c r="E518" s="248"/>
      <c r="F518" s="62"/>
      <c r="G518" s="54"/>
      <c r="H518" s="241"/>
      <c r="I518" s="241"/>
      <c r="J518" s="241"/>
      <c r="K518" s="241"/>
      <c r="L518" s="241"/>
      <c r="M518" s="241"/>
      <c r="N518" s="63">
        <v>100</v>
      </c>
      <c r="O518" s="237" t="str">
        <f>IF(H518="","",H518*100)</f>
        <v/>
      </c>
      <c r="P518" s="237"/>
      <c r="Q518" s="48"/>
      <c r="R518" s="48"/>
      <c r="S518" s="48"/>
      <c r="T518" s="48"/>
    </row>
    <row r="519" spans="1:20" ht="12" customHeight="1" x14ac:dyDescent="0.3">
      <c r="A519" s="54"/>
      <c r="B519" s="54"/>
      <c r="C519" s="64" t="s">
        <v>66</v>
      </c>
      <c r="D519" s="247"/>
      <c r="E519" s="248"/>
      <c r="F519" s="62"/>
      <c r="G519" s="54"/>
      <c r="H519" s="241"/>
      <c r="I519" s="241"/>
      <c r="J519" s="241"/>
      <c r="K519" s="241"/>
      <c r="L519" s="241"/>
      <c r="M519" s="241"/>
      <c r="N519" s="63">
        <v>50</v>
      </c>
      <c r="O519" s="237" t="str">
        <f>IF(H519="","",H519*50)</f>
        <v/>
      </c>
      <c r="P519" s="237"/>
      <c r="Q519" s="48"/>
      <c r="R519" s="48"/>
      <c r="S519" s="48"/>
      <c r="T519" s="48"/>
    </row>
    <row r="520" spans="1:20" ht="12" customHeight="1" x14ac:dyDescent="0.3">
      <c r="A520" s="54"/>
      <c r="B520" s="54"/>
      <c r="C520" s="64" t="s">
        <v>67</v>
      </c>
      <c r="D520" s="250">
        <f>Raport!F34</f>
        <v>179.95</v>
      </c>
      <c r="E520" s="251"/>
      <c r="F520" s="62"/>
      <c r="G520" s="54"/>
      <c r="H520" s="241"/>
      <c r="I520" s="241"/>
      <c r="J520" s="241"/>
      <c r="K520" s="241"/>
      <c r="L520" s="241"/>
      <c r="M520" s="241"/>
      <c r="N520" s="63">
        <v>10</v>
      </c>
      <c r="O520" s="237" t="str">
        <f>IF(H520="","",H520*10)</f>
        <v/>
      </c>
      <c r="P520" s="237"/>
      <c r="Q520" s="48"/>
      <c r="R520" s="48"/>
      <c r="S520" s="48"/>
      <c r="T520" s="48"/>
    </row>
    <row r="521" spans="1:20" ht="12" customHeight="1" x14ac:dyDescent="0.3">
      <c r="A521" s="54"/>
      <c r="B521" s="54"/>
      <c r="C521" s="65"/>
      <c r="D521" s="247"/>
      <c r="E521" s="248"/>
      <c r="F521" s="62"/>
      <c r="G521" s="54"/>
      <c r="H521" s="241">
        <v>35</v>
      </c>
      <c r="I521" s="241"/>
      <c r="J521" s="241"/>
      <c r="K521" s="241"/>
      <c r="L521" s="241"/>
      <c r="M521" s="241"/>
      <c r="N521" s="63">
        <v>5</v>
      </c>
      <c r="O521" s="237">
        <f>IF(H521="","",H521*5)</f>
        <v>175</v>
      </c>
      <c r="P521" s="237"/>
      <c r="Q521" s="48"/>
      <c r="R521" s="48"/>
      <c r="S521" s="48"/>
      <c r="T521" s="48"/>
    </row>
    <row r="522" spans="1:20" ht="12" customHeight="1" x14ac:dyDescent="0.3">
      <c r="A522" s="54"/>
      <c r="B522" s="54"/>
      <c r="C522" s="65"/>
      <c r="D522" s="247"/>
      <c r="E522" s="248"/>
      <c r="F522" s="62"/>
      <c r="G522" s="54"/>
      <c r="H522" s="241">
        <v>4</v>
      </c>
      <c r="I522" s="241"/>
      <c r="J522" s="241"/>
      <c r="K522" s="241"/>
      <c r="L522" s="241"/>
      <c r="M522" s="241"/>
      <c r="N522" s="66" t="s">
        <v>68</v>
      </c>
      <c r="O522" s="237">
        <f>IF(H522="","",H522*1)</f>
        <v>4</v>
      </c>
      <c r="P522" s="237"/>
      <c r="Q522" s="48"/>
      <c r="R522" s="48"/>
      <c r="S522" s="48"/>
      <c r="T522" s="48"/>
    </row>
    <row r="523" spans="1:20" ht="12" customHeight="1" x14ac:dyDescent="0.3">
      <c r="A523" s="54"/>
      <c r="B523" s="54"/>
      <c r="C523" s="65"/>
      <c r="D523" s="247"/>
      <c r="E523" s="248"/>
      <c r="F523" s="62"/>
      <c r="G523" s="54"/>
      <c r="H523" s="241">
        <v>1</v>
      </c>
      <c r="I523" s="241"/>
      <c r="J523" s="241"/>
      <c r="K523" s="241"/>
      <c r="L523" s="241"/>
      <c r="M523" s="241"/>
      <c r="N523" s="66" t="s">
        <v>69</v>
      </c>
      <c r="O523" s="237">
        <f>IF(H523="","",H523*0.5)</f>
        <v>0.5</v>
      </c>
      <c r="P523" s="237"/>
      <c r="Q523" s="48"/>
      <c r="R523" s="48"/>
      <c r="S523" s="48"/>
      <c r="T523" s="48"/>
    </row>
    <row r="524" spans="1:20" ht="12" customHeight="1" x14ac:dyDescent="0.3">
      <c r="A524" s="54"/>
      <c r="B524" s="54"/>
      <c r="C524" s="64" t="s">
        <v>82</v>
      </c>
      <c r="D524" s="239"/>
      <c r="E524" s="240"/>
      <c r="F524" s="62"/>
      <c r="G524" s="54"/>
      <c r="H524" s="241">
        <v>4</v>
      </c>
      <c r="I524" s="241"/>
      <c r="J524" s="241"/>
      <c r="K524" s="241"/>
      <c r="L524" s="241"/>
      <c r="M524" s="241"/>
      <c r="N524" s="66" t="s">
        <v>70</v>
      </c>
      <c r="O524" s="237">
        <f>IF(H524="","",H524*0.1)</f>
        <v>0.4</v>
      </c>
      <c r="P524" s="237"/>
      <c r="Q524" s="48"/>
      <c r="R524" s="48"/>
      <c r="S524" s="48"/>
      <c r="T524" s="48"/>
    </row>
    <row r="525" spans="1:20" ht="12" customHeight="1" x14ac:dyDescent="0.3">
      <c r="A525" s="54"/>
      <c r="B525" s="54"/>
      <c r="C525" s="64" t="s">
        <v>82</v>
      </c>
      <c r="D525" s="234"/>
      <c r="E525" s="235"/>
      <c r="F525" s="62"/>
      <c r="G525" s="54"/>
      <c r="H525" s="241">
        <v>1</v>
      </c>
      <c r="I525" s="241"/>
      <c r="J525" s="241"/>
      <c r="K525" s="241"/>
      <c r="L525" s="241"/>
      <c r="M525" s="241"/>
      <c r="N525" s="66" t="s">
        <v>71</v>
      </c>
      <c r="O525" s="237">
        <f>IF(H525="","",H525*0.05)</f>
        <v>0.05</v>
      </c>
      <c r="P525" s="237"/>
      <c r="Q525" s="48"/>
      <c r="R525" s="48"/>
      <c r="S525" s="48"/>
      <c r="T525" s="48"/>
    </row>
    <row r="526" spans="1:20" ht="12" customHeight="1" x14ac:dyDescent="0.3">
      <c r="A526" s="54"/>
      <c r="B526" s="54"/>
      <c r="C526" s="64" t="s">
        <v>82</v>
      </c>
      <c r="D526" s="234" t="s">
        <v>82</v>
      </c>
      <c r="E526" s="235"/>
      <c r="F526" s="62"/>
      <c r="G526" s="54"/>
      <c r="H526" s="241"/>
      <c r="I526" s="241"/>
      <c r="J526" s="241"/>
      <c r="K526" s="241"/>
      <c r="L526" s="241"/>
      <c r="M526" s="241"/>
      <c r="N526" s="66" t="s">
        <v>72</v>
      </c>
      <c r="O526" s="237" t="str">
        <f>IF(H526="","",H526*0.01)</f>
        <v/>
      </c>
      <c r="P526" s="237"/>
      <c r="Q526" s="48"/>
      <c r="R526" s="48"/>
      <c r="S526" s="48"/>
      <c r="T526" s="48"/>
    </row>
    <row r="527" spans="1:20" ht="12" customHeight="1" x14ac:dyDescent="0.3">
      <c r="A527" s="54"/>
      <c r="B527" s="54"/>
      <c r="C527" s="54"/>
      <c r="D527" s="67" t="s">
        <v>12</v>
      </c>
      <c r="E527" s="68">
        <f>SUM(D518:E525)</f>
        <v>179.95</v>
      </c>
      <c r="F527" s="69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48"/>
      <c r="R527" s="48"/>
      <c r="S527" s="48"/>
      <c r="T527" s="48"/>
    </row>
    <row r="528" spans="1:20" ht="12" customHeight="1" x14ac:dyDescent="0.3">
      <c r="A528" s="54"/>
      <c r="B528" s="54"/>
      <c r="C528" s="54"/>
      <c r="D528" s="54"/>
      <c r="E528" s="54"/>
      <c r="F528" s="54"/>
      <c r="G528" s="54"/>
      <c r="H528" s="58" t="s">
        <v>12</v>
      </c>
      <c r="I528" s="242">
        <f>SUM(O517:P526)</f>
        <v>179.95000000000002</v>
      </c>
      <c r="J528" s="238"/>
      <c r="K528" s="238"/>
      <c r="L528" s="238"/>
      <c r="M528" s="238"/>
      <c r="N528" s="238"/>
      <c r="O528" s="238"/>
      <c r="P528" s="58" t="s">
        <v>73</v>
      </c>
      <c r="Q528" s="48"/>
      <c r="R528" s="48"/>
      <c r="S528" s="48"/>
      <c r="T528" s="48"/>
    </row>
    <row r="529" spans="1:20" ht="12" customHeight="1" x14ac:dyDescent="0.3">
      <c r="A529" s="54"/>
      <c r="B529" s="54"/>
      <c r="C529" s="54"/>
      <c r="D529" s="54"/>
      <c r="E529" s="54"/>
      <c r="F529" s="54"/>
      <c r="G529" s="54"/>
      <c r="H529" s="58" t="s">
        <v>74</v>
      </c>
      <c r="I529" s="243" t="s">
        <v>221</v>
      </c>
      <c r="J529" s="243"/>
      <c r="K529" s="243"/>
      <c r="L529" s="243"/>
      <c r="M529" s="243"/>
      <c r="N529" s="243"/>
      <c r="O529" s="243"/>
      <c r="P529" s="243"/>
      <c r="Q529" s="48"/>
      <c r="R529" s="48"/>
      <c r="S529" s="48"/>
      <c r="T529" s="48"/>
    </row>
    <row r="530" spans="1:20" ht="12" customHeight="1" x14ac:dyDescent="0.3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48"/>
      <c r="R530" s="48"/>
      <c r="S530" s="48"/>
      <c r="T530" s="48"/>
    </row>
    <row r="531" spans="1:20" ht="12" customHeight="1" x14ac:dyDescent="0.3">
      <c r="A531" s="54"/>
      <c r="B531" s="54"/>
      <c r="C531" s="70" t="s">
        <v>75</v>
      </c>
      <c r="D531" s="54"/>
      <c r="E531" s="54"/>
      <c r="F531" s="54"/>
      <c r="G531" s="54"/>
      <c r="H531" s="54"/>
      <c r="I531" s="54"/>
      <c r="J531" s="54"/>
      <c r="K531" s="54"/>
      <c r="L531" s="54"/>
      <c r="M531" s="71" t="s">
        <v>76</v>
      </c>
      <c r="N531" s="54"/>
      <c r="O531" s="54"/>
      <c r="P531" s="54"/>
      <c r="Q531" s="48"/>
      <c r="R531" s="48"/>
      <c r="S531" s="48"/>
      <c r="T531" s="48"/>
    </row>
    <row r="532" spans="1:20" ht="12" customHeight="1" x14ac:dyDescent="0.3">
      <c r="A532" s="54"/>
      <c r="B532" s="54"/>
      <c r="C532" s="72" t="s">
        <v>77</v>
      </c>
      <c r="D532" s="54"/>
      <c r="E532" s="54"/>
      <c r="F532" s="54"/>
      <c r="G532" s="54"/>
      <c r="H532" s="54"/>
      <c r="I532" s="54"/>
      <c r="J532" s="54"/>
      <c r="K532" s="54"/>
      <c r="L532" s="54"/>
      <c r="M532" s="58" t="s">
        <v>78</v>
      </c>
      <c r="N532" s="54"/>
      <c r="O532" s="54"/>
      <c r="P532" s="54"/>
      <c r="Q532" s="48"/>
      <c r="R532" s="48"/>
      <c r="S532" s="48"/>
      <c r="T532" s="48"/>
    </row>
    <row r="533" spans="1:20" ht="12" customHeight="1" x14ac:dyDescent="0.3">
      <c r="A533" s="54"/>
      <c r="B533" s="54"/>
      <c r="C533" s="72" t="s">
        <v>79</v>
      </c>
      <c r="D533" s="54"/>
      <c r="E533" s="54"/>
      <c r="F533" s="54"/>
      <c r="G533" s="54"/>
      <c r="H533" s="54"/>
      <c r="I533" s="54"/>
      <c r="J533" s="54"/>
      <c r="K533" s="54"/>
      <c r="L533" s="54"/>
      <c r="M533" s="58" t="s">
        <v>80</v>
      </c>
      <c r="N533" s="54"/>
      <c r="O533" s="54"/>
      <c r="P533" s="54"/>
      <c r="Q533" s="48"/>
      <c r="R533" s="48"/>
      <c r="S533" s="48"/>
      <c r="T533" s="48"/>
    </row>
    <row r="534" spans="1:20" ht="12" customHeight="1" x14ac:dyDescent="0.3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48"/>
      <c r="R534" s="48"/>
      <c r="S534" s="48"/>
      <c r="T534" s="48"/>
    </row>
    <row r="535" spans="1:20" ht="12" customHeight="1" x14ac:dyDescent="0.3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48"/>
      <c r="R535" s="48"/>
      <c r="S535" s="48"/>
      <c r="T535" s="48"/>
    </row>
    <row r="536" spans="1:20" ht="12" customHeight="1" x14ac:dyDescent="0.3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48"/>
      <c r="R536" s="48"/>
      <c r="S536" s="48"/>
      <c r="T536" s="48"/>
    </row>
    <row r="537" spans="1:20" ht="12" customHeight="1" x14ac:dyDescent="0.3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48"/>
      <c r="R537" s="48"/>
      <c r="S537" s="48"/>
      <c r="T537" s="48"/>
    </row>
    <row r="538" spans="1:20" ht="12" customHeight="1" x14ac:dyDescent="0.3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48"/>
      <c r="R538" s="48"/>
      <c r="S538" s="48"/>
      <c r="T538" s="48"/>
    </row>
    <row r="539" spans="1:20" ht="12" customHeight="1" x14ac:dyDescent="0.3">
      <c r="A539" s="54"/>
      <c r="B539" s="55" t="s">
        <v>44</v>
      </c>
      <c r="C539" s="54"/>
      <c r="D539" s="54"/>
      <c r="E539" s="54"/>
      <c r="F539" s="54"/>
      <c r="G539" s="54"/>
      <c r="H539" s="54"/>
      <c r="I539" s="55" t="s">
        <v>45</v>
      </c>
      <c r="J539" s="54"/>
      <c r="K539" s="244" t="s">
        <v>46</v>
      </c>
      <c r="L539" s="244"/>
      <c r="M539" s="244"/>
      <c r="N539" s="244"/>
      <c r="O539" s="55" t="s">
        <v>47</v>
      </c>
      <c r="P539" s="73">
        <f>P505</f>
        <v>93553</v>
      </c>
      <c r="Q539" s="48"/>
      <c r="R539" s="48"/>
      <c r="S539" s="48"/>
      <c r="T539" s="48"/>
    </row>
    <row r="540" spans="1:20" ht="12" customHeight="1" x14ac:dyDescent="0.3">
      <c r="A540" s="54"/>
      <c r="B540" s="55" t="s">
        <v>48</v>
      </c>
      <c r="C540" s="54"/>
      <c r="D540" s="54"/>
      <c r="E540" s="54"/>
      <c r="F540" s="54"/>
      <c r="G540" s="54"/>
      <c r="H540" s="54"/>
      <c r="I540" s="55" t="s">
        <v>49</v>
      </c>
      <c r="J540" s="54"/>
      <c r="K540" s="54"/>
      <c r="L540" s="245">
        <f>L506</f>
        <v>42489</v>
      </c>
      <c r="M540" s="245"/>
      <c r="N540" s="245"/>
      <c r="O540" s="245"/>
      <c r="P540" s="245"/>
      <c r="Q540" s="48"/>
      <c r="R540" s="48"/>
      <c r="S540" s="48"/>
      <c r="T540" s="48"/>
    </row>
    <row r="541" spans="1:20" ht="12" customHeight="1" x14ac:dyDescent="0.3">
      <c r="A541" s="54"/>
      <c r="B541" s="55" t="s">
        <v>50</v>
      </c>
      <c r="C541" s="54"/>
      <c r="D541" s="54"/>
      <c r="E541" s="54"/>
      <c r="F541" s="54"/>
      <c r="G541" s="54"/>
      <c r="H541" s="54"/>
      <c r="I541" s="55" t="s">
        <v>51</v>
      </c>
      <c r="J541" s="54"/>
      <c r="K541" s="54"/>
      <c r="L541" s="54"/>
      <c r="M541" s="246" t="s">
        <v>52</v>
      </c>
      <c r="N541" s="246"/>
      <c r="O541" s="246"/>
      <c r="P541" s="246"/>
      <c r="Q541" s="48"/>
      <c r="R541" s="48"/>
      <c r="S541" s="48"/>
      <c r="T541" s="48"/>
    </row>
    <row r="542" spans="1:20" ht="12" customHeight="1" x14ac:dyDescent="0.3">
      <c r="A542" s="54"/>
      <c r="B542" s="55" t="s">
        <v>53</v>
      </c>
      <c r="C542" s="54"/>
      <c r="D542" s="54"/>
      <c r="E542" s="54"/>
      <c r="F542" s="54"/>
      <c r="G542" s="54"/>
      <c r="H542" s="54"/>
      <c r="I542" s="55" t="s">
        <v>54</v>
      </c>
      <c r="J542" s="54"/>
      <c r="K542" s="54"/>
      <c r="L542" s="54"/>
      <c r="M542" s="54"/>
      <c r="N542" s="56" t="s">
        <v>91</v>
      </c>
      <c r="O542" s="55" t="s">
        <v>55</v>
      </c>
      <c r="P542" s="57" t="s">
        <v>56</v>
      </c>
      <c r="Q542" s="48"/>
      <c r="R542" s="48"/>
      <c r="S542" s="48"/>
      <c r="T542" s="48"/>
    </row>
    <row r="543" spans="1:20" ht="12" customHeight="1" x14ac:dyDescent="0.3">
      <c r="A543" s="54"/>
      <c r="B543" s="55" t="s">
        <v>57</v>
      </c>
      <c r="C543" s="54"/>
      <c r="D543" s="54"/>
      <c r="E543" s="54"/>
      <c r="F543" s="54"/>
      <c r="G543" s="54"/>
      <c r="H543" s="54"/>
      <c r="I543" s="55" t="s">
        <v>58</v>
      </c>
      <c r="J543" s="238">
        <v>4002</v>
      </c>
      <c r="K543" s="238"/>
      <c r="L543" s="238"/>
      <c r="M543" s="238"/>
      <c r="N543" s="55"/>
      <c r="O543" s="55"/>
      <c r="P543" s="55"/>
      <c r="Q543" s="48"/>
      <c r="R543" s="48"/>
      <c r="S543" s="48"/>
      <c r="T543" s="48"/>
    </row>
    <row r="544" spans="1:20" ht="12" customHeight="1" x14ac:dyDescent="0.3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48"/>
      <c r="R544" s="48"/>
      <c r="S544" s="48"/>
      <c r="T544" s="48"/>
    </row>
    <row r="545" spans="1:20" ht="12" customHeight="1" x14ac:dyDescent="0.3">
      <c r="A545" s="54"/>
      <c r="B545" s="54"/>
      <c r="C545" s="54"/>
      <c r="D545" s="54"/>
      <c r="E545" s="54"/>
      <c r="F545" s="54"/>
      <c r="G545" s="54"/>
      <c r="H545" s="54"/>
      <c r="I545" s="58" t="s">
        <v>59</v>
      </c>
      <c r="J545" s="54"/>
      <c r="K545" s="54"/>
      <c r="L545" s="54"/>
      <c r="M545" s="54"/>
      <c r="N545" s="54"/>
      <c r="O545" s="54"/>
      <c r="P545" s="54"/>
      <c r="Q545" s="48"/>
      <c r="R545" s="48"/>
      <c r="S545" s="48"/>
      <c r="T545" s="48"/>
    </row>
    <row r="546" spans="1:20" ht="12" customHeight="1" x14ac:dyDescent="0.3">
      <c r="A546" s="54"/>
      <c r="B546" s="54"/>
      <c r="C546" s="54"/>
      <c r="D546" s="54"/>
      <c r="E546" s="54"/>
      <c r="F546" s="54"/>
      <c r="G546" s="54"/>
      <c r="H546" s="54"/>
      <c r="I546" s="58" t="s">
        <v>60</v>
      </c>
      <c r="J546" s="54"/>
      <c r="K546" s="54"/>
      <c r="L546" s="54"/>
      <c r="M546" s="54"/>
      <c r="N546" s="54"/>
      <c r="O546" s="54"/>
      <c r="P546" s="54"/>
      <c r="Q546" s="48"/>
      <c r="R546" s="48"/>
      <c r="S546" s="48"/>
      <c r="T546" s="48"/>
    </row>
    <row r="547" spans="1:20" ht="12" customHeight="1" x14ac:dyDescent="0.3">
      <c r="A547" s="54"/>
      <c r="B547" s="54"/>
      <c r="C547" s="59" t="s">
        <v>61</v>
      </c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48"/>
      <c r="R547" s="48"/>
      <c r="S547" s="48"/>
      <c r="T547" s="48"/>
    </row>
    <row r="548" spans="1:20" ht="12" customHeight="1" x14ac:dyDescent="0.3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48"/>
      <c r="R548" s="48"/>
      <c r="S548" s="48"/>
      <c r="T548" s="48"/>
    </row>
    <row r="549" spans="1:20" ht="12" customHeight="1" x14ac:dyDescent="0.3">
      <c r="A549" s="54"/>
      <c r="B549" s="58" t="s">
        <v>62</v>
      </c>
      <c r="C549" s="54"/>
      <c r="D549" s="54"/>
      <c r="E549" s="54"/>
      <c r="F549" s="54"/>
      <c r="G549" s="54"/>
      <c r="H549" s="60"/>
      <c r="I549" s="60"/>
      <c r="J549" s="60"/>
      <c r="K549" s="60"/>
      <c r="L549" s="60"/>
      <c r="M549" s="60"/>
      <c r="N549" s="60"/>
      <c r="O549" s="54"/>
      <c r="P549" s="54"/>
      <c r="Q549" s="48"/>
      <c r="R549" s="48"/>
      <c r="S549" s="48"/>
      <c r="T549" s="48"/>
    </row>
    <row r="550" spans="1:20" ht="12" customHeight="1" x14ac:dyDescent="0.3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48"/>
      <c r="R550" s="48"/>
      <c r="S550" s="48"/>
      <c r="T550" s="48"/>
    </row>
    <row r="551" spans="1:20" ht="12" customHeight="1" x14ac:dyDescent="0.3">
      <c r="A551" s="54"/>
      <c r="B551" s="54"/>
      <c r="C551" s="61" t="s">
        <v>63</v>
      </c>
      <c r="D551" s="234" t="s">
        <v>64</v>
      </c>
      <c r="E551" s="235"/>
      <c r="F551" s="62"/>
      <c r="G551" s="54"/>
      <c r="H551" s="238" t="str">
        <f t="shared" ref="H551:H560" si="16">IF(H517="","",H517)</f>
        <v/>
      </c>
      <c r="I551" s="238"/>
      <c r="J551" s="238"/>
      <c r="K551" s="238"/>
      <c r="L551" s="238"/>
      <c r="M551" s="238"/>
      <c r="N551" s="63">
        <v>500</v>
      </c>
      <c r="O551" s="238" t="str">
        <f>IF(H517="","",H517*500)</f>
        <v/>
      </c>
      <c r="P551" s="238"/>
      <c r="Q551" s="48"/>
      <c r="R551" s="48"/>
      <c r="S551" s="48"/>
      <c r="T551" s="48"/>
    </row>
    <row r="552" spans="1:20" ht="12" customHeight="1" x14ac:dyDescent="0.3">
      <c r="A552" s="54"/>
      <c r="B552" s="54"/>
      <c r="C552" s="64" t="s">
        <v>65</v>
      </c>
      <c r="D552" s="239" t="str">
        <f t="shared" ref="D552:D557" si="17">IF(D518="","",D518)</f>
        <v/>
      </c>
      <c r="E552" s="240"/>
      <c r="F552" s="62"/>
      <c r="G552" s="54"/>
      <c r="H552" s="236" t="str">
        <f t="shared" si="16"/>
        <v/>
      </c>
      <c r="I552" s="236"/>
      <c r="J552" s="236"/>
      <c r="K552" s="236"/>
      <c r="L552" s="236"/>
      <c r="M552" s="236"/>
      <c r="N552" s="63">
        <v>100</v>
      </c>
      <c r="O552" s="237" t="str">
        <f>IF(H552="","",H552*100)</f>
        <v/>
      </c>
      <c r="P552" s="237"/>
      <c r="Q552" s="48"/>
      <c r="R552" s="48"/>
      <c r="S552" s="48"/>
      <c r="T552" s="48"/>
    </row>
    <row r="553" spans="1:20" ht="12" customHeight="1" x14ac:dyDescent="0.3">
      <c r="A553" s="54"/>
      <c r="B553" s="54"/>
      <c r="C553" s="64" t="s">
        <v>66</v>
      </c>
      <c r="D553" s="239" t="str">
        <f t="shared" si="17"/>
        <v/>
      </c>
      <c r="E553" s="240"/>
      <c r="F553" s="62"/>
      <c r="G553" s="54"/>
      <c r="H553" s="236" t="str">
        <f t="shared" si="16"/>
        <v/>
      </c>
      <c r="I553" s="236"/>
      <c r="J553" s="236"/>
      <c r="K553" s="236"/>
      <c r="L553" s="236"/>
      <c r="M553" s="236"/>
      <c r="N553" s="63">
        <v>50</v>
      </c>
      <c r="O553" s="237" t="str">
        <f>IF(H553="","",H553*50)</f>
        <v/>
      </c>
      <c r="P553" s="237"/>
      <c r="Q553" s="48"/>
      <c r="R553" s="48"/>
      <c r="S553" s="48"/>
      <c r="T553" s="48"/>
    </row>
    <row r="554" spans="1:20" ht="12" customHeight="1" x14ac:dyDescent="0.3">
      <c r="A554" s="54"/>
      <c r="B554" s="54"/>
      <c r="C554" s="64" t="s">
        <v>67</v>
      </c>
      <c r="D554" s="239">
        <f t="shared" si="17"/>
        <v>179.95</v>
      </c>
      <c r="E554" s="240"/>
      <c r="F554" s="62"/>
      <c r="G554" s="54"/>
      <c r="H554" s="236" t="str">
        <f t="shared" si="16"/>
        <v/>
      </c>
      <c r="I554" s="236"/>
      <c r="J554" s="236"/>
      <c r="K554" s="236"/>
      <c r="L554" s="236"/>
      <c r="M554" s="236"/>
      <c r="N554" s="63">
        <v>10</v>
      </c>
      <c r="O554" s="237" t="str">
        <f>IF(H554="","",H554*10)</f>
        <v/>
      </c>
      <c r="P554" s="237"/>
      <c r="Q554" s="48"/>
      <c r="R554" s="48"/>
      <c r="S554" s="48"/>
      <c r="T554" s="48"/>
    </row>
    <row r="555" spans="1:20" ht="12" customHeight="1" x14ac:dyDescent="0.3">
      <c r="A555" s="54"/>
      <c r="B555" s="54"/>
      <c r="C555" s="64" t="str">
        <f>IF(C521="","",C521)</f>
        <v/>
      </c>
      <c r="D555" s="239" t="str">
        <f t="shared" si="17"/>
        <v/>
      </c>
      <c r="E555" s="240"/>
      <c r="F555" s="62"/>
      <c r="G555" s="54"/>
      <c r="H555" s="236">
        <f t="shared" si="16"/>
        <v>35</v>
      </c>
      <c r="I555" s="236"/>
      <c r="J555" s="236"/>
      <c r="K555" s="236"/>
      <c r="L555" s="236"/>
      <c r="M555" s="236"/>
      <c r="N555" s="63">
        <v>5</v>
      </c>
      <c r="O555" s="237">
        <f>IF(H555="","",H555*5)</f>
        <v>175</v>
      </c>
      <c r="P555" s="237"/>
      <c r="Q555" s="48"/>
      <c r="R555" s="48"/>
      <c r="S555" s="48"/>
      <c r="T555" s="48"/>
    </row>
    <row r="556" spans="1:20" ht="12" customHeight="1" x14ac:dyDescent="0.3">
      <c r="A556" s="54"/>
      <c r="B556" s="54"/>
      <c r="C556" s="64" t="str">
        <f>IF(C522="","",C522)</f>
        <v/>
      </c>
      <c r="D556" s="239" t="str">
        <f t="shared" si="17"/>
        <v/>
      </c>
      <c r="E556" s="240"/>
      <c r="F556" s="62"/>
      <c r="G556" s="54"/>
      <c r="H556" s="236">
        <f t="shared" si="16"/>
        <v>4</v>
      </c>
      <c r="I556" s="236"/>
      <c r="J556" s="236"/>
      <c r="K556" s="236"/>
      <c r="L556" s="236"/>
      <c r="M556" s="236"/>
      <c r="N556" s="66" t="s">
        <v>68</v>
      </c>
      <c r="O556" s="237">
        <f>IF(H556="","",H556*1)</f>
        <v>4</v>
      </c>
      <c r="P556" s="237"/>
      <c r="Q556" s="48"/>
      <c r="R556" s="48"/>
      <c r="S556" s="48"/>
      <c r="T556" s="48"/>
    </row>
    <row r="557" spans="1:20" ht="12" customHeight="1" x14ac:dyDescent="0.3">
      <c r="A557" s="54"/>
      <c r="B557" s="54"/>
      <c r="C557" s="64" t="str">
        <f>IF(C523="","",C523)</f>
        <v/>
      </c>
      <c r="D557" s="239" t="str">
        <f t="shared" si="17"/>
        <v/>
      </c>
      <c r="E557" s="240"/>
      <c r="F557" s="62"/>
      <c r="G557" s="54"/>
      <c r="H557" s="236">
        <f t="shared" si="16"/>
        <v>1</v>
      </c>
      <c r="I557" s="236"/>
      <c r="J557" s="236"/>
      <c r="K557" s="236"/>
      <c r="L557" s="236"/>
      <c r="M557" s="236"/>
      <c r="N557" s="66" t="s">
        <v>69</v>
      </c>
      <c r="O557" s="237">
        <f>IF(H557="","",H557*0.5)</f>
        <v>0.5</v>
      </c>
      <c r="P557" s="237"/>
      <c r="Q557" s="48"/>
      <c r="R557" s="48"/>
      <c r="S557" s="48"/>
      <c r="T557" s="48"/>
    </row>
    <row r="558" spans="1:20" ht="12" customHeight="1" x14ac:dyDescent="0.3">
      <c r="A558" s="54"/>
      <c r="B558" s="54"/>
      <c r="C558" s="64"/>
      <c r="D558" s="239" t="s">
        <v>82</v>
      </c>
      <c r="E558" s="240"/>
      <c r="F558" s="62"/>
      <c r="G558" s="54"/>
      <c r="H558" s="236">
        <f t="shared" si="16"/>
        <v>4</v>
      </c>
      <c r="I558" s="236"/>
      <c r="J558" s="236"/>
      <c r="K558" s="236"/>
      <c r="L558" s="236"/>
      <c r="M558" s="236"/>
      <c r="N558" s="66" t="s">
        <v>70</v>
      </c>
      <c r="O558" s="237">
        <f>IF(H558="","",H558*0.1)</f>
        <v>0.4</v>
      </c>
      <c r="P558" s="237"/>
      <c r="Q558" s="48"/>
      <c r="R558" s="48"/>
      <c r="S558" s="48"/>
      <c r="T558" s="48"/>
    </row>
    <row r="559" spans="1:20" ht="12" customHeight="1" x14ac:dyDescent="0.3">
      <c r="A559" s="54"/>
      <c r="B559" s="54"/>
      <c r="C559" s="64" t="s">
        <v>82</v>
      </c>
      <c r="D559" s="239" t="s">
        <v>82</v>
      </c>
      <c r="E559" s="240"/>
      <c r="F559" s="62"/>
      <c r="G559" s="54"/>
      <c r="H559" s="236">
        <f t="shared" si="16"/>
        <v>1</v>
      </c>
      <c r="I559" s="236"/>
      <c r="J559" s="236"/>
      <c r="K559" s="236"/>
      <c r="L559" s="236"/>
      <c r="M559" s="236"/>
      <c r="N559" s="66" t="s">
        <v>71</v>
      </c>
      <c r="O559" s="237">
        <f>IF(H559="","",H559*0.05)</f>
        <v>0.05</v>
      </c>
      <c r="P559" s="237"/>
      <c r="Q559" s="48"/>
      <c r="R559" s="48"/>
      <c r="S559" s="48"/>
      <c r="T559" s="48"/>
    </row>
    <row r="560" spans="1:20" ht="12" customHeight="1" x14ac:dyDescent="0.3">
      <c r="A560" s="54"/>
      <c r="B560" s="54"/>
      <c r="C560" s="64" t="s">
        <v>82</v>
      </c>
      <c r="D560" s="234" t="s">
        <v>82</v>
      </c>
      <c r="E560" s="235"/>
      <c r="F560" s="62"/>
      <c r="G560" s="54"/>
      <c r="H560" s="236" t="str">
        <f t="shared" si="16"/>
        <v/>
      </c>
      <c r="I560" s="236"/>
      <c r="J560" s="236"/>
      <c r="K560" s="236"/>
      <c r="L560" s="236"/>
      <c r="M560" s="236"/>
      <c r="N560" s="66" t="s">
        <v>72</v>
      </c>
      <c r="O560" s="237" t="str">
        <f>IF(H560="","",H560*0.01)</f>
        <v/>
      </c>
      <c r="P560" s="237"/>
      <c r="Q560" s="48"/>
      <c r="R560" s="48"/>
      <c r="S560" s="48"/>
      <c r="T560" s="48"/>
    </row>
    <row r="561" spans="1:20" ht="12" customHeight="1" x14ac:dyDescent="0.3">
      <c r="A561" s="54"/>
      <c r="B561" s="54"/>
      <c r="C561" s="54"/>
      <c r="D561" s="67" t="s">
        <v>12</v>
      </c>
      <c r="E561" s="68">
        <f>E527</f>
        <v>179.95</v>
      </c>
      <c r="F561" s="69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48"/>
      <c r="R561" s="48"/>
      <c r="S561" s="48"/>
      <c r="T561" s="48"/>
    </row>
    <row r="562" spans="1:20" ht="12" customHeight="1" x14ac:dyDescent="0.3">
      <c r="A562" s="54"/>
      <c r="B562" s="54"/>
      <c r="C562" s="54"/>
      <c r="D562" s="54"/>
      <c r="E562" s="54"/>
      <c r="F562" s="54"/>
      <c r="G562" s="54"/>
      <c r="H562" s="58" t="s">
        <v>12</v>
      </c>
      <c r="I562" s="238">
        <f>SUM(O551:P560)</f>
        <v>179.95000000000002</v>
      </c>
      <c r="J562" s="238"/>
      <c r="K562" s="238"/>
      <c r="L562" s="238"/>
      <c r="M562" s="238"/>
      <c r="N562" s="238"/>
      <c r="O562" s="238"/>
      <c r="P562" s="58" t="s">
        <v>73</v>
      </c>
      <c r="Q562" s="48"/>
      <c r="R562" s="48"/>
      <c r="S562" s="48"/>
      <c r="T562" s="48"/>
    </row>
    <row r="563" spans="1:20" ht="12" customHeight="1" x14ac:dyDescent="0.3">
      <c r="A563" s="54"/>
      <c r="B563" s="54"/>
      <c r="C563" s="54"/>
      <c r="D563" s="54"/>
      <c r="E563" s="54"/>
      <c r="F563" s="54"/>
      <c r="G563" s="54"/>
      <c r="H563" s="58" t="s">
        <v>74</v>
      </c>
      <c r="I563" s="238" t="str">
        <f>IF(I529="","",I529)</f>
        <v>unasutasaptezecisinoualeisi95bani</v>
      </c>
      <c r="J563" s="238"/>
      <c r="K563" s="238"/>
      <c r="L563" s="238"/>
      <c r="M563" s="238"/>
      <c r="N563" s="238"/>
      <c r="O563" s="238"/>
      <c r="P563" s="238"/>
      <c r="Q563" s="48"/>
      <c r="R563" s="48"/>
      <c r="S563" s="48"/>
      <c r="T563" s="48"/>
    </row>
    <row r="564" spans="1:20" ht="12" customHeight="1" x14ac:dyDescent="0.3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48"/>
      <c r="R564" s="48"/>
      <c r="S564" s="48"/>
      <c r="T564" s="48"/>
    </row>
    <row r="565" spans="1:20" ht="12" customHeight="1" x14ac:dyDescent="0.3">
      <c r="A565" s="54"/>
      <c r="B565" s="54"/>
      <c r="C565" s="70" t="s">
        <v>75</v>
      </c>
      <c r="D565" s="54"/>
      <c r="E565" s="54"/>
      <c r="F565" s="54"/>
      <c r="G565" s="54"/>
      <c r="H565" s="54"/>
      <c r="I565" s="54"/>
      <c r="J565" s="54"/>
      <c r="K565" s="54"/>
      <c r="L565" s="54"/>
      <c r="M565" s="71" t="s">
        <v>76</v>
      </c>
      <c r="N565" s="54"/>
      <c r="O565" s="54"/>
      <c r="P565" s="54"/>
      <c r="Q565" s="48"/>
      <c r="R565" s="48"/>
      <c r="S565" s="48"/>
      <c r="T565" s="48"/>
    </row>
    <row r="566" spans="1:20" ht="12" customHeight="1" x14ac:dyDescent="0.3">
      <c r="A566" s="54"/>
      <c r="B566" s="54"/>
      <c r="C566" s="72" t="s">
        <v>77</v>
      </c>
      <c r="D566" s="54"/>
      <c r="E566" s="54"/>
      <c r="F566" s="54"/>
      <c r="G566" s="54"/>
      <c r="H566" s="54"/>
      <c r="I566" s="54"/>
      <c r="J566" s="54"/>
      <c r="K566" s="54"/>
      <c r="L566" s="54"/>
      <c r="M566" s="58" t="s">
        <v>78</v>
      </c>
      <c r="N566" s="54"/>
      <c r="O566" s="54"/>
      <c r="P566" s="54"/>
      <c r="Q566" s="48"/>
      <c r="R566" s="48"/>
      <c r="S566" s="48"/>
      <c r="T566" s="48"/>
    </row>
    <row r="567" spans="1:20" ht="12" customHeight="1" x14ac:dyDescent="0.3">
      <c r="A567" s="54"/>
      <c r="B567" s="54"/>
      <c r="C567" s="72" t="s">
        <v>79</v>
      </c>
      <c r="D567" s="54"/>
      <c r="E567" s="54"/>
      <c r="F567" s="54"/>
      <c r="G567" s="54"/>
      <c r="H567" s="54"/>
      <c r="I567" s="54"/>
      <c r="J567" s="54"/>
      <c r="K567" s="54"/>
      <c r="L567" s="54"/>
      <c r="M567" s="58" t="s">
        <v>80</v>
      </c>
      <c r="N567" s="54"/>
      <c r="O567" s="54"/>
      <c r="P567" s="54"/>
      <c r="Q567" s="48"/>
      <c r="R567" s="48"/>
      <c r="S567" s="48"/>
      <c r="T567" s="48"/>
    </row>
    <row r="568" spans="1:20" ht="12" customHeight="1" x14ac:dyDescent="0.3">
      <c r="A568" s="54"/>
      <c r="B568" s="55" t="s">
        <v>44</v>
      </c>
      <c r="C568" s="54"/>
      <c r="D568" s="54"/>
      <c r="E568" s="54"/>
      <c r="F568" s="54"/>
      <c r="G568" s="54"/>
      <c r="H568" s="54"/>
      <c r="I568" s="55" t="s">
        <v>45</v>
      </c>
      <c r="J568" s="54"/>
      <c r="K568" s="244" t="s">
        <v>46</v>
      </c>
      <c r="L568" s="244"/>
      <c r="M568" s="244"/>
      <c r="N568" s="244"/>
      <c r="O568" s="55" t="s">
        <v>47</v>
      </c>
      <c r="P568" s="74">
        <f>P64+8</f>
        <v>93554</v>
      </c>
      <c r="Q568" s="48"/>
      <c r="R568" s="48"/>
      <c r="S568" s="48"/>
      <c r="T568" s="48"/>
    </row>
    <row r="569" spans="1:20" ht="12" customHeight="1" x14ac:dyDescent="0.3">
      <c r="A569" s="54"/>
      <c r="B569" s="55" t="s">
        <v>48</v>
      </c>
      <c r="C569" s="54"/>
      <c r="D569" s="54"/>
      <c r="E569" s="54"/>
      <c r="F569" s="54"/>
      <c r="G569" s="54"/>
      <c r="H569" s="54"/>
      <c r="I569" s="55" t="s">
        <v>49</v>
      </c>
      <c r="J569" s="54"/>
      <c r="K569" s="54"/>
      <c r="L569" s="249">
        <f>Raport!B38</f>
        <v>42493</v>
      </c>
      <c r="M569" s="249"/>
      <c r="N569" s="249"/>
      <c r="O569" s="249"/>
      <c r="P569" s="249"/>
      <c r="Q569" s="48"/>
      <c r="R569" s="48"/>
      <c r="S569" s="48"/>
      <c r="T569" s="48"/>
    </row>
    <row r="570" spans="1:20" ht="12" customHeight="1" x14ac:dyDescent="0.3">
      <c r="A570" s="54"/>
      <c r="B570" s="55" t="s">
        <v>50</v>
      </c>
      <c r="C570" s="54"/>
      <c r="D570" s="54"/>
      <c r="E570" s="54"/>
      <c r="F570" s="54"/>
      <c r="G570" s="54"/>
      <c r="H570" s="54"/>
      <c r="I570" s="55" t="s">
        <v>51</v>
      </c>
      <c r="J570" s="54"/>
      <c r="K570" s="54"/>
      <c r="L570" s="54"/>
      <c r="M570" s="246" t="s">
        <v>52</v>
      </c>
      <c r="N570" s="246"/>
      <c r="O570" s="246"/>
      <c r="P570" s="246"/>
      <c r="Q570" s="48"/>
      <c r="R570" s="48"/>
      <c r="S570" s="48"/>
      <c r="T570" s="48"/>
    </row>
    <row r="571" spans="1:20" ht="12" customHeight="1" x14ac:dyDescent="0.3">
      <c r="A571" s="54"/>
      <c r="B571" s="55" t="s">
        <v>53</v>
      </c>
      <c r="C571" s="54"/>
      <c r="D571" s="54"/>
      <c r="E571" s="54"/>
      <c r="F571" s="54"/>
      <c r="G571" s="54"/>
      <c r="H571" s="54"/>
      <c r="I571" s="55" t="s">
        <v>54</v>
      </c>
      <c r="J571" s="54"/>
      <c r="K571" s="54"/>
      <c r="L571" s="54"/>
      <c r="M571" s="54"/>
      <c r="N571" s="56" t="s">
        <v>91</v>
      </c>
      <c r="O571" s="55" t="s">
        <v>55</v>
      </c>
      <c r="P571" s="57" t="s">
        <v>56</v>
      </c>
      <c r="Q571" s="48"/>
      <c r="R571" s="48"/>
      <c r="S571" s="48"/>
      <c r="T571" s="48"/>
    </row>
    <row r="572" spans="1:20" ht="12" customHeight="1" x14ac:dyDescent="0.3">
      <c r="A572" s="54"/>
      <c r="B572" s="55" t="s">
        <v>57</v>
      </c>
      <c r="C572" s="54"/>
      <c r="D572" s="54"/>
      <c r="E572" s="54"/>
      <c r="F572" s="54"/>
      <c r="G572" s="54"/>
      <c r="H572" s="54"/>
      <c r="I572" s="55" t="s">
        <v>58</v>
      </c>
      <c r="J572" s="238">
        <v>4002</v>
      </c>
      <c r="K572" s="238"/>
      <c r="L572" s="238"/>
      <c r="M572" s="238"/>
      <c r="N572" s="55"/>
      <c r="O572" s="55"/>
      <c r="P572" s="55"/>
      <c r="Q572" s="48"/>
      <c r="R572" s="48"/>
      <c r="S572" s="48"/>
      <c r="T572" s="48"/>
    </row>
    <row r="573" spans="1:20" ht="12" customHeight="1" x14ac:dyDescent="0.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48"/>
      <c r="R573" s="48"/>
      <c r="S573" s="48"/>
      <c r="T573" s="48"/>
    </row>
    <row r="574" spans="1:20" ht="12" customHeight="1" x14ac:dyDescent="0.3">
      <c r="A574" s="54"/>
      <c r="B574" s="54"/>
      <c r="C574" s="54"/>
      <c r="D574" s="54"/>
      <c r="E574" s="54"/>
      <c r="F574" s="54"/>
      <c r="G574" s="54"/>
      <c r="H574" s="54"/>
      <c r="I574" s="58" t="s">
        <v>59</v>
      </c>
      <c r="J574" s="54"/>
      <c r="K574" s="54"/>
      <c r="L574" s="54"/>
      <c r="M574" s="54"/>
      <c r="N574" s="54"/>
      <c r="O574" s="54"/>
      <c r="P574" s="54"/>
      <c r="Q574" s="48"/>
      <c r="R574" s="48"/>
      <c r="S574" s="48"/>
      <c r="T574" s="48"/>
    </row>
    <row r="575" spans="1:20" ht="12" customHeight="1" x14ac:dyDescent="0.3">
      <c r="A575" s="54"/>
      <c r="B575" s="54"/>
      <c r="C575" s="54"/>
      <c r="D575" s="54"/>
      <c r="E575" s="54"/>
      <c r="F575" s="54"/>
      <c r="G575" s="54"/>
      <c r="H575" s="54"/>
      <c r="I575" s="58" t="s">
        <v>60</v>
      </c>
      <c r="J575" s="54"/>
      <c r="K575" s="54"/>
      <c r="L575" s="54"/>
      <c r="M575" s="54"/>
      <c r="N575" s="54"/>
      <c r="O575" s="54"/>
      <c r="P575" s="54"/>
      <c r="Q575" s="48"/>
      <c r="R575" s="48"/>
      <c r="S575" s="48"/>
      <c r="T575" s="48"/>
    </row>
    <row r="576" spans="1:20" ht="12" customHeight="1" x14ac:dyDescent="0.3">
      <c r="A576" s="54"/>
      <c r="B576" s="54"/>
      <c r="C576" s="59" t="s">
        <v>61</v>
      </c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48"/>
      <c r="R576" s="48"/>
      <c r="S576" s="48"/>
      <c r="T576" s="48"/>
    </row>
    <row r="577" spans="1:20" ht="12" customHeight="1" x14ac:dyDescent="0.3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48"/>
      <c r="R577" s="48"/>
      <c r="S577" s="48"/>
      <c r="T577" s="48"/>
    </row>
    <row r="578" spans="1:20" ht="12" customHeight="1" x14ac:dyDescent="0.3">
      <c r="A578" s="54"/>
      <c r="B578" s="58" t="s">
        <v>62</v>
      </c>
      <c r="C578" s="54"/>
      <c r="D578" s="54"/>
      <c r="E578" s="54"/>
      <c r="F578" s="54"/>
      <c r="G578" s="54"/>
      <c r="H578" s="60"/>
      <c r="I578" s="60"/>
      <c r="J578" s="60"/>
      <c r="K578" s="60"/>
      <c r="L578" s="60"/>
      <c r="M578" s="60"/>
      <c r="N578" s="60"/>
      <c r="O578" s="54"/>
      <c r="P578" s="54"/>
      <c r="Q578" s="48"/>
      <c r="R578" s="48"/>
      <c r="S578" s="48"/>
      <c r="T578" s="48"/>
    </row>
    <row r="579" spans="1:20" ht="12" customHeight="1" x14ac:dyDescent="0.3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48"/>
      <c r="R579" s="48"/>
      <c r="S579" s="48"/>
      <c r="T579" s="48"/>
    </row>
    <row r="580" spans="1:20" ht="12" customHeight="1" x14ac:dyDescent="0.3">
      <c r="A580" s="54"/>
      <c r="B580" s="54"/>
      <c r="C580" s="61" t="s">
        <v>63</v>
      </c>
      <c r="D580" s="234" t="s">
        <v>64</v>
      </c>
      <c r="E580" s="235"/>
      <c r="F580" s="62"/>
      <c r="G580" s="54"/>
      <c r="H580" s="243"/>
      <c r="I580" s="243"/>
      <c r="J580" s="243"/>
      <c r="K580" s="243"/>
      <c r="L580" s="243"/>
      <c r="M580" s="243"/>
      <c r="N580" s="63">
        <v>500</v>
      </c>
      <c r="O580" s="242" t="str">
        <f>IF(H580="","",H580*500)</f>
        <v/>
      </c>
      <c r="P580" s="242"/>
      <c r="Q580" s="48"/>
      <c r="R580" s="48"/>
      <c r="S580" s="48"/>
      <c r="T580" s="48"/>
    </row>
    <row r="581" spans="1:20" ht="12" customHeight="1" x14ac:dyDescent="0.3">
      <c r="A581" s="54"/>
      <c r="B581" s="54"/>
      <c r="C581" s="64" t="s">
        <v>65</v>
      </c>
      <c r="D581" s="247">
        <v>106.7</v>
      </c>
      <c r="E581" s="248"/>
      <c r="F581" s="62"/>
      <c r="G581" s="54"/>
      <c r="H581" s="241">
        <v>1</v>
      </c>
      <c r="I581" s="241"/>
      <c r="J581" s="241"/>
      <c r="K581" s="241"/>
      <c r="L581" s="241"/>
      <c r="M581" s="241"/>
      <c r="N581" s="63">
        <v>100</v>
      </c>
      <c r="O581" s="237">
        <f>IF(H581="","",H581*100)</f>
        <v>100</v>
      </c>
      <c r="P581" s="237"/>
      <c r="Q581" s="48"/>
      <c r="R581" s="48"/>
      <c r="S581" s="48"/>
      <c r="T581" s="48"/>
    </row>
    <row r="582" spans="1:20" ht="12" customHeight="1" x14ac:dyDescent="0.3">
      <c r="A582" s="54"/>
      <c r="B582" s="54"/>
      <c r="C582" s="64" t="s">
        <v>66</v>
      </c>
      <c r="D582" s="247"/>
      <c r="E582" s="248"/>
      <c r="F582" s="62"/>
      <c r="G582" s="54"/>
      <c r="H582" s="241">
        <v>7</v>
      </c>
      <c r="I582" s="241"/>
      <c r="J582" s="241"/>
      <c r="K582" s="241"/>
      <c r="L582" s="241"/>
      <c r="M582" s="241"/>
      <c r="N582" s="63">
        <v>50</v>
      </c>
      <c r="O582" s="237">
        <f>IF(H582="","",H582*50)</f>
        <v>350</v>
      </c>
      <c r="P582" s="237"/>
      <c r="Q582" s="48"/>
      <c r="R582" s="48"/>
      <c r="S582" s="48"/>
      <c r="T582" s="48"/>
    </row>
    <row r="583" spans="1:20" ht="12" customHeight="1" x14ac:dyDescent="0.3">
      <c r="A583" s="54"/>
      <c r="B583" s="54"/>
      <c r="C583" s="64" t="s">
        <v>67</v>
      </c>
      <c r="D583" s="250">
        <f>Raport!F38</f>
        <v>436.69</v>
      </c>
      <c r="E583" s="251"/>
      <c r="F583" s="62"/>
      <c r="G583" s="54"/>
      <c r="H583" s="241">
        <v>9</v>
      </c>
      <c r="I583" s="241"/>
      <c r="J583" s="241"/>
      <c r="K583" s="241"/>
      <c r="L583" s="241"/>
      <c r="M583" s="241"/>
      <c r="N583" s="63">
        <v>10</v>
      </c>
      <c r="O583" s="237">
        <f>IF(H583="","",H583*10)</f>
        <v>90</v>
      </c>
      <c r="P583" s="237"/>
      <c r="Q583" s="48"/>
      <c r="R583" s="48"/>
      <c r="S583" s="48"/>
      <c r="T583" s="48"/>
    </row>
    <row r="584" spans="1:20" ht="12" customHeight="1" x14ac:dyDescent="0.3">
      <c r="A584" s="54"/>
      <c r="B584" s="54"/>
      <c r="C584" s="65"/>
      <c r="D584" s="247"/>
      <c r="E584" s="248"/>
      <c r="F584" s="62"/>
      <c r="G584" s="54"/>
      <c r="H584" s="241"/>
      <c r="I584" s="241"/>
      <c r="J584" s="241"/>
      <c r="K584" s="241"/>
      <c r="L584" s="241"/>
      <c r="M584" s="241"/>
      <c r="N584" s="63">
        <v>5</v>
      </c>
      <c r="O584" s="237" t="str">
        <f>IF(H584="","",H584*5)</f>
        <v/>
      </c>
      <c r="P584" s="237"/>
      <c r="Q584" s="48"/>
      <c r="R584" s="48"/>
      <c r="S584" s="48"/>
      <c r="T584" s="48"/>
    </row>
    <row r="585" spans="1:20" ht="12" customHeight="1" x14ac:dyDescent="0.3">
      <c r="A585" s="54"/>
      <c r="B585" s="54"/>
      <c r="C585" s="65"/>
      <c r="D585" s="247"/>
      <c r="E585" s="248"/>
      <c r="F585" s="62"/>
      <c r="G585" s="54"/>
      <c r="H585" s="241">
        <v>3</v>
      </c>
      <c r="I585" s="241"/>
      <c r="J585" s="241"/>
      <c r="K585" s="241"/>
      <c r="L585" s="241"/>
      <c r="M585" s="241"/>
      <c r="N585" s="66" t="s">
        <v>68</v>
      </c>
      <c r="O585" s="237">
        <f>IF(H585="","",H585*1)</f>
        <v>3</v>
      </c>
      <c r="P585" s="237"/>
      <c r="Q585" s="48"/>
      <c r="R585" s="48"/>
      <c r="S585" s="48"/>
      <c r="T585" s="48"/>
    </row>
    <row r="586" spans="1:20" ht="12" customHeight="1" x14ac:dyDescent="0.3">
      <c r="A586" s="54"/>
      <c r="B586" s="54"/>
      <c r="C586" s="65"/>
      <c r="D586" s="247"/>
      <c r="E586" s="248"/>
      <c r="F586" s="62"/>
      <c r="G586" s="54"/>
      <c r="H586" s="241"/>
      <c r="I586" s="241"/>
      <c r="J586" s="241"/>
      <c r="K586" s="241"/>
      <c r="L586" s="241"/>
      <c r="M586" s="241"/>
      <c r="N586" s="66" t="s">
        <v>69</v>
      </c>
      <c r="O586" s="237" t="str">
        <f>IF(H586="","",H586*0.5)</f>
        <v/>
      </c>
      <c r="P586" s="237"/>
      <c r="Q586" s="48"/>
      <c r="R586" s="48"/>
      <c r="S586" s="48"/>
      <c r="T586" s="48"/>
    </row>
    <row r="587" spans="1:20" ht="12" customHeight="1" x14ac:dyDescent="0.3">
      <c r="A587" s="54"/>
      <c r="B587" s="54"/>
      <c r="C587" s="64" t="s">
        <v>82</v>
      </c>
      <c r="D587" s="239"/>
      <c r="E587" s="240"/>
      <c r="F587" s="62"/>
      <c r="G587" s="54"/>
      <c r="H587" s="241">
        <v>3</v>
      </c>
      <c r="I587" s="241"/>
      <c r="J587" s="241"/>
      <c r="K587" s="241"/>
      <c r="L587" s="241"/>
      <c r="M587" s="241"/>
      <c r="N587" s="66" t="s">
        <v>70</v>
      </c>
      <c r="O587" s="237">
        <f>IF(H587="","",H587*0.1)</f>
        <v>0.30000000000000004</v>
      </c>
      <c r="P587" s="237"/>
      <c r="Q587" s="48"/>
      <c r="R587" s="48"/>
      <c r="S587" s="48"/>
      <c r="T587" s="48"/>
    </row>
    <row r="588" spans="1:20" ht="12" customHeight="1" x14ac:dyDescent="0.3">
      <c r="A588" s="54"/>
      <c r="B588" s="54"/>
      <c r="C588" s="64" t="s">
        <v>82</v>
      </c>
      <c r="D588" s="234"/>
      <c r="E588" s="235"/>
      <c r="F588" s="62"/>
      <c r="G588" s="54"/>
      <c r="H588" s="241"/>
      <c r="I588" s="241"/>
      <c r="J588" s="241"/>
      <c r="K588" s="241"/>
      <c r="L588" s="241"/>
      <c r="M588" s="241"/>
      <c r="N588" s="66" t="s">
        <v>71</v>
      </c>
      <c r="O588" s="237" t="str">
        <f>IF(H588="","",H588*0.05)</f>
        <v/>
      </c>
      <c r="P588" s="237"/>
      <c r="Q588" s="48"/>
      <c r="R588" s="48"/>
      <c r="S588" s="48"/>
      <c r="T588" s="48"/>
    </row>
    <row r="589" spans="1:20" ht="12" customHeight="1" x14ac:dyDescent="0.3">
      <c r="A589" s="54"/>
      <c r="B589" s="54"/>
      <c r="C589" s="64" t="s">
        <v>82</v>
      </c>
      <c r="D589" s="234" t="s">
        <v>82</v>
      </c>
      <c r="E589" s="235"/>
      <c r="F589" s="62"/>
      <c r="G589" s="54"/>
      <c r="H589" s="241">
        <v>9</v>
      </c>
      <c r="I589" s="241"/>
      <c r="J589" s="241"/>
      <c r="K589" s="241"/>
      <c r="L589" s="241"/>
      <c r="M589" s="241"/>
      <c r="N589" s="66" t="s">
        <v>72</v>
      </c>
      <c r="O589" s="237">
        <f>IF(H589="","",H589*0.01)</f>
        <v>0.09</v>
      </c>
      <c r="P589" s="237"/>
      <c r="Q589" s="48"/>
      <c r="R589" s="48"/>
      <c r="S589" s="48"/>
      <c r="T589" s="48"/>
    </row>
    <row r="590" spans="1:20" ht="12" customHeight="1" x14ac:dyDescent="0.3">
      <c r="A590" s="54"/>
      <c r="B590" s="54"/>
      <c r="C590" s="54"/>
      <c r="D590" s="67" t="s">
        <v>12</v>
      </c>
      <c r="E590" s="68">
        <f>SUM(D581:E588)</f>
        <v>543.39</v>
      </c>
      <c r="F590" s="69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48"/>
      <c r="R590" s="48"/>
      <c r="S590" s="48"/>
      <c r="T590" s="48"/>
    </row>
    <row r="591" spans="1:20" ht="12" customHeight="1" x14ac:dyDescent="0.3">
      <c r="A591" s="54"/>
      <c r="B591" s="54"/>
      <c r="C591" s="54"/>
      <c r="D591" s="54"/>
      <c r="E591" s="54"/>
      <c r="F591" s="54"/>
      <c r="G591" s="54"/>
      <c r="H591" s="58" t="s">
        <v>12</v>
      </c>
      <c r="I591" s="242">
        <f>SUM(O580:P589)</f>
        <v>543.39</v>
      </c>
      <c r="J591" s="238"/>
      <c r="K591" s="238"/>
      <c r="L591" s="238"/>
      <c r="M591" s="238"/>
      <c r="N591" s="238"/>
      <c r="O591" s="238"/>
      <c r="P591" s="58" t="s">
        <v>73</v>
      </c>
      <c r="Q591" s="48"/>
      <c r="R591" s="48"/>
      <c r="S591" s="48"/>
      <c r="T591" s="48"/>
    </row>
    <row r="592" spans="1:20" ht="12" customHeight="1" x14ac:dyDescent="0.3">
      <c r="A592" s="54"/>
      <c r="B592" s="54"/>
      <c r="C592" s="54"/>
      <c r="D592" s="54"/>
      <c r="E592" s="54"/>
      <c r="F592" s="54"/>
      <c r="G592" s="54"/>
      <c r="H592" s="58" t="s">
        <v>74</v>
      </c>
      <c r="I592" s="243" t="s">
        <v>222</v>
      </c>
      <c r="J592" s="243"/>
      <c r="K592" s="243"/>
      <c r="L592" s="243"/>
      <c r="M592" s="243"/>
      <c r="N592" s="243"/>
      <c r="O592" s="243"/>
      <c r="P592" s="243"/>
      <c r="Q592" s="48"/>
      <c r="R592" s="48"/>
      <c r="S592" s="48"/>
      <c r="T592" s="48"/>
    </row>
    <row r="593" spans="1:20" ht="12" customHeight="1" x14ac:dyDescent="0.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48"/>
      <c r="R593" s="48"/>
      <c r="S593" s="48"/>
      <c r="T593" s="48"/>
    </row>
    <row r="594" spans="1:20" ht="12" customHeight="1" x14ac:dyDescent="0.3">
      <c r="A594" s="54"/>
      <c r="B594" s="54"/>
      <c r="C594" s="70" t="s">
        <v>75</v>
      </c>
      <c r="D594" s="54"/>
      <c r="E594" s="54"/>
      <c r="F594" s="54"/>
      <c r="G594" s="54"/>
      <c r="H594" s="54"/>
      <c r="I594" s="54"/>
      <c r="J594" s="54"/>
      <c r="K594" s="54"/>
      <c r="L594" s="54"/>
      <c r="M594" s="71" t="s">
        <v>76</v>
      </c>
      <c r="N594" s="54"/>
      <c r="O594" s="54"/>
      <c r="P594" s="54"/>
      <c r="Q594" s="48"/>
      <c r="R594" s="48"/>
      <c r="S594" s="48"/>
      <c r="T594" s="48"/>
    </row>
    <row r="595" spans="1:20" ht="12" customHeight="1" x14ac:dyDescent="0.3">
      <c r="A595" s="54"/>
      <c r="B595" s="54"/>
      <c r="C595" s="72" t="s">
        <v>77</v>
      </c>
      <c r="D595" s="54"/>
      <c r="E595" s="54"/>
      <c r="F595" s="54"/>
      <c r="G595" s="54"/>
      <c r="H595" s="54"/>
      <c r="I595" s="54"/>
      <c r="J595" s="54"/>
      <c r="K595" s="54"/>
      <c r="L595" s="54"/>
      <c r="M595" s="58" t="s">
        <v>78</v>
      </c>
      <c r="N595" s="54"/>
      <c r="O595" s="54"/>
      <c r="P595" s="54"/>
      <c r="Q595" s="48"/>
      <c r="R595" s="48"/>
      <c r="S595" s="48"/>
      <c r="T595" s="48"/>
    </row>
    <row r="596" spans="1:20" ht="12" customHeight="1" x14ac:dyDescent="0.3">
      <c r="A596" s="54"/>
      <c r="B596" s="54"/>
      <c r="C596" s="72" t="s">
        <v>79</v>
      </c>
      <c r="D596" s="54"/>
      <c r="E596" s="54"/>
      <c r="F596" s="54"/>
      <c r="G596" s="54"/>
      <c r="H596" s="54"/>
      <c r="I596" s="54"/>
      <c r="J596" s="54"/>
      <c r="K596" s="54"/>
      <c r="L596" s="54"/>
      <c r="M596" s="58" t="s">
        <v>80</v>
      </c>
      <c r="N596" s="54"/>
      <c r="O596" s="54"/>
      <c r="P596" s="54"/>
      <c r="Q596" s="48"/>
      <c r="R596" s="48"/>
      <c r="S596" s="48"/>
      <c r="T596" s="48"/>
    </row>
    <row r="597" spans="1:20" s="49" customFormat="1" ht="12" customHeight="1" x14ac:dyDescent="0.3">
      <c r="A597" s="54"/>
      <c r="B597" s="54"/>
      <c r="C597" s="72"/>
      <c r="D597" s="54"/>
      <c r="E597" s="54"/>
      <c r="F597" s="54"/>
      <c r="G597" s="54"/>
      <c r="H597" s="54"/>
      <c r="I597" s="54"/>
      <c r="J597" s="54"/>
      <c r="K597" s="54"/>
      <c r="L597" s="54"/>
      <c r="M597" s="58"/>
      <c r="N597" s="54"/>
      <c r="O597" s="54"/>
      <c r="P597" s="54"/>
    </row>
    <row r="598" spans="1:20" s="49" customFormat="1" ht="12" customHeight="1" x14ac:dyDescent="0.3">
      <c r="A598" s="54"/>
      <c r="B598" s="54"/>
      <c r="C598" s="72"/>
      <c r="D598" s="54"/>
      <c r="E598" s="54"/>
      <c r="F598" s="54"/>
      <c r="G598" s="54"/>
      <c r="H598" s="54"/>
      <c r="I598" s="54"/>
      <c r="J598" s="54"/>
      <c r="K598" s="54"/>
      <c r="L598" s="54"/>
      <c r="M598" s="58"/>
      <c r="N598" s="54"/>
      <c r="O598" s="54"/>
      <c r="P598" s="54"/>
    </row>
    <row r="599" spans="1:20" ht="8.4" customHeight="1" x14ac:dyDescent="0.3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48"/>
      <c r="R599" s="48"/>
      <c r="S599" s="48"/>
      <c r="T599" s="48"/>
    </row>
    <row r="600" spans="1:20" ht="12" customHeight="1" x14ac:dyDescent="0.3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48"/>
      <c r="R600" s="48"/>
      <c r="S600" s="48"/>
      <c r="T600" s="48"/>
    </row>
    <row r="601" spans="1:20" ht="12" customHeight="1" x14ac:dyDescent="0.3">
      <c r="A601" s="54"/>
      <c r="B601" s="55" t="s">
        <v>44</v>
      </c>
      <c r="C601" s="54"/>
      <c r="D601" s="54"/>
      <c r="E601" s="54"/>
      <c r="F601" s="54"/>
      <c r="G601" s="54"/>
      <c r="H601" s="54"/>
      <c r="I601" s="55" t="s">
        <v>45</v>
      </c>
      <c r="J601" s="54"/>
      <c r="K601" s="244" t="s">
        <v>46</v>
      </c>
      <c r="L601" s="244"/>
      <c r="M601" s="244"/>
      <c r="N601" s="244"/>
      <c r="O601" s="55" t="s">
        <v>47</v>
      </c>
      <c r="P601" s="73">
        <f>P568</f>
        <v>93554</v>
      </c>
      <c r="Q601" s="48"/>
      <c r="R601" s="48"/>
      <c r="S601" s="48"/>
      <c r="T601" s="48"/>
    </row>
    <row r="602" spans="1:20" ht="12" customHeight="1" x14ac:dyDescent="0.3">
      <c r="A602" s="54"/>
      <c r="B602" s="55" t="s">
        <v>48</v>
      </c>
      <c r="C602" s="54"/>
      <c r="D602" s="54"/>
      <c r="E602" s="54"/>
      <c r="F602" s="54"/>
      <c r="G602" s="54"/>
      <c r="H602" s="54"/>
      <c r="I602" s="55" t="s">
        <v>49</v>
      </c>
      <c r="J602" s="54"/>
      <c r="K602" s="54"/>
      <c r="L602" s="245">
        <f>L569</f>
        <v>42493</v>
      </c>
      <c r="M602" s="245"/>
      <c r="N602" s="245"/>
      <c r="O602" s="245"/>
      <c r="P602" s="245"/>
      <c r="Q602" s="48"/>
      <c r="R602" s="48"/>
      <c r="S602" s="48"/>
      <c r="T602" s="48"/>
    </row>
    <row r="603" spans="1:20" ht="12" customHeight="1" x14ac:dyDescent="0.3">
      <c r="A603" s="54"/>
      <c r="B603" s="55" t="s">
        <v>50</v>
      </c>
      <c r="C603" s="54"/>
      <c r="D603" s="54"/>
      <c r="E603" s="54"/>
      <c r="F603" s="54"/>
      <c r="G603" s="54"/>
      <c r="H603" s="54"/>
      <c r="I603" s="55" t="s">
        <v>51</v>
      </c>
      <c r="J603" s="54"/>
      <c r="K603" s="54"/>
      <c r="L603" s="54"/>
      <c r="M603" s="246" t="s">
        <v>52</v>
      </c>
      <c r="N603" s="246"/>
      <c r="O603" s="246"/>
      <c r="P603" s="246"/>
      <c r="Q603" s="48"/>
      <c r="R603" s="48"/>
      <c r="S603" s="48"/>
      <c r="T603" s="48"/>
    </row>
    <row r="604" spans="1:20" ht="12" customHeight="1" x14ac:dyDescent="0.3">
      <c r="A604" s="54"/>
      <c r="B604" s="55" t="s">
        <v>53</v>
      </c>
      <c r="C604" s="54"/>
      <c r="D604" s="54"/>
      <c r="E604" s="54"/>
      <c r="F604" s="54"/>
      <c r="G604" s="54"/>
      <c r="H604" s="54"/>
      <c r="I604" s="55" t="s">
        <v>54</v>
      </c>
      <c r="J604" s="54"/>
      <c r="K604" s="54"/>
      <c r="L604" s="54"/>
      <c r="M604" s="54"/>
      <c r="N604" s="56" t="s">
        <v>91</v>
      </c>
      <c r="O604" s="55" t="s">
        <v>55</v>
      </c>
      <c r="P604" s="57" t="s">
        <v>56</v>
      </c>
      <c r="Q604" s="48"/>
      <c r="R604" s="48"/>
      <c r="S604" s="48"/>
      <c r="T604" s="48"/>
    </row>
    <row r="605" spans="1:20" ht="12" customHeight="1" x14ac:dyDescent="0.3">
      <c r="A605" s="54"/>
      <c r="B605" s="55" t="s">
        <v>57</v>
      </c>
      <c r="C605" s="54"/>
      <c r="D605" s="54"/>
      <c r="E605" s="54"/>
      <c r="F605" s="54"/>
      <c r="G605" s="54"/>
      <c r="H605" s="54"/>
      <c r="I605" s="55" t="s">
        <v>58</v>
      </c>
      <c r="J605" s="238">
        <v>4002</v>
      </c>
      <c r="K605" s="238"/>
      <c r="L605" s="238"/>
      <c r="M605" s="238"/>
      <c r="N605" s="55"/>
      <c r="O605" s="55"/>
      <c r="P605" s="55"/>
      <c r="Q605" s="48"/>
      <c r="R605" s="48"/>
      <c r="S605" s="48"/>
      <c r="T605" s="48"/>
    </row>
    <row r="606" spans="1:20" ht="12" customHeight="1" x14ac:dyDescent="0.3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48"/>
      <c r="R606" s="48"/>
      <c r="S606" s="48"/>
      <c r="T606" s="48"/>
    </row>
    <row r="607" spans="1:20" ht="12" customHeight="1" x14ac:dyDescent="0.3">
      <c r="A607" s="54"/>
      <c r="B607" s="54"/>
      <c r="C607" s="54"/>
      <c r="D607" s="54"/>
      <c r="E607" s="54"/>
      <c r="F607" s="54"/>
      <c r="G607" s="54"/>
      <c r="H607" s="54"/>
      <c r="I607" s="58" t="s">
        <v>59</v>
      </c>
      <c r="J607" s="54"/>
      <c r="K607" s="54"/>
      <c r="L607" s="54"/>
      <c r="M607" s="54"/>
      <c r="N607" s="54"/>
      <c r="O607" s="54"/>
      <c r="P607" s="54"/>
      <c r="Q607" s="48"/>
      <c r="R607" s="48"/>
      <c r="S607" s="48"/>
      <c r="T607" s="48"/>
    </row>
    <row r="608" spans="1:20" ht="12" customHeight="1" x14ac:dyDescent="0.3">
      <c r="A608" s="54"/>
      <c r="B608" s="54"/>
      <c r="C608" s="54"/>
      <c r="D608" s="54"/>
      <c r="E608" s="54"/>
      <c r="F608" s="54"/>
      <c r="G608" s="54"/>
      <c r="H608" s="54"/>
      <c r="I608" s="58" t="s">
        <v>60</v>
      </c>
      <c r="J608" s="54"/>
      <c r="K608" s="54"/>
      <c r="L608" s="54"/>
      <c r="M608" s="54"/>
      <c r="N608" s="54"/>
      <c r="O608" s="54"/>
      <c r="P608" s="54"/>
      <c r="Q608" s="48"/>
      <c r="R608" s="48"/>
      <c r="S608" s="48"/>
      <c r="T608" s="48"/>
    </row>
    <row r="609" spans="1:20" ht="12" customHeight="1" x14ac:dyDescent="0.3">
      <c r="A609" s="54"/>
      <c r="B609" s="54"/>
      <c r="C609" s="59" t="s">
        <v>61</v>
      </c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48"/>
      <c r="R609" s="48"/>
      <c r="S609" s="48"/>
      <c r="T609" s="48"/>
    </row>
    <row r="610" spans="1:20" ht="12" customHeight="1" x14ac:dyDescent="0.3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48"/>
      <c r="R610" s="48"/>
      <c r="S610" s="48"/>
      <c r="T610" s="48"/>
    </row>
    <row r="611" spans="1:20" ht="12" customHeight="1" x14ac:dyDescent="0.3">
      <c r="A611" s="54"/>
      <c r="B611" s="58" t="s">
        <v>62</v>
      </c>
      <c r="C611" s="54"/>
      <c r="D611" s="54"/>
      <c r="E611" s="54"/>
      <c r="F611" s="54"/>
      <c r="G611" s="54"/>
      <c r="H611" s="60"/>
      <c r="I611" s="60"/>
      <c r="J611" s="60"/>
      <c r="K611" s="60"/>
      <c r="L611" s="60"/>
      <c r="M611" s="60"/>
      <c r="N611" s="60"/>
      <c r="O611" s="54"/>
      <c r="P611" s="54"/>
      <c r="Q611" s="48"/>
      <c r="R611" s="48"/>
      <c r="S611" s="48"/>
      <c r="T611" s="48"/>
    </row>
    <row r="612" spans="1:20" ht="12" customHeight="1" x14ac:dyDescent="0.3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48"/>
      <c r="R612" s="48"/>
      <c r="S612" s="48"/>
      <c r="T612" s="48"/>
    </row>
    <row r="613" spans="1:20" ht="12" customHeight="1" x14ac:dyDescent="0.3">
      <c r="A613" s="54"/>
      <c r="B613" s="54"/>
      <c r="C613" s="61" t="s">
        <v>63</v>
      </c>
      <c r="D613" s="234" t="s">
        <v>64</v>
      </c>
      <c r="E613" s="235"/>
      <c r="F613" s="62"/>
      <c r="G613" s="54"/>
      <c r="H613" s="238" t="str">
        <f t="shared" ref="H613:H622" si="18">IF(H580="","",H580)</f>
        <v/>
      </c>
      <c r="I613" s="238"/>
      <c r="J613" s="238"/>
      <c r="K613" s="238"/>
      <c r="L613" s="238"/>
      <c r="M613" s="238"/>
      <c r="N613" s="63">
        <v>500</v>
      </c>
      <c r="O613" s="238" t="str">
        <f>IF(H580="","",H580*500)</f>
        <v/>
      </c>
      <c r="P613" s="238"/>
      <c r="Q613" s="48"/>
      <c r="R613" s="48"/>
      <c r="S613" s="48"/>
      <c r="T613" s="48"/>
    </row>
    <row r="614" spans="1:20" ht="12" customHeight="1" x14ac:dyDescent="0.3">
      <c r="A614" s="54"/>
      <c r="B614" s="54"/>
      <c r="C614" s="64" t="s">
        <v>65</v>
      </c>
      <c r="D614" s="239">
        <f t="shared" ref="D614:D619" si="19">IF(D581="","",D581)</f>
        <v>106.7</v>
      </c>
      <c r="E614" s="240"/>
      <c r="F614" s="62"/>
      <c r="G614" s="54"/>
      <c r="H614" s="236">
        <f t="shared" si="18"/>
        <v>1</v>
      </c>
      <c r="I614" s="236"/>
      <c r="J614" s="236"/>
      <c r="K614" s="236"/>
      <c r="L614" s="236"/>
      <c r="M614" s="236"/>
      <c r="N614" s="63">
        <v>100</v>
      </c>
      <c r="O614" s="237">
        <f>IF(H614="","",H614*100)</f>
        <v>100</v>
      </c>
      <c r="P614" s="237"/>
      <c r="Q614" s="48"/>
      <c r="R614" s="48"/>
      <c r="S614" s="48"/>
      <c r="T614" s="48"/>
    </row>
    <row r="615" spans="1:20" ht="12" customHeight="1" x14ac:dyDescent="0.3">
      <c r="A615" s="54"/>
      <c r="B615" s="54"/>
      <c r="C615" s="64" t="s">
        <v>66</v>
      </c>
      <c r="D615" s="239" t="str">
        <f t="shared" si="19"/>
        <v/>
      </c>
      <c r="E615" s="240"/>
      <c r="F615" s="62"/>
      <c r="G615" s="54"/>
      <c r="H615" s="236">
        <f t="shared" si="18"/>
        <v>7</v>
      </c>
      <c r="I615" s="236"/>
      <c r="J615" s="236"/>
      <c r="K615" s="236"/>
      <c r="L615" s="236"/>
      <c r="M615" s="236"/>
      <c r="N615" s="63">
        <v>50</v>
      </c>
      <c r="O615" s="237">
        <f>IF(H615="","",H615*50)</f>
        <v>350</v>
      </c>
      <c r="P615" s="237"/>
      <c r="Q615" s="48"/>
      <c r="R615" s="48"/>
      <c r="S615" s="48"/>
      <c r="T615" s="48"/>
    </row>
    <row r="616" spans="1:20" ht="12" customHeight="1" x14ac:dyDescent="0.3">
      <c r="A616" s="54"/>
      <c r="B616" s="54"/>
      <c r="C616" s="64" t="s">
        <v>67</v>
      </c>
      <c r="D616" s="239">
        <f t="shared" si="19"/>
        <v>436.69</v>
      </c>
      <c r="E616" s="240"/>
      <c r="F616" s="62"/>
      <c r="G616" s="54"/>
      <c r="H616" s="236">
        <f t="shared" si="18"/>
        <v>9</v>
      </c>
      <c r="I616" s="236"/>
      <c r="J616" s="236"/>
      <c r="K616" s="236"/>
      <c r="L616" s="236"/>
      <c r="M616" s="236"/>
      <c r="N616" s="63">
        <v>10</v>
      </c>
      <c r="O616" s="237">
        <f>IF(H616="","",H616*10)</f>
        <v>90</v>
      </c>
      <c r="P616" s="237"/>
      <c r="Q616" s="48"/>
      <c r="R616" s="48"/>
      <c r="S616" s="48"/>
      <c r="T616" s="48"/>
    </row>
    <row r="617" spans="1:20" ht="12" customHeight="1" x14ac:dyDescent="0.3">
      <c r="A617" s="54"/>
      <c r="B617" s="54"/>
      <c r="C617" s="64" t="str">
        <f>IF(C584="","",C584)</f>
        <v/>
      </c>
      <c r="D617" s="239" t="str">
        <f t="shared" si="19"/>
        <v/>
      </c>
      <c r="E617" s="240"/>
      <c r="F617" s="62"/>
      <c r="G617" s="54"/>
      <c r="H617" s="236" t="str">
        <f t="shared" si="18"/>
        <v/>
      </c>
      <c r="I617" s="236"/>
      <c r="J617" s="236"/>
      <c r="K617" s="236"/>
      <c r="L617" s="236"/>
      <c r="M617" s="236"/>
      <c r="N617" s="63">
        <v>5</v>
      </c>
      <c r="O617" s="237" t="str">
        <f>IF(H617="","",H617*5)</f>
        <v/>
      </c>
      <c r="P617" s="237"/>
      <c r="Q617" s="48"/>
      <c r="R617" s="48"/>
      <c r="S617" s="48"/>
      <c r="T617" s="48"/>
    </row>
    <row r="618" spans="1:20" ht="12" customHeight="1" x14ac:dyDescent="0.3">
      <c r="A618" s="54"/>
      <c r="B618" s="54"/>
      <c r="C618" s="64" t="str">
        <f>IF(C585="","",C585)</f>
        <v/>
      </c>
      <c r="D618" s="239" t="str">
        <f t="shared" si="19"/>
        <v/>
      </c>
      <c r="E618" s="240"/>
      <c r="F618" s="62"/>
      <c r="G618" s="54"/>
      <c r="H618" s="236">
        <f t="shared" si="18"/>
        <v>3</v>
      </c>
      <c r="I618" s="236"/>
      <c r="J618" s="236"/>
      <c r="K618" s="236"/>
      <c r="L618" s="236"/>
      <c r="M618" s="236"/>
      <c r="N618" s="66" t="s">
        <v>68</v>
      </c>
      <c r="O618" s="237">
        <f>IF(H618="","",H618*1)</f>
        <v>3</v>
      </c>
      <c r="P618" s="237"/>
      <c r="Q618" s="48"/>
      <c r="R618" s="48"/>
      <c r="S618" s="48"/>
      <c r="T618" s="48"/>
    </row>
    <row r="619" spans="1:20" ht="12" customHeight="1" x14ac:dyDescent="0.3">
      <c r="A619" s="54"/>
      <c r="B619" s="54"/>
      <c r="C619" s="64" t="str">
        <f>IF(C586="","",C586)</f>
        <v/>
      </c>
      <c r="D619" s="239" t="str">
        <f t="shared" si="19"/>
        <v/>
      </c>
      <c r="E619" s="240"/>
      <c r="F619" s="62"/>
      <c r="G619" s="54"/>
      <c r="H619" s="236" t="str">
        <f t="shared" si="18"/>
        <v/>
      </c>
      <c r="I619" s="236"/>
      <c r="J619" s="236"/>
      <c r="K619" s="236"/>
      <c r="L619" s="236"/>
      <c r="M619" s="236"/>
      <c r="N619" s="66" t="s">
        <v>69</v>
      </c>
      <c r="O619" s="237" t="str">
        <f>IF(H619="","",H619*0.5)</f>
        <v/>
      </c>
      <c r="P619" s="237"/>
      <c r="Q619" s="48"/>
      <c r="R619" s="48"/>
      <c r="S619" s="48"/>
      <c r="T619" s="48"/>
    </row>
    <row r="620" spans="1:20" ht="12" customHeight="1" x14ac:dyDescent="0.3">
      <c r="A620" s="54"/>
      <c r="B620" s="54"/>
      <c r="C620" s="64"/>
      <c r="D620" s="239" t="s">
        <v>82</v>
      </c>
      <c r="E620" s="240"/>
      <c r="F620" s="62"/>
      <c r="G620" s="54"/>
      <c r="H620" s="236">
        <f t="shared" si="18"/>
        <v>3</v>
      </c>
      <c r="I620" s="236"/>
      <c r="J620" s="236"/>
      <c r="K620" s="236"/>
      <c r="L620" s="236"/>
      <c r="M620" s="236"/>
      <c r="N620" s="66" t="s">
        <v>70</v>
      </c>
      <c r="O620" s="237">
        <f>IF(H620="","",H620*0.1)</f>
        <v>0.30000000000000004</v>
      </c>
      <c r="P620" s="237"/>
      <c r="Q620" s="48"/>
      <c r="R620" s="48"/>
      <c r="S620" s="48"/>
      <c r="T620" s="48"/>
    </row>
    <row r="621" spans="1:20" x14ac:dyDescent="0.3">
      <c r="A621" s="54"/>
      <c r="B621" s="54"/>
      <c r="C621" s="64" t="s">
        <v>82</v>
      </c>
      <c r="D621" s="239" t="s">
        <v>82</v>
      </c>
      <c r="E621" s="240"/>
      <c r="F621" s="62"/>
      <c r="G621" s="54"/>
      <c r="H621" s="236" t="str">
        <f t="shared" si="18"/>
        <v/>
      </c>
      <c r="I621" s="236"/>
      <c r="J621" s="236"/>
      <c r="K621" s="236"/>
      <c r="L621" s="236"/>
      <c r="M621" s="236"/>
      <c r="N621" s="66" t="s">
        <v>71</v>
      </c>
      <c r="O621" s="237" t="str">
        <f>IF(H621="","",H621*0.05)</f>
        <v/>
      </c>
      <c r="P621" s="237"/>
      <c r="Q621" s="48"/>
      <c r="R621" s="48"/>
      <c r="S621" s="48"/>
      <c r="T621" s="48"/>
    </row>
    <row r="622" spans="1:20" x14ac:dyDescent="0.3">
      <c r="A622" s="54"/>
      <c r="B622" s="54"/>
      <c r="C622" s="64" t="s">
        <v>82</v>
      </c>
      <c r="D622" s="234" t="s">
        <v>82</v>
      </c>
      <c r="E622" s="235"/>
      <c r="F622" s="62"/>
      <c r="G622" s="54"/>
      <c r="H622" s="236">
        <f t="shared" si="18"/>
        <v>9</v>
      </c>
      <c r="I622" s="236"/>
      <c r="J622" s="236"/>
      <c r="K622" s="236"/>
      <c r="L622" s="236"/>
      <c r="M622" s="236"/>
      <c r="N622" s="66" t="s">
        <v>72</v>
      </c>
      <c r="O622" s="237">
        <f>IF(H622="","",H622*0.01)</f>
        <v>0.09</v>
      </c>
      <c r="P622" s="237"/>
      <c r="Q622" s="48"/>
      <c r="R622" s="48"/>
      <c r="S622" s="48"/>
      <c r="T622" s="48"/>
    </row>
    <row r="623" spans="1:20" x14ac:dyDescent="0.3">
      <c r="A623" s="54"/>
      <c r="B623" s="54"/>
      <c r="C623" s="54"/>
      <c r="D623" s="67" t="s">
        <v>12</v>
      </c>
      <c r="E623" s="68">
        <f>E590</f>
        <v>543.39</v>
      </c>
      <c r="F623" s="69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48"/>
      <c r="R623" s="48"/>
      <c r="S623" s="48"/>
      <c r="T623" s="48"/>
    </row>
    <row r="624" spans="1:20" x14ac:dyDescent="0.3">
      <c r="A624" s="54"/>
      <c r="B624" s="54"/>
      <c r="C624" s="54"/>
      <c r="D624" s="54"/>
      <c r="E624" s="54"/>
      <c r="F624" s="54"/>
      <c r="G624" s="54"/>
      <c r="H624" s="58" t="s">
        <v>12</v>
      </c>
      <c r="I624" s="238">
        <f>SUM(O613:P622)</f>
        <v>543.39</v>
      </c>
      <c r="J624" s="238"/>
      <c r="K624" s="238"/>
      <c r="L624" s="238"/>
      <c r="M624" s="238"/>
      <c r="N624" s="238"/>
      <c r="O624" s="238"/>
      <c r="P624" s="58" t="s">
        <v>73</v>
      </c>
      <c r="Q624" s="48"/>
      <c r="R624" s="48"/>
      <c r="S624" s="48"/>
      <c r="T624" s="48"/>
    </row>
    <row r="625" spans="1:20" x14ac:dyDescent="0.3">
      <c r="A625" s="54"/>
      <c r="B625" s="54"/>
      <c r="C625" s="54"/>
      <c r="D625" s="54"/>
      <c r="E625" s="54"/>
      <c r="F625" s="54"/>
      <c r="G625" s="54"/>
      <c r="H625" s="58" t="s">
        <v>74</v>
      </c>
      <c r="I625" s="238" t="str">
        <f>IF(I592="","",I592)</f>
        <v>cincisutepatruzecisitreileisi39bani</v>
      </c>
      <c r="J625" s="238"/>
      <c r="K625" s="238"/>
      <c r="L625" s="238"/>
      <c r="M625" s="238"/>
      <c r="N625" s="238"/>
      <c r="O625" s="238"/>
      <c r="P625" s="238"/>
      <c r="Q625" s="48"/>
      <c r="R625" s="48"/>
      <c r="S625" s="48"/>
      <c r="T625" s="48"/>
    </row>
    <row r="626" spans="1:20" x14ac:dyDescent="0.3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</row>
    <row r="627" spans="1:20" x14ac:dyDescent="0.3">
      <c r="A627" s="54"/>
      <c r="B627" s="54"/>
      <c r="C627" s="70" t="s">
        <v>75</v>
      </c>
      <c r="D627" s="54"/>
      <c r="E627" s="54"/>
      <c r="F627" s="54"/>
      <c r="G627" s="54"/>
      <c r="H627" s="54"/>
      <c r="I627" s="54"/>
      <c r="J627" s="54"/>
      <c r="K627" s="54"/>
      <c r="L627" s="54"/>
      <c r="M627" s="71" t="s">
        <v>76</v>
      </c>
      <c r="N627" s="54"/>
      <c r="O627" s="54"/>
      <c r="P627" s="54"/>
    </row>
    <row r="628" spans="1:20" x14ac:dyDescent="0.3">
      <c r="A628" s="54"/>
      <c r="B628" s="54"/>
      <c r="C628" s="72" t="s">
        <v>77</v>
      </c>
      <c r="D628" s="54"/>
      <c r="E628" s="54"/>
      <c r="F628" s="54"/>
      <c r="G628" s="54"/>
      <c r="H628" s="54"/>
      <c r="I628" s="54"/>
      <c r="J628" s="54"/>
      <c r="K628" s="54"/>
      <c r="L628" s="54"/>
      <c r="M628" s="58" t="s">
        <v>78</v>
      </c>
      <c r="N628" s="54"/>
      <c r="O628" s="54"/>
      <c r="P628" s="54"/>
    </row>
    <row r="629" spans="1:20" x14ac:dyDescent="0.3">
      <c r="A629" s="54"/>
      <c r="B629" s="54"/>
      <c r="C629" s="72" t="s">
        <v>79</v>
      </c>
      <c r="D629" s="54"/>
      <c r="E629" s="54"/>
      <c r="F629" s="54"/>
      <c r="G629" s="54"/>
      <c r="H629" s="54"/>
      <c r="I629" s="54"/>
      <c r="J629" s="54"/>
      <c r="K629" s="54"/>
      <c r="L629" s="54"/>
      <c r="M629" s="58" t="s">
        <v>80</v>
      </c>
      <c r="N629" s="54"/>
      <c r="O629" s="54"/>
      <c r="P629" s="54"/>
    </row>
    <row r="630" spans="1:20" x14ac:dyDescent="0.3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</row>
    <row r="631" spans="1:20" x14ac:dyDescent="0.3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</row>
    <row r="632" spans="1:20" x14ac:dyDescent="0.3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</row>
    <row r="633" spans="1:20" x14ac:dyDescent="0.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</row>
    <row r="634" spans="1:20" x14ac:dyDescent="0.3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</row>
    <row r="635" spans="1:20" x14ac:dyDescent="0.3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</row>
    <row r="636" spans="1:20" x14ac:dyDescent="0.3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</row>
    <row r="637" spans="1:20" x14ac:dyDescent="0.3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</row>
    <row r="638" spans="1:20" x14ac:dyDescent="0.3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</row>
    <row r="639" spans="1:20" x14ac:dyDescent="0.3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</row>
    <row r="640" spans="1:20" x14ac:dyDescent="0.3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</row>
    <row r="641" spans="1:16" x14ac:dyDescent="0.3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</row>
    <row r="642" spans="1:16" x14ac:dyDescent="0.3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</row>
    <row r="643" spans="1:16" x14ac:dyDescent="0.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</row>
    <row r="644" spans="1:16" x14ac:dyDescent="0.3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</row>
    <row r="645" spans="1:16" x14ac:dyDescent="0.3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</row>
    <row r="646" spans="1:16" x14ac:dyDescent="0.3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</row>
    <row r="647" spans="1:16" x14ac:dyDescent="0.3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</row>
    <row r="648" spans="1:16" x14ac:dyDescent="0.3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</row>
    <row r="649" spans="1:16" x14ac:dyDescent="0.3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</row>
    <row r="650" spans="1:16" x14ac:dyDescent="0.3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</row>
    <row r="651" spans="1:16" x14ac:dyDescent="0.3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</row>
    <row r="652" spans="1:16" x14ac:dyDescent="0.3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</row>
    <row r="653" spans="1:16" x14ac:dyDescent="0.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</row>
    <row r="654" spans="1:16" x14ac:dyDescent="0.3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</row>
    <row r="655" spans="1:16" x14ac:dyDescent="0.3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</row>
    <row r="656" spans="1:16" x14ac:dyDescent="0.3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</row>
    <row r="657" spans="1:16" x14ac:dyDescent="0.3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</row>
    <row r="658" spans="1:16" x14ac:dyDescent="0.3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</row>
    <row r="659" spans="1:16" x14ac:dyDescent="0.3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</row>
    <row r="660" spans="1:16" x14ac:dyDescent="0.3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</row>
    <row r="661" spans="1:16" x14ac:dyDescent="0.3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</row>
  </sheetData>
  <sheetProtection password="C725" sheet="1" objects="1" scenarios="1"/>
  <mergeCells count="720">
    <mergeCell ref="D621:E621"/>
    <mergeCell ref="H621:M621"/>
    <mergeCell ref="O621:P621"/>
    <mergeCell ref="D622:E622"/>
    <mergeCell ref="H622:M622"/>
    <mergeCell ref="O622:P622"/>
    <mergeCell ref="I624:O624"/>
    <mergeCell ref="I625:P625"/>
    <mergeCell ref="D618:E618"/>
    <mergeCell ref="H618:M618"/>
    <mergeCell ref="O618:P618"/>
    <mergeCell ref="D619:E619"/>
    <mergeCell ref="H619:M619"/>
    <mergeCell ref="O619:P619"/>
    <mergeCell ref="D620:E620"/>
    <mergeCell ref="H620:M620"/>
    <mergeCell ref="O620:P620"/>
    <mergeCell ref="D615:E615"/>
    <mergeCell ref="H615:M615"/>
    <mergeCell ref="O615:P615"/>
    <mergeCell ref="D616:E616"/>
    <mergeCell ref="H616:M616"/>
    <mergeCell ref="O616:P616"/>
    <mergeCell ref="D617:E617"/>
    <mergeCell ref="H617:M617"/>
    <mergeCell ref="O617:P617"/>
    <mergeCell ref="L602:P602"/>
    <mergeCell ref="M603:P603"/>
    <mergeCell ref="J605:M605"/>
    <mergeCell ref="D613:E613"/>
    <mergeCell ref="H613:M613"/>
    <mergeCell ref="O613:P613"/>
    <mergeCell ref="D614:E614"/>
    <mergeCell ref="H614:M614"/>
    <mergeCell ref="O614:P614"/>
    <mergeCell ref="D588:E588"/>
    <mergeCell ref="H588:M588"/>
    <mergeCell ref="O588:P588"/>
    <mergeCell ref="D589:E589"/>
    <mergeCell ref="H589:M589"/>
    <mergeCell ref="O589:P589"/>
    <mergeCell ref="I591:O591"/>
    <mergeCell ref="I592:P592"/>
    <mergeCell ref="K601:N601"/>
    <mergeCell ref="K568:N568"/>
    <mergeCell ref="L569:P569"/>
    <mergeCell ref="M570:P570"/>
    <mergeCell ref="J572:M572"/>
    <mergeCell ref="D584:E584"/>
    <mergeCell ref="H584:M584"/>
    <mergeCell ref="O584:P584"/>
    <mergeCell ref="D585:E585"/>
    <mergeCell ref="H585:M585"/>
    <mergeCell ref="O585:P585"/>
    <mergeCell ref="D583:E583"/>
    <mergeCell ref="H583:M583"/>
    <mergeCell ref="O583:P583"/>
    <mergeCell ref="D581:E581"/>
    <mergeCell ref="H581:M581"/>
    <mergeCell ref="O581:P581"/>
    <mergeCell ref="D582:E582"/>
    <mergeCell ref="H582:M582"/>
    <mergeCell ref="O582:P582"/>
    <mergeCell ref="D586:E586"/>
    <mergeCell ref="H586:M586"/>
    <mergeCell ref="O586:P586"/>
    <mergeCell ref="D587:E587"/>
    <mergeCell ref="H587:M587"/>
    <mergeCell ref="O587:P587"/>
    <mergeCell ref="D580:E580"/>
    <mergeCell ref="H580:M580"/>
    <mergeCell ref="O580:P580"/>
    <mergeCell ref="D302:E302"/>
    <mergeCell ref="H302:M302"/>
    <mergeCell ref="O302:P302"/>
    <mergeCell ref="D303:E303"/>
    <mergeCell ref="H303:M303"/>
    <mergeCell ref="O303:P303"/>
    <mergeCell ref="D517:E517"/>
    <mergeCell ref="H517:M517"/>
    <mergeCell ref="O517:P517"/>
    <mergeCell ref="D304:E304"/>
    <mergeCell ref="H304:M304"/>
    <mergeCell ref="O304:P304"/>
    <mergeCell ref="D305:E305"/>
    <mergeCell ref="H305:M305"/>
    <mergeCell ref="O305:P305"/>
    <mergeCell ref="D306:E306"/>
    <mergeCell ref="H306:M306"/>
    <mergeCell ref="O306:P306"/>
    <mergeCell ref="D307:E307"/>
    <mergeCell ref="H307:M307"/>
    <mergeCell ref="O307:P307"/>
    <mergeCell ref="D308:E308"/>
    <mergeCell ref="H308:M308"/>
    <mergeCell ref="O308:P308"/>
    <mergeCell ref="D299:E299"/>
    <mergeCell ref="H299:M299"/>
    <mergeCell ref="O299:P299"/>
    <mergeCell ref="D300:E300"/>
    <mergeCell ref="H300:M300"/>
    <mergeCell ref="O300:P300"/>
    <mergeCell ref="D301:E301"/>
    <mergeCell ref="H301:M301"/>
    <mergeCell ref="O301:P301"/>
    <mergeCell ref="D211:E211"/>
    <mergeCell ref="H211:M211"/>
    <mergeCell ref="O211:P211"/>
    <mergeCell ref="D245:E245"/>
    <mergeCell ref="H245:M245"/>
    <mergeCell ref="O245:P245"/>
    <mergeCell ref="D244:E244"/>
    <mergeCell ref="H244:M244"/>
    <mergeCell ref="O244:P244"/>
    <mergeCell ref="I213:O213"/>
    <mergeCell ref="I214:P214"/>
    <mergeCell ref="K224:N224"/>
    <mergeCell ref="L225:P225"/>
    <mergeCell ref="M226:P226"/>
    <mergeCell ref="J228:M228"/>
    <mergeCell ref="D236:E236"/>
    <mergeCell ref="H236:M236"/>
    <mergeCell ref="O236:P236"/>
    <mergeCell ref="D237:E237"/>
    <mergeCell ref="H237:M237"/>
    <mergeCell ref="O237:P237"/>
    <mergeCell ref="D238:E238"/>
    <mergeCell ref="H238:M238"/>
    <mergeCell ref="O238:P238"/>
    <mergeCell ref="D209:E209"/>
    <mergeCell ref="H209:M209"/>
    <mergeCell ref="O209:P209"/>
    <mergeCell ref="D210:E210"/>
    <mergeCell ref="H210:M210"/>
    <mergeCell ref="O210:P210"/>
    <mergeCell ref="D208:E208"/>
    <mergeCell ref="H208:M208"/>
    <mergeCell ref="O208:P208"/>
    <mergeCell ref="D145:E145"/>
    <mergeCell ref="H145:M145"/>
    <mergeCell ref="O145:P145"/>
    <mergeCell ref="D182:E182"/>
    <mergeCell ref="H182:M182"/>
    <mergeCell ref="O182:P182"/>
    <mergeCell ref="D179:E179"/>
    <mergeCell ref="H179:M179"/>
    <mergeCell ref="O179:P179"/>
    <mergeCell ref="D180:E180"/>
    <mergeCell ref="H180:M180"/>
    <mergeCell ref="O180:P180"/>
    <mergeCell ref="D178:E178"/>
    <mergeCell ref="H178:M178"/>
    <mergeCell ref="O178:P178"/>
    <mergeCell ref="D181:E181"/>
    <mergeCell ref="H181:M181"/>
    <mergeCell ref="O181:P181"/>
    <mergeCell ref="D147:E147"/>
    <mergeCell ref="H147:M147"/>
    <mergeCell ref="O147:P147"/>
    <mergeCell ref="D148:E148"/>
    <mergeCell ref="H148:M148"/>
    <mergeCell ref="O148:P148"/>
    <mergeCell ref="D143:E143"/>
    <mergeCell ref="H143:M143"/>
    <mergeCell ref="O143:P143"/>
    <mergeCell ref="D144:E144"/>
    <mergeCell ref="H144:M144"/>
    <mergeCell ref="O144:P144"/>
    <mergeCell ref="D142:E142"/>
    <mergeCell ref="H142:M142"/>
    <mergeCell ref="O142:P142"/>
    <mergeCell ref="D146:E146"/>
    <mergeCell ref="H146:M146"/>
    <mergeCell ref="O146:P146"/>
    <mergeCell ref="I87:O87"/>
    <mergeCell ref="D117:E117"/>
    <mergeCell ref="H117:M117"/>
    <mergeCell ref="O117:P117"/>
    <mergeCell ref="D118:E118"/>
    <mergeCell ref="H118:M118"/>
    <mergeCell ref="O118:P118"/>
    <mergeCell ref="D116:E116"/>
    <mergeCell ref="H116:M116"/>
    <mergeCell ref="O116:P116"/>
    <mergeCell ref="D113:E113"/>
    <mergeCell ref="H113:M113"/>
    <mergeCell ref="O113:P113"/>
    <mergeCell ref="D114:E114"/>
    <mergeCell ref="H114:M114"/>
    <mergeCell ref="O114:P114"/>
    <mergeCell ref="D112:E112"/>
    <mergeCell ref="H112:M112"/>
    <mergeCell ref="O112:P112"/>
    <mergeCell ref="D115:E115"/>
    <mergeCell ref="H115:M115"/>
    <mergeCell ref="O115:P115"/>
    <mergeCell ref="D85:E85"/>
    <mergeCell ref="H85:M85"/>
    <mergeCell ref="O85:P85"/>
    <mergeCell ref="D83:E83"/>
    <mergeCell ref="H83:M83"/>
    <mergeCell ref="O83:P83"/>
    <mergeCell ref="D84:E84"/>
    <mergeCell ref="H84:M84"/>
    <mergeCell ref="O84:P84"/>
    <mergeCell ref="K98:N98"/>
    <mergeCell ref="L99:P99"/>
    <mergeCell ref="M100:P100"/>
    <mergeCell ref="J102:M102"/>
    <mergeCell ref="D110:E110"/>
    <mergeCell ref="H110:M110"/>
    <mergeCell ref="O110:P110"/>
    <mergeCell ref="D111:E111"/>
    <mergeCell ref="H111:M111"/>
    <mergeCell ref="O111:P111"/>
    <mergeCell ref="I88:P88"/>
    <mergeCell ref="D82:E82"/>
    <mergeCell ref="H82:M82"/>
    <mergeCell ref="O82:P82"/>
    <mergeCell ref="D80:E80"/>
    <mergeCell ref="H80:M80"/>
    <mergeCell ref="O80:P80"/>
    <mergeCell ref="D77:E77"/>
    <mergeCell ref="H77:M77"/>
    <mergeCell ref="O77:P77"/>
    <mergeCell ref="D78:E78"/>
    <mergeCell ref="H78:M78"/>
    <mergeCell ref="O78:P78"/>
    <mergeCell ref="D79:E79"/>
    <mergeCell ref="H79:M79"/>
    <mergeCell ref="O79:P79"/>
    <mergeCell ref="D56:E56"/>
    <mergeCell ref="I58:O58"/>
    <mergeCell ref="I59:P59"/>
    <mergeCell ref="K64:N64"/>
    <mergeCell ref="D54:E54"/>
    <mergeCell ref="D55:E55"/>
    <mergeCell ref="D81:E81"/>
    <mergeCell ref="H81:M81"/>
    <mergeCell ref="O81:P81"/>
    <mergeCell ref="L65:P65"/>
    <mergeCell ref="M66:P66"/>
    <mergeCell ref="J68:M68"/>
    <mergeCell ref="D76:E76"/>
    <mergeCell ref="H76:M76"/>
    <mergeCell ref="O76:P76"/>
    <mergeCell ref="H55:M55"/>
    <mergeCell ref="O55:P55"/>
    <mergeCell ref="H56:M56"/>
    <mergeCell ref="O56:P56"/>
    <mergeCell ref="H54:M54"/>
    <mergeCell ref="O54:P54"/>
    <mergeCell ref="D52:E52"/>
    <mergeCell ref="D53:E53"/>
    <mergeCell ref="D48:E48"/>
    <mergeCell ref="H48:M48"/>
    <mergeCell ref="O48:P48"/>
    <mergeCell ref="D49:E49"/>
    <mergeCell ref="H49:M49"/>
    <mergeCell ref="O49:P49"/>
    <mergeCell ref="H51:M51"/>
    <mergeCell ref="O51:P51"/>
    <mergeCell ref="H52:M52"/>
    <mergeCell ref="O52:P52"/>
    <mergeCell ref="H50:M50"/>
    <mergeCell ref="O50:P50"/>
    <mergeCell ref="D50:E50"/>
    <mergeCell ref="D51:E51"/>
    <mergeCell ref="H53:M53"/>
    <mergeCell ref="O53:P53"/>
    <mergeCell ref="L36:P36"/>
    <mergeCell ref="M37:P37"/>
    <mergeCell ref="J39:M39"/>
    <mergeCell ref="D47:E47"/>
    <mergeCell ref="H47:M47"/>
    <mergeCell ref="O47:P47"/>
    <mergeCell ref="H21:M21"/>
    <mergeCell ref="O21:P21"/>
    <mergeCell ref="K35:N35"/>
    <mergeCell ref="I25:P25"/>
    <mergeCell ref="K1:N1"/>
    <mergeCell ref="L2:P2"/>
    <mergeCell ref="M3:P3"/>
    <mergeCell ref="J5:M5"/>
    <mergeCell ref="D13:E13"/>
    <mergeCell ref="D18:E18"/>
    <mergeCell ref="H18:M18"/>
    <mergeCell ref="O18:P18"/>
    <mergeCell ref="D19:E19"/>
    <mergeCell ref="H19:M19"/>
    <mergeCell ref="O19:P19"/>
    <mergeCell ref="D16:E16"/>
    <mergeCell ref="H16:M16"/>
    <mergeCell ref="O16:P16"/>
    <mergeCell ref="D17:E17"/>
    <mergeCell ref="H17:M17"/>
    <mergeCell ref="O17:P17"/>
    <mergeCell ref="H13:M13"/>
    <mergeCell ref="O13:P13"/>
    <mergeCell ref="D14:E14"/>
    <mergeCell ref="H14:M14"/>
    <mergeCell ref="O14:P14"/>
    <mergeCell ref="D15:E15"/>
    <mergeCell ref="H15:M15"/>
    <mergeCell ref="O15:P15"/>
    <mergeCell ref="D22:E22"/>
    <mergeCell ref="H22:M22"/>
    <mergeCell ref="O22:P22"/>
    <mergeCell ref="I24:O24"/>
    <mergeCell ref="D20:E20"/>
    <mergeCell ref="H20:M20"/>
    <mergeCell ref="O20:P20"/>
    <mergeCell ref="D21:E21"/>
    <mergeCell ref="I121:O121"/>
    <mergeCell ref="I122:P122"/>
    <mergeCell ref="K127:N127"/>
    <mergeCell ref="L128:P128"/>
    <mergeCell ref="M129:P129"/>
    <mergeCell ref="J131:M131"/>
    <mergeCell ref="D119:E119"/>
    <mergeCell ref="H119:M119"/>
    <mergeCell ref="O119:P119"/>
    <mergeCell ref="D139:E139"/>
    <mergeCell ref="H139:M139"/>
    <mergeCell ref="O139:P139"/>
    <mergeCell ref="D140:E140"/>
    <mergeCell ref="H140:M140"/>
    <mergeCell ref="O140:P140"/>
    <mergeCell ref="D141:E141"/>
    <mergeCell ref="H141:M141"/>
    <mergeCell ref="O141:P141"/>
    <mergeCell ref="I150:O150"/>
    <mergeCell ref="I151:P151"/>
    <mergeCell ref="K161:N161"/>
    <mergeCell ref="L162:P162"/>
    <mergeCell ref="M163:P163"/>
    <mergeCell ref="J165:M165"/>
    <mergeCell ref="D173:E173"/>
    <mergeCell ref="H173:M173"/>
    <mergeCell ref="O173:P173"/>
    <mergeCell ref="D174:E174"/>
    <mergeCell ref="H174:M174"/>
    <mergeCell ref="O174:P174"/>
    <mergeCell ref="D175:E175"/>
    <mergeCell ref="H175:M175"/>
    <mergeCell ref="O175:P175"/>
    <mergeCell ref="D176:E176"/>
    <mergeCell ref="H176:M176"/>
    <mergeCell ref="O176:P176"/>
    <mergeCell ref="D177:E177"/>
    <mergeCell ref="H177:M177"/>
    <mergeCell ref="O177:P177"/>
    <mergeCell ref="I184:O184"/>
    <mergeCell ref="I185:P185"/>
    <mergeCell ref="K190:N190"/>
    <mergeCell ref="L191:P191"/>
    <mergeCell ref="M192:P192"/>
    <mergeCell ref="J194:M194"/>
    <mergeCell ref="D202:E202"/>
    <mergeCell ref="H202:M202"/>
    <mergeCell ref="O202:P202"/>
    <mergeCell ref="D203:E203"/>
    <mergeCell ref="H203:M203"/>
    <mergeCell ref="O203:P203"/>
    <mergeCell ref="D204:E204"/>
    <mergeCell ref="H204:M204"/>
    <mergeCell ref="O204:P204"/>
    <mergeCell ref="D205:E205"/>
    <mergeCell ref="H205:M205"/>
    <mergeCell ref="O205:P205"/>
    <mergeCell ref="D206:E206"/>
    <mergeCell ref="H206:M206"/>
    <mergeCell ref="O206:P206"/>
    <mergeCell ref="D207:E207"/>
    <mergeCell ref="H207:M207"/>
    <mergeCell ref="O207:P207"/>
    <mergeCell ref="D239:E239"/>
    <mergeCell ref="H239:M239"/>
    <mergeCell ref="O239:P239"/>
    <mergeCell ref="D240:E240"/>
    <mergeCell ref="H240:M240"/>
    <mergeCell ref="O240:P240"/>
    <mergeCell ref="D241:E241"/>
    <mergeCell ref="H241:M241"/>
    <mergeCell ref="O241:P241"/>
    <mergeCell ref="D242:E242"/>
    <mergeCell ref="H242:M242"/>
    <mergeCell ref="O242:P242"/>
    <mergeCell ref="D243:E243"/>
    <mergeCell ref="H243:M243"/>
    <mergeCell ref="O243:P243"/>
    <mergeCell ref="I247:O247"/>
    <mergeCell ref="I248:P248"/>
    <mergeCell ref="K253:N253"/>
    <mergeCell ref="L254:P254"/>
    <mergeCell ref="M255:P255"/>
    <mergeCell ref="J257:M257"/>
    <mergeCell ref="D265:E265"/>
    <mergeCell ref="H265:M265"/>
    <mergeCell ref="O265:P265"/>
    <mergeCell ref="D266:E266"/>
    <mergeCell ref="H266:M266"/>
    <mergeCell ref="O266:P266"/>
    <mergeCell ref="D267:E267"/>
    <mergeCell ref="H267:M267"/>
    <mergeCell ref="O267:P267"/>
    <mergeCell ref="D268:E268"/>
    <mergeCell ref="H268:M268"/>
    <mergeCell ref="O268:P268"/>
    <mergeCell ref="D269:E269"/>
    <mergeCell ref="H269:M269"/>
    <mergeCell ref="O269:P269"/>
    <mergeCell ref="D270:E270"/>
    <mergeCell ref="H270:M270"/>
    <mergeCell ref="O270:P270"/>
    <mergeCell ref="D271:E271"/>
    <mergeCell ref="H271:M271"/>
    <mergeCell ref="O271:P271"/>
    <mergeCell ref="D272:E272"/>
    <mergeCell ref="H272:M272"/>
    <mergeCell ref="O272:P272"/>
    <mergeCell ref="D273:E273"/>
    <mergeCell ref="H273:M273"/>
    <mergeCell ref="O273:P273"/>
    <mergeCell ref="I276:O276"/>
    <mergeCell ref="I277:P277"/>
    <mergeCell ref="K287:N287"/>
    <mergeCell ref="L288:P288"/>
    <mergeCell ref="M289:P289"/>
    <mergeCell ref="J291:M291"/>
    <mergeCell ref="D274:E274"/>
    <mergeCell ref="H274:M274"/>
    <mergeCell ref="O274:P274"/>
    <mergeCell ref="I310:O310"/>
    <mergeCell ref="I311:P311"/>
    <mergeCell ref="K316:N316"/>
    <mergeCell ref="L317:P317"/>
    <mergeCell ref="M318:P318"/>
    <mergeCell ref="J320:M320"/>
    <mergeCell ref="D328:E328"/>
    <mergeCell ref="H328:M328"/>
    <mergeCell ref="O328:P328"/>
    <mergeCell ref="D329:E329"/>
    <mergeCell ref="H329:M329"/>
    <mergeCell ref="O329:P329"/>
    <mergeCell ref="D330:E330"/>
    <mergeCell ref="H330:M330"/>
    <mergeCell ref="O330:P330"/>
    <mergeCell ref="D331:E331"/>
    <mergeCell ref="H331:M331"/>
    <mergeCell ref="O331:P331"/>
    <mergeCell ref="D332:E332"/>
    <mergeCell ref="H332:M332"/>
    <mergeCell ref="O332:P332"/>
    <mergeCell ref="D333:E333"/>
    <mergeCell ref="H333:M333"/>
    <mergeCell ref="O333:P333"/>
    <mergeCell ref="D334:E334"/>
    <mergeCell ref="H334:M334"/>
    <mergeCell ref="O334:P334"/>
    <mergeCell ref="D335:E335"/>
    <mergeCell ref="H335:M335"/>
    <mergeCell ref="O335:P335"/>
    <mergeCell ref="D336:E336"/>
    <mergeCell ref="H336:M336"/>
    <mergeCell ref="O336:P336"/>
    <mergeCell ref="D337:E337"/>
    <mergeCell ref="H337:M337"/>
    <mergeCell ref="O337:P337"/>
    <mergeCell ref="I339:O339"/>
    <mergeCell ref="I340:P340"/>
    <mergeCell ref="K350:N350"/>
    <mergeCell ref="L351:P351"/>
    <mergeCell ref="M352:P352"/>
    <mergeCell ref="J354:M354"/>
    <mergeCell ref="D362:E362"/>
    <mergeCell ref="H362:M362"/>
    <mergeCell ref="O362:P362"/>
    <mergeCell ref="D363:E363"/>
    <mergeCell ref="H363:M363"/>
    <mergeCell ref="O363:P363"/>
    <mergeCell ref="D364:E364"/>
    <mergeCell ref="H364:M364"/>
    <mergeCell ref="O364:P364"/>
    <mergeCell ref="D365:E365"/>
    <mergeCell ref="H365:M365"/>
    <mergeCell ref="O365:P365"/>
    <mergeCell ref="D366:E366"/>
    <mergeCell ref="H366:M366"/>
    <mergeCell ref="O366:P366"/>
    <mergeCell ref="D367:E367"/>
    <mergeCell ref="H367:M367"/>
    <mergeCell ref="O367:P367"/>
    <mergeCell ref="D368:E368"/>
    <mergeCell ref="H368:M368"/>
    <mergeCell ref="O368:P368"/>
    <mergeCell ref="D369:E369"/>
    <mergeCell ref="H369:M369"/>
    <mergeCell ref="O369:P369"/>
    <mergeCell ref="D370:E370"/>
    <mergeCell ref="H370:M370"/>
    <mergeCell ref="O370:P370"/>
    <mergeCell ref="D371:E371"/>
    <mergeCell ref="H371:M371"/>
    <mergeCell ref="O371:P371"/>
    <mergeCell ref="I373:O373"/>
    <mergeCell ref="I374:P374"/>
    <mergeCell ref="K379:N379"/>
    <mergeCell ref="L380:P380"/>
    <mergeCell ref="M381:P381"/>
    <mergeCell ref="J383:M383"/>
    <mergeCell ref="D391:E391"/>
    <mergeCell ref="H391:M391"/>
    <mergeCell ref="O391:P391"/>
    <mergeCell ref="D392:E392"/>
    <mergeCell ref="H392:M392"/>
    <mergeCell ref="O392:P392"/>
    <mergeCell ref="D393:E393"/>
    <mergeCell ref="H393:M393"/>
    <mergeCell ref="O393:P393"/>
    <mergeCell ref="D394:E394"/>
    <mergeCell ref="H394:M394"/>
    <mergeCell ref="O394:P394"/>
    <mergeCell ref="D395:E395"/>
    <mergeCell ref="H395:M395"/>
    <mergeCell ref="O395:P395"/>
    <mergeCell ref="D396:E396"/>
    <mergeCell ref="H396:M396"/>
    <mergeCell ref="O396:P396"/>
    <mergeCell ref="D397:E397"/>
    <mergeCell ref="H397:M397"/>
    <mergeCell ref="O397:P397"/>
    <mergeCell ref="D398:E398"/>
    <mergeCell ref="H398:M398"/>
    <mergeCell ref="O398:P398"/>
    <mergeCell ref="D399:E399"/>
    <mergeCell ref="H399:M399"/>
    <mergeCell ref="O399:P399"/>
    <mergeCell ref="D400:E400"/>
    <mergeCell ref="H400:M400"/>
    <mergeCell ref="O400:P400"/>
    <mergeCell ref="I402:O402"/>
    <mergeCell ref="I403:P403"/>
    <mergeCell ref="K413:N413"/>
    <mergeCell ref="L414:P414"/>
    <mergeCell ref="M415:P415"/>
    <mergeCell ref="J417:M417"/>
    <mergeCell ref="D425:E425"/>
    <mergeCell ref="H425:M425"/>
    <mergeCell ref="O425:P425"/>
    <mergeCell ref="D426:E426"/>
    <mergeCell ref="H426:M426"/>
    <mergeCell ref="O426:P426"/>
    <mergeCell ref="D427:E427"/>
    <mergeCell ref="H427:M427"/>
    <mergeCell ref="O427:P427"/>
    <mergeCell ref="D428:E428"/>
    <mergeCell ref="H428:M428"/>
    <mergeCell ref="O428:P428"/>
    <mergeCell ref="D429:E429"/>
    <mergeCell ref="H429:M429"/>
    <mergeCell ref="O429:P429"/>
    <mergeCell ref="D430:E430"/>
    <mergeCell ref="H430:M430"/>
    <mergeCell ref="O430:P430"/>
    <mergeCell ref="D431:E431"/>
    <mergeCell ref="H431:M431"/>
    <mergeCell ref="O431:P431"/>
    <mergeCell ref="D432:E432"/>
    <mergeCell ref="H432:M432"/>
    <mergeCell ref="O432:P432"/>
    <mergeCell ref="D433:E433"/>
    <mergeCell ref="H433:M433"/>
    <mergeCell ref="O433:P433"/>
    <mergeCell ref="D434:E434"/>
    <mergeCell ref="H434:M434"/>
    <mergeCell ref="O434:P434"/>
    <mergeCell ref="I436:O436"/>
    <mergeCell ref="I437:P437"/>
    <mergeCell ref="K442:N442"/>
    <mergeCell ref="L443:P443"/>
    <mergeCell ref="M444:P444"/>
    <mergeCell ref="J446:M446"/>
    <mergeCell ref="D456:E456"/>
    <mergeCell ref="H456:M456"/>
    <mergeCell ref="O456:P456"/>
    <mergeCell ref="D457:E457"/>
    <mergeCell ref="H457:M457"/>
    <mergeCell ref="O457:P457"/>
    <mergeCell ref="D455:E455"/>
    <mergeCell ref="H455:M455"/>
    <mergeCell ref="O455:P455"/>
    <mergeCell ref="D454:E454"/>
    <mergeCell ref="H454:M454"/>
    <mergeCell ref="O454:P454"/>
    <mergeCell ref="D458:E458"/>
    <mergeCell ref="H458:M458"/>
    <mergeCell ref="O458:P458"/>
    <mergeCell ref="D459:E459"/>
    <mergeCell ref="H459:M459"/>
    <mergeCell ref="O459:P459"/>
    <mergeCell ref="D460:E460"/>
    <mergeCell ref="H460:M460"/>
    <mergeCell ref="O460:P460"/>
    <mergeCell ref="D461:E461"/>
    <mergeCell ref="H461:M461"/>
    <mergeCell ref="O461:P461"/>
    <mergeCell ref="D462:E462"/>
    <mergeCell ref="H462:M462"/>
    <mergeCell ref="O462:P462"/>
    <mergeCell ref="D463:E463"/>
    <mergeCell ref="H463:M463"/>
    <mergeCell ref="O463:P463"/>
    <mergeCell ref="I465:O465"/>
    <mergeCell ref="I466:P466"/>
    <mergeCell ref="K476:N476"/>
    <mergeCell ref="L477:P477"/>
    <mergeCell ref="M478:P478"/>
    <mergeCell ref="J480:M480"/>
    <mergeCell ref="D488:E488"/>
    <mergeCell ref="H488:M488"/>
    <mergeCell ref="O488:P488"/>
    <mergeCell ref="D489:E489"/>
    <mergeCell ref="H489:M489"/>
    <mergeCell ref="O489:P489"/>
    <mergeCell ref="D490:E490"/>
    <mergeCell ref="H490:M490"/>
    <mergeCell ref="O490:P490"/>
    <mergeCell ref="D491:E491"/>
    <mergeCell ref="H491:M491"/>
    <mergeCell ref="O491:P491"/>
    <mergeCell ref="D492:E492"/>
    <mergeCell ref="H492:M492"/>
    <mergeCell ref="O492:P492"/>
    <mergeCell ref="D493:E493"/>
    <mergeCell ref="H493:M493"/>
    <mergeCell ref="O493:P493"/>
    <mergeCell ref="D494:E494"/>
    <mergeCell ref="H494:M494"/>
    <mergeCell ref="O494:P494"/>
    <mergeCell ref="D495:E495"/>
    <mergeCell ref="H495:M495"/>
    <mergeCell ref="O495:P495"/>
    <mergeCell ref="D496:E496"/>
    <mergeCell ref="H496:M496"/>
    <mergeCell ref="O496:P496"/>
    <mergeCell ref="D497:E497"/>
    <mergeCell ref="H497:M497"/>
    <mergeCell ref="O497:P497"/>
    <mergeCell ref="I499:O499"/>
    <mergeCell ref="I500:P500"/>
    <mergeCell ref="K505:N505"/>
    <mergeCell ref="L506:P506"/>
    <mergeCell ref="M507:P507"/>
    <mergeCell ref="J509:M509"/>
    <mergeCell ref="D522:E522"/>
    <mergeCell ref="H522:M522"/>
    <mergeCell ref="O522:P522"/>
    <mergeCell ref="D518:E518"/>
    <mergeCell ref="H518:M518"/>
    <mergeCell ref="O518:P518"/>
    <mergeCell ref="D521:E521"/>
    <mergeCell ref="H521:M521"/>
    <mergeCell ref="O521:P521"/>
    <mergeCell ref="D519:E519"/>
    <mergeCell ref="H519:M519"/>
    <mergeCell ref="O519:P519"/>
    <mergeCell ref="D520:E520"/>
    <mergeCell ref="H520:M520"/>
    <mergeCell ref="O520:P520"/>
    <mergeCell ref="D523:E523"/>
    <mergeCell ref="H523:M523"/>
    <mergeCell ref="O523:P523"/>
    <mergeCell ref="D524:E524"/>
    <mergeCell ref="H524:M524"/>
    <mergeCell ref="O524:P524"/>
    <mergeCell ref="D525:E525"/>
    <mergeCell ref="H525:M525"/>
    <mergeCell ref="O525:P525"/>
    <mergeCell ref="D526:E526"/>
    <mergeCell ref="H526:M526"/>
    <mergeCell ref="O526:P526"/>
    <mergeCell ref="I528:O528"/>
    <mergeCell ref="I529:P529"/>
    <mergeCell ref="K539:N539"/>
    <mergeCell ref="L540:P540"/>
    <mergeCell ref="M541:P541"/>
    <mergeCell ref="J543:M543"/>
    <mergeCell ref="D552:E552"/>
    <mergeCell ref="H552:M552"/>
    <mergeCell ref="O552:P552"/>
    <mergeCell ref="D553:E553"/>
    <mergeCell ref="H553:M553"/>
    <mergeCell ref="O553:P553"/>
    <mergeCell ref="D551:E551"/>
    <mergeCell ref="H551:M551"/>
    <mergeCell ref="O551:P551"/>
    <mergeCell ref="D554:E554"/>
    <mergeCell ref="H554:M554"/>
    <mergeCell ref="O554:P554"/>
    <mergeCell ref="D555:E555"/>
    <mergeCell ref="H555:M555"/>
    <mergeCell ref="O555:P555"/>
    <mergeCell ref="D556:E556"/>
    <mergeCell ref="H556:M556"/>
    <mergeCell ref="O556:P556"/>
    <mergeCell ref="D560:E560"/>
    <mergeCell ref="H560:M560"/>
    <mergeCell ref="O560:P560"/>
    <mergeCell ref="I562:O562"/>
    <mergeCell ref="I563:P563"/>
    <mergeCell ref="D557:E557"/>
    <mergeCell ref="H557:M557"/>
    <mergeCell ref="O557:P557"/>
    <mergeCell ref="D558:E558"/>
    <mergeCell ref="H558:M558"/>
    <mergeCell ref="O558:P558"/>
    <mergeCell ref="D559:E559"/>
    <mergeCell ref="H559:M559"/>
    <mergeCell ref="O559:P559"/>
  </mergeCells>
  <pageMargins left="0.31496062992125984" right="0.11811023622047245" top="0.19685039370078741" bottom="0.15748031496062992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E12" sqref="E12"/>
    </sheetView>
  </sheetViews>
  <sheetFormatPr defaultRowHeight="14.4" x14ac:dyDescent="0.3"/>
  <cols>
    <col min="1" max="1" width="1.5546875" style="49" customWidth="1"/>
    <col min="2" max="2" width="9.109375" style="49" customWidth="1"/>
    <col min="3" max="3" width="18.5546875" style="49" customWidth="1"/>
    <col min="4" max="4" width="8.77734375" style="49" customWidth="1"/>
    <col min="5" max="5" width="7.88671875" style="49" customWidth="1"/>
    <col min="6" max="6" width="10.21875" style="49" customWidth="1"/>
    <col min="7" max="7" width="7.77734375" style="49" customWidth="1"/>
    <col min="8" max="8" width="1.77734375" style="49" customWidth="1"/>
    <col min="9" max="9" width="35.88671875" style="49" customWidth="1"/>
    <col min="10" max="11" width="9.5546875" style="49" customWidth="1"/>
    <col min="12" max="12" width="8" style="49" customWidth="1"/>
    <col min="13" max="16384" width="8.88671875" style="49"/>
  </cols>
  <sheetData>
    <row r="1" spans="1:12" x14ac:dyDescent="0.3">
      <c r="A1" s="100"/>
      <c r="B1" s="100"/>
      <c r="C1" s="100"/>
      <c r="D1" s="100"/>
      <c r="E1" s="100"/>
      <c r="F1" s="100"/>
      <c r="G1" s="100"/>
      <c r="K1" s="100"/>
    </row>
    <row r="2" spans="1:12" ht="18" x14ac:dyDescent="0.35">
      <c r="A2" s="100"/>
      <c r="B2" s="100"/>
      <c r="C2" s="101" t="s">
        <v>15</v>
      </c>
      <c r="D2" s="101" t="s">
        <v>159</v>
      </c>
      <c r="E2" s="101" t="s">
        <v>160</v>
      </c>
      <c r="F2" s="101" t="s">
        <v>161</v>
      </c>
      <c r="G2" s="101" t="s">
        <v>83</v>
      </c>
      <c r="K2" s="100"/>
    </row>
    <row r="3" spans="1:12" x14ac:dyDescent="0.3">
      <c r="A3" s="100"/>
      <c r="B3" s="204" t="s">
        <v>85</v>
      </c>
      <c r="C3" s="205">
        <f>Bordero!L2</f>
        <v>42461</v>
      </c>
      <c r="D3" s="106">
        <f>Bordero!D14</f>
        <v>0</v>
      </c>
      <c r="E3" s="206"/>
      <c r="F3" s="106"/>
      <c r="G3" s="206"/>
      <c r="I3" s="49" t="s">
        <v>95</v>
      </c>
      <c r="J3" s="148">
        <f>Raport!C40</f>
        <v>26959</v>
      </c>
      <c r="K3" s="148"/>
    </row>
    <row r="4" spans="1:12" x14ac:dyDescent="0.3">
      <c r="A4" s="100"/>
      <c r="B4" s="204" t="s">
        <v>84</v>
      </c>
      <c r="C4" s="205">
        <f>Bordero!L65</f>
        <v>42465</v>
      </c>
      <c r="D4" s="106">
        <f>Bordero!D77</f>
        <v>46.1</v>
      </c>
      <c r="E4" s="206"/>
      <c r="F4" s="106"/>
      <c r="G4" s="206"/>
      <c r="I4" s="49" t="s">
        <v>96</v>
      </c>
      <c r="J4" s="100">
        <f>Raport!H40</f>
        <v>687.95</v>
      </c>
      <c r="K4" s="100"/>
    </row>
    <row r="5" spans="1:12" x14ac:dyDescent="0.3">
      <c r="A5" s="100"/>
      <c r="B5" s="204" t="s">
        <v>85</v>
      </c>
      <c r="C5" s="205">
        <f>Bordero!L128</f>
        <v>42468</v>
      </c>
      <c r="D5" s="106">
        <f>Bordero!D140</f>
        <v>28.4</v>
      </c>
      <c r="E5" s="206"/>
      <c r="F5" s="106"/>
      <c r="G5" s="206"/>
      <c r="I5" s="49" t="s">
        <v>97</v>
      </c>
      <c r="J5" s="93">
        <v>80.3</v>
      </c>
      <c r="K5" s="100"/>
    </row>
    <row r="6" spans="1:12" x14ac:dyDescent="0.3">
      <c r="A6" s="100"/>
      <c r="B6" s="204" t="s">
        <v>84</v>
      </c>
      <c r="C6" s="205">
        <f>Bordero!L191</f>
        <v>42472</v>
      </c>
      <c r="D6" s="106">
        <f>Bordero!D203</f>
        <v>58.9</v>
      </c>
      <c r="E6" s="206"/>
      <c r="F6" s="106"/>
      <c r="G6" s="206"/>
      <c r="I6" s="49" t="s">
        <v>100</v>
      </c>
      <c r="J6" s="49">
        <f>J3-((J3-J4)*J5%)-J4</f>
        <v>5175.3968500000019</v>
      </c>
      <c r="K6" s="100"/>
    </row>
    <row r="7" spans="1:12" x14ac:dyDescent="0.3">
      <c r="A7" s="100"/>
      <c r="B7" s="204" t="s">
        <v>85</v>
      </c>
      <c r="C7" s="205">
        <f>Bordero!L254</f>
        <v>42475</v>
      </c>
      <c r="D7" s="106">
        <f>Bordero!D266</f>
        <v>33.799999999999997</v>
      </c>
      <c r="E7" s="206"/>
      <c r="F7" s="106"/>
      <c r="G7" s="206"/>
      <c r="I7" s="49" t="s">
        <v>98</v>
      </c>
      <c r="J7" s="92">
        <f>J6*15%</f>
        <v>776.30952750000029</v>
      </c>
      <c r="K7" s="100"/>
    </row>
    <row r="8" spans="1:12" x14ac:dyDescent="0.3">
      <c r="A8" s="100"/>
      <c r="B8" s="204" t="s">
        <v>84</v>
      </c>
      <c r="C8" s="205">
        <f>Bordero!L317</f>
        <v>42479</v>
      </c>
      <c r="D8" s="106">
        <f>Bordero!D329</f>
        <v>63.6</v>
      </c>
      <c r="E8" s="206"/>
      <c r="F8" s="106"/>
      <c r="G8" s="206"/>
      <c r="I8" s="49" t="s">
        <v>163</v>
      </c>
      <c r="J8" s="148">
        <f>J6/J10/3</f>
        <v>390.59304080723933</v>
      </c>
      <c r="K8" s="100"/>
    </row>
    <row r="9" spans="1:12" x14ac:dyDescent="0.3">
      <c r="A9" s="100"/>
      <c r="B9" s="204" t="s">
        <v>85</v>
      </c>
      <c r="C9" s="205">
        <f>Bordero!L380</f>
        <v>42482</v>
      </c>
      <c r="D9" s="106">
        <f>Bordero!D392</f>
        <v>35.9</v>
      </c>
      <c r="E9" s="206"/>
      <c r="F9" s="106"/>
      <c r="G9" s="206"/>
      <c r="K9" s="100"/>
    </row>
    <row r="10" spans="1:12" x14ac:dyDescent="0.3">
      <c r="A10" s="100"/>
      <c r="B10" s="204" t="s">
        <v>84</v>
      </c>
      <c r="C10" s="205">
        <f>Bordero!L443</f>
        <v>42486</v>
      </c>
      <c r="D10" s="106">
        <f>Bordero!D455</f>
        <v>32.700000000000003</v>
      </c>
      <c r="E10" s="206"/>
      <c r="F10" s="106"/>
      <c r="G10" s="206">
        <v>240</v>
      </c>
      <c r="I10" s="49" t="s">
        <v>158</v>
      </c>
      <c r="J10" s="93">
        <v>4.4166999999999996</v>
      </c>
      <c r="K10" s="100"/>
    </row>
    <row r="11" spans="1:12" x14ac:dyDescent="0.3">
      <c r="A11" s="100"/>
      <c r="B11" s="204" t="s">
        <v>85</v>
      </c>
      <c r="C11" s="205">
        <f>Bordero!L506</f>
        <v>42489</v>
      </c>
      <c r="D11" s="106">
        <f>Bordero!D518</f>
        <v>0</v>
      </c>
      <c r="E11" s="206">
        <v>30</v>
      </c>
      <c r="F11" s="106"/>
      <c r="G11" s="206"/>
      <c r="K11" s="100"/>
    </row>
    <row r="12" spans="1:12" x14ac:dyDescent="0.3">
      <c r="A12" s="100"/>
      <c r="B12" s="204" t="s">
        <v>84</v>
      </c>
      <c r="C12" s="205">
        <f>Bordero!L569</f>
        <v>42493</v>
      </c>
      <c r="D12" s="106">
        <f>Bordero!D581</f>
        <v>106.7</v>
      </c>
      <c r="E12" s="206"/>
      <c r="F12" s="106"/>
      <c r="G12" s="206"/>
      <c r="K12" s="100"/>
    </row>
    <row r="13" spans="1:12" x14ac:dyDescent="0.3">
      <c r="A13" s="100"/>
      <c r="B13" s="204"/>
      <c r="C13" s="207"/>
      <c r="D13" s="106">
        <f>SUM(D3:D12)</f>
        <v>406.09999999999997</v>
      </c>
      <c r="E13" s="106">
        <f>SUM(E3:E12)</f>
        <v>30</v>
      </c>
      <c r="F13" s="106">
        <f>SUM(F3:F12)</f>
        <v>0</v>
      </c>
      <c r="G13" s="106">
        <f>SUM(G3:G12)</f>
        <v>240</v>
      </c>
      <c r="K13" s="100"/>
    </row>
    <row r="14" spans="1:12" ht="18" x14ac:dyDescent="0.35">
      <c r="A14" s="100"/>
      <c r="B14" s="100"/>
      <c r="C14" s="101" t="s">
        <v>86</v>
      </c>
      <c r="D14" s="101" t="s">
        <v>90</v>
      </c>
      <c r="E14" s="102"/>
      <c r="F14" s="105" t="s">
        <v>94</v>
      </c>
      <c r="G14" s="102" t="s">
        <v>93</v>
      </c>
      <c r="I14" s="200"/>
      <c r="J14" s="201"/>
      <c r="K14" s="202"/>
      <c r="L14" s="3"/>
    </row>
    <row r="15" spans="1:12" x14ac:dyDescent="0.3">
      <c r="A15" s="100"/>
      <c r="B15" s="103" t="s">
        <v>87</v>
      </c>
      <c r="C15" s="104">
        <f>D13+E13</f>
        <v>436.09999999999997</v>
      </c>
      <c r="D15" s="103">
        <f>C15*7%</f>
        <v>30.527000000000001</v>
      </c>
      <c r="E15" s="102"/>
      <c r="F15" s="206"/>
      <c r="G15" s="106">
        <f>D15-F15</f>
        <v>30.527000000000001</v>
      </c>
      <c r="I15" s="6"/>
      <c r="J15" s="99"/>
      <c r="K15" s="99"/>
      <c r="L15" s="3"/>
    </row>
    <row r="16" spans="1:12" x14ac:dyDescent="0.3">
      <c r="A16" s="100"/>
      <c r="B16" s="103" t="s">
        <v>88</v>
      </c>
      <c r="C16" s="104">
        <f>F13</f>
        <v>0</v>
      </c>
      <c r="D16" s="103">
        <f>C16*5%</f>
        <v>0</v>
      </c>
      <c r="E16" s="102"/>
      <c r="F16" s="206"/>
      <c r="G16" s="106">
        <f>D16-F16</f>
        <v>0</v>
      </c>
      <c r="I16" s="6"/>
      <c r="J16" s="99"/>
      <c r="K16" s="99"/>
      <c r="L16" s="3"/>
    </row>
    <row r="17" spans="1:12" x14ac:dyDescent="0.3">
      <c r="A17" s="100"/>
      <c r="B17" s="103" t="s">
        <v>89</v>
      </c>
      <c r="C17" s="104">
        <f>G13</f>
        <v>240</v>
      </c>
      <c r="D17" s="103">
        <f>C17*15%</f>
        <v>36</v>
      </c>
      <c r="E17" s="102"/>
      <c r="F17" s="206"/>
      <c r="G17" s="106">
        <f>D17-F17</f>
        <v>36</v>
      </c>
      <c r="I17" s="6"/>
      <c r="J17" s="99"/>
      <c r="K17" s="99"/>
      <c r="L17" s="3"/>
    </row>
    <row r="18" spans="1:12" x14ac:dyDescent="0.3">
      <c r="A18" s="100"/>
      <c r="B18" s="195" t="s">
        <v>162</v>
      </c>
      <c r="C18" s="203">
        <f>Raport!I40</f>
        <v>179399.42</v>
      </c>
      <c r="D18" s="150">
        <f>J7</f>
        <v>776.30952750000029</v>
      </c>
      <c r="E18" s="102"/>
      <c r="F18" s="206"/>
      <c r="G18" s="106">
        <f>D18-F18</f>
        <v>776.30952750000029</v>
      </c>
      <c r="I18" s="6"/>
      <c r="J18" s="3"/>
      <c r="K18" s="3"/>
      <c r="L18" s="3"/>
    </row>
    <row r="19" spans="1:12" x14ac:dyDescent="0.3">
      <c r="A19" s="100"/>
      <c r="B19" s="198"/>
      <c r="C19" s="199"/>
      <c r="D19" s="150">
        <f>SUM(D15:D18)</f>
        <v>842.83652750000033</v>
      </c>
      <c r="E19" s="102"/>
      <c r="F19" s="106">
        <f>SUM(F15:F18)</f>
        <v>0</v>
      </c>
      <c r="G19" s="106">
        <f>D19-F19</f>
        <v>842.83652750000033</v>
      </c>
      <c r="I19" s="6"/>
      <c r="J19" s="3"/>
      <c r="K19" s="3"/>
      <c r="L19" s="3"/>
    </row>
    <row r="20" spans="1:12" x14ac:dyDescent="0.3">
      <c r="B20" s="196"/>
      <c r="C20" s="197"/>
      <c r="D20" s="91"/>
      <c r="E20" s="91"/>
      <c r="F20" s="91"/>
      <c r="G20" s="91"/>
    </row>
    <row r="21" spans="1:12" x14ac:dyDescent="0.3">
      <c r="B21" s="54"/>
      <c r="C21" s="90"/>
      <c r="D21" s="91"/>
      <c r="E21" s="91"/>
      <c r="F21" s="91"/>
      <c r="G21" s="91"/>
    </row>
    <row r="22" spans="1:12" x14ac:dyDescent="0.3">
      <c r="B22" s="54"/>
      <c r="C22" s="90"/>
      <c r="D22" s="91"/>
      <c r="E22" s="91"/>
      <c r="F22" s="91"/>
      <c r="G22" s="91"/>
    </row>
    <row r="23" spans="1:12" x14ac:dyDescent="0.3">
      <c r="B23" s="54"/>
      <c r="C23" s="90"/>
      <c r="D23" s="91"/>
      <c r="E23" s="91"/>
      <c r="F23" s="91"/>
      <c r="G23" s="91"/>
    </row>
    <row r="24" spans="1:12" x14ac:dyDescent="0.3">
      <c r="B24" s="54"/>
      <c r="C24" s="90"/>
      <c r="D24" s="91"/>
      <c r="E24" s="91"/>
      <c r="F24" s="91"/>
      <c r="G24" s="91"/>
    </row>
    <row r="25" spans="1:12" x14ac:dyDescent="0.3">
      <c r="B25" s="54"/>
      <c r="C25" s="90"/>
      <c r="D25" s="91"/>
      <c r="E25" s="91"/>
      <c r="F25" s="91"/>
      <c r="G25" s="91"/>
    </row>
    <row r="26" spans="1:12" x14ac:dyDescent="0.3">
      <c r="B26" s="54"/>
      <c r="C26" s="90"/>
      <c r="D26" s="91"/>
      <c r="E26" s="91"/>
      <c r="F26" s="91"/>
      <c r="G26" s="91"/>
    </row>
    <row r="27" spans="1:12" x14ac:dyDescent="0.3">
      <c r="B27" s="54"/>
      <c r="C27" s="90"/>
      <c r="D27" s="91"/>
      <c r="E27" s="91"/>
      <c r="F27" s="91"/>
      <c r="G27" s="91"/>
    </row>
    <row r="28" spans="1:12" x14ac:dyDescent="0.3">
      <c r="B28" s="54"/>
      <c r="C28" s="90"/>
      <c r="D28" s="91"/>
      <c r="E28" s="91"/>
      <c r="F28" s="91"/>
      <c r="G28" s="91"/>
    </row>
    <row r="29" spans="1:12" x14ac:dyDescent="0.3">
      <c r="B29" s="54"/>
      <c r="C29" s="90"/>
      <c r="D29" s="91"/>
      <c r="E29" s="91"/>
      <c r="F29" s="91"/>
      <c r="G29" s="91"/>
    </row>
    <row r="30" spans="1:12" x14ac:dyDescent="0.3">
      <c r="B30" s="54"/>
      <c r="C30" s="90"/>
      <c r="D30" s="91"/>
      <c r="E30" s="91"/>
      <c r="F30" s="91"/>
      <c r="G30" s="91"/>
    </row>
    <row r="31" spans="1:12" x14ac:dyDescent="0.3">
      <c r="B31" s="54"/>
      <c r="C31" s="90"/>
      <c r="D31" s="91"/>
      <c r="E31" s="91"/>
      <c r="F31" s="91"/>
      <c r="G31" s="91"/>
    </row>
    <row r="32" spans="1:12" x14ac:dyDescent="0.3">
      <c r="B32" s="54"/>
      <c r="C32" s="90"/>
      <c r="D32" s="91"/>
      <c r="E32" s="91"/>
      <c r="F32" s="91"/>
      <c r="G32" s="91"/>
    </row>
    <row r="33" spans="2:7" x14ac:dyDescent="0.3">
      <c r="B33" s="54"/>
      <c r="C33" s="90"/>
      <c r="D33" s="91"/>
      <c r="E33" s="91"/>
      <c r="F33" s="91"/>
      <c r="G33" s="91"/>
    </row>
    <row r="34" spans="2:7" x14ac:dyDescent="0.3">
      <c r="B34" s="54"/>
      <c r="C34" s="90"/>
      <c r="D34" s="91"/>
      <c r="E34" s="91"/>
      <c r="F34" s="91"/>
      <c r="G34" s="91"/>
    </row>
    <row r="35" spans="2:7" x14ac:dyDescent="0.3">
      <c r="B35" s="54"/>
      <c r="C35" s="90"/>
      <c r="D35" s="91"/>
      <c r="E35" s="91"/>
      <c r="F35" s="91"/>
      <c r="G35" s="91"/>
    </row>
    <row r="36" spans="2:7" x14ac:dyDescent="0.3">
      <c r="B36" s="54"/>
      <c r="C36" s="90"/>
      <c r="D36" s="91"/>
      <c r="E36" s="91"/>
      <c r="F36" s="91"/>
      <c r="G36" s="91"/>
    </row>
    <row r="37" spans="2:7" x14ac:dyDescent="0.3">
      <c r="B37" s="54"/>
      <c r="C37" s="90"/>
      <c r="D37" s="91"/>
      <c r="E37" s="91"/>
      <c r="F37" s="91"/>
      <c r="G37" s="91"/>
    </row>
    <row r="38" spans="2:7" x14ac:dyDescent="0.3">
      <c r="B38" s="54"/>
      <c r="C38" s="90"/>
      <c r="D38" s="91"/>
      <c r="E38" s="91"/>
      <c r="F38" s="91"/>
      <c r="G38" s="91"/>
    </row>
    <row r="39" spans="2:7" x14ac:dyDescent="0.3">
      <c r="B39" s="54"/>
      <c r="C39" s="90"/>
      <c r="D39" s="91"/>
      <c r="E39" s="91"/>
      <c r="F39" s="91"/>
      <c r="G39" s="91"/>
    </row>
    <row r="40" spans="2:7" x14ac:dyDescent="0.3">
      <c r="B40" s="54"/>
      <c r="C40" s="90"/>
      <c r="D40" s="91"/>
      <c r="E40" s="91"/>
      <c r="F40" s="91"/>
      <c r="G40" s="91"/>
    </row>
    <row r="41" spans="2:7" x14ac:dyDescent="0.3">
      <c r="B41" s="54"/>
      <c r="C41" s="90"/>
      <c r="D41" s="91"/>
      <c r="E41" s="91"/>
      <c r="F41" s="91"/>
      <c r="G41" s="91"/>
    </row>
    <row r="44" spans="2:7" ht="18" x14ac:dyDescent="0.35">
      <c r="B44" s="3"/>
      <c r="C44" s="98"/>
      <c r="D44" s="98"/>
      <c r="E44" s="32"/>
    </row>
    <row r="45" spans="2:7" x14ac:dyDescent="0.3">
      <c r="B45" s="3"/>
      <c r="C45" s="3"/>
      <c r="D45" s="3"/>
      <c r="E45" s="3"/>
    </row>
    <row r="46" spans="2:7" x14ac:dyDescent="0.3">
      <c r="B46" s="3"/>
      <c r="C46" s="3"/>
      <c r="D46" s="3"/>
      <c r="E46" s="3"/>
    </row>
    <row r="47" spans="2:7" x14ac:dyDescent="0.3">
      <c r="B47" s="3"/>
      <c r="C47" s="3"/>
      <c r="D47" s="3"/>
      <c r="E47" s="3"/>
    </row>
    <row r="48" spans="2:7" x14ac:dyDescent="0.3">
      <c r="B48" s="3"/>
      <c r="C48" s="99"/>
      <c r="D48" s="3"/>
      <c r="E48" s="3"/>
    </row>
    <row r="49" spans="2:5" x14ac:dyDescent="0.3">
      <c r="B49" s="3"/>
      <c r="C49" s="3"/>
      <c r="D49" s="3"/>
      <c r="E49" s="3"/>
    </row>
    <row r="50" spans="2:5" x14ac:dyDescent="0.3">
      <c r="B50" s="3"/>
      <c r="C50" s="3"/>
      <c r="D50" s="3"/>
    </row>
    <row r="51" spans="2:5" x14ac:dyDescent="0.3">
      <c r="B51" s="3"/>
      <c r="C51" s="3"/>
      <c r="D51" s="3"/>
    </row>
    <row r="52" spans="2:5" x14ac:dyDescent="0.3">
      <c r="B52" s="3"/>
      <c r="C52" s="3"/>
      <c r="D52" s="3"/>
    </row>
    <row r="53" spans="2:5" x14ac:dyDescent="0.3">
      <c r="B53" s="3"/>
      <c r="C53" s="3"/>
      <c r="D53" s="3"/>
    </row>
    <row r="54" spans="2:5" x14ac:dyDescent="0.3">
      <c r="B54" s="3"/>
      <c r="C54" s="3"/>
      <c r="D54" s="3"/>
    </row>
  </sheetData>
  <sheetProtection password="C725" sheet="1" objects="1" scenario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C1" workbookViewId="0">
      <selection activeCell="K10" sqref="K10"/>
    </sheetView>
  </sheetViews>
  <sheetFormatPr defaultRowHeight="14.4" x14ac:dyDescent="0.3"/>
  <cols>
    <col min="1" max="1" width="7.109375" customWidth="1"/>
    <col min="2" max="2" width="4.88671875" customWidth="1"/>
    <col min="3" max="3" width="9.21875" customWidth="1"/>
    <col min="4" max="4" width="8.5546875" customWidth="1"/>
    <col min="5" max="5" width="13.77734375" customWidth="1"/>
    <col min="6" max="6" width="22.77734375" customWidth="1"/>
    <col min="7" max="7" width="11.77734375" customWidth="1"/>
    <col min="8" max="8" width="12.6640625" customWidth="1"/>
  </cols>
  <sheetData>
    <row r="1" spans="2:8" ht="15.6" x14ac:dyDescent="0.3">
      <c r="B1" s="108"/>
      <c r="C1" s="108"/>
      <c r="D1" s="15"/>
      <c r="E1" s="15"/>
      <c r="F1" s="15"/>
      <c r="G1" s="15"/>
      <c r="H1" s="107" t="s">
        <v>103</v>
      </c>
    </row>
    <row r="2" spans="2:8" ht="15.6" x14ac:dyDescent="0.3">
      <c r="B2" s="107" t="s">
        <v>102</v>
      </c>
      <c r="C2" s="15"/>
      <c r="D2" s="15"/>
      <c r="E2" s="15"/>
      <c r="F2" s="15"/>
      <c r="G2" s="15"/>
      <c r="H2" s="15"/>
    </row>
    <row r="3" spans="2:8" ht="15.6" x14ac:dyDescent="0.3">
      <c r="B3" s="107" t="s">
        <v>115</v>
      </c>
      <c r="C3" s="15"/>
      <c r="D3" s="15"/>
      <c r="E3" s="15"/>
      <c r="F3" s="109" t="s">
        <v>116</v>
      </c>
      <c r="G3" s="109" t="s">
        <v>58</v>
      </c>
      <c r="H3" s="110">
        <v>4002</v>
      </c>
    </row>
    <row r="4" spans="2:8" s="49" customFormat="1" ht="15.6" x14ac:dyDescent="0.3">
      <c r="B4" s="107"/>
      <c r="C4" s="15"/>
      <c r="D4" s="15"/>
      <c r="E4" s="15"/>
      <c r="F4" s="109"/>
      <c r="G4" s="109"/>
      <c r="H4" s="110"/>
    </row>
    <row r="5" spans="2:8" ht="15.6" x14ac:dyDescent="0.3">
      <c r="B5" s="15"/>
      <c r="C5" s="15"/>
      <c r="D5" s="15"/>
      <c r="E5" s="107" t="s">
        <v>122</v>
      </c>
      <c r="F5" s="15"/>
      <c r="G5" s="15"/>
      <c r="H5" s="15"/>
    </row>
    <row r="6" spans="2:8" ht="15.6" x14ac:dyDescent="0.3">
      <c r="B6" s="15"/>
      <c r="C6" s="15"/>
      <c r="D6" s="15"/>
      <c r="E6" s="15" t="s">
        <v>123</v>
      </c>
      <c r="F6" s="118" t="s">
        <v>213</v>
      </c>
      <c r="G6" s="15"/>
      <c r="H6" s="15"/>
    </row>
    <row r="7" spans="2:8" ht="15.6" x14ac:dyDescent="0.3">
      <c r="B7" s="111" t="s">
        <v>104</v>
      </c>
      <c r="C7" s="112"/>
      <c r="D7" s="112"/>
      <c r="E7" s="112" t="s">
        <v>108</v>
      </c>
      <c r="F7" s="112"/>
      <c r="G7" s="111" t="s">
        <v>110</v>
      </c>
      <c r="H7" s="111" t="s">
        <v>113</v>
      </c>
    </row>
    <row r="8" spans="2:8" ht="15.6" x14ac:dyDescent="0.3">
      <c r="B8" s="113" t="s">
        <v>109</v>
      </c>
      <c r="C8" s="14" t="s">
        <v>105</v>
      </c>
      <c r="D8" s="114" t="s">
        <v>106</v>
      </c>
      <c r="E8" s="114" t="s">
        <v>107</v>
      </c>
      <c r="F8" s="115" t="s">
        <v>114</v>
      </c>
      <c r="G8" s="113" t="s">
        <v>111</v>
      </c>
      <c r="H8" s="113" t="s">
        <v>112</v>
      </c>
    </row>
    <row r="9" spans="2:8" ht="15.6" x14ac:dyDescent="0.3">
      <c r="B9" s="11">
        <v>1</v>
      </c>
      <c r="C9" s="24">
        <v>616027</v>
      </c>
      <c r="D9" s="24">
        <v>583</v>
      </c>
      <c r="E9" s="119">
        <v>42468</v>
      </c>
      <c r="F9" s="24">
        <v>39887</v>
      </c>
      <c r="G9" s="24">
        <v>11</v>
      </c>
      <c r="H9" s="24">
        <v>3400</v>
      </c>
    </row>
    <row r="10" spans="2:8" ht="15.6" x14ac:dyDescent="0.3">
      <c r="B10" s="11">
        <v>2</v>
      </c>
      <c r="C10" s="24"/>
      <c r="D10" s="24"/>
      <c r="E10" s="24"/>
      <c r="F10" s="24"/>
      <c r="G10" s="24"/>
      <c r="H10" s="24"/>
    </row>
    <row r="11" spans="2:8" ht="15.6" x14ac:dyDescent="0.3">
      <c r="B11" s="11">
        <v>3</v>
      </c>
      <c r="C11" s="24"/>
      <c r="D11" s="24"/>
      <c r="E11" s="24"/>
      <c r="F11" s="24"/>
      <c r="G11" s="24"/>
      <c r="H11" s="24"/>
    </row>
    <row r="12" spans="2:8" ht="15.6" x14ac:dyDescent="0.3">
      <c r="B12" s="11">
        <v>4</v>
      </c>
      <c r="C12" s="24"/>
      <c r="D12" s="24"/>
      <c r="E12" s="24"/>
      <c r="F12" s="24"/>
      <c r="G12" s="24"/>
      <c r="H12" s="24"/>
    </row>
    <row r="13" spans="2:8" ht="15.6" x14ac:dyDescent="0.3">
      <c r="B13" s="11">
        <v>5</v>
      </c>
      <c r="C13" s="24"/>
      <c r="D13" s="24"/>
      <c r="E13" s="24"/>
      <c r="F13" s="24"/>
      <c r="G13" s="24"/>
      <c r="H13" s="24"/>
    </row>
    <row r="14" spans="2:8" ht="15.6" x14ac:dyDescent="0.3">
      <c r="B14" s="11">
        <v>6</v>
      </c>
      <c r="C14" s="24"/>
      <c r="D14" s="24"/>
      <c r="E14" s="24"/>
      <c r="F14" s="24"/>
      <c r="G14" s="24"/>
      <c r="H14" s="24"/>
    </row>
    <row r="15" spans="2:8" ht="15.6" x14ac:dyDescent="0.3">
      <c r="B15" s="11">
        <v>7</v>
      </c>
      <c r="C15" s="24"/>
      <c r="D15" s="24"/>
      <c r="E15" s="24"/>
      <c r="F15" s="24"/>
      <c r="G15" s="24"/>
      <c r="H15" s="24"/>
    </row>
    <row r="16" spans="2:8" ht="15.6" x14ac:dyDescent="0.3">
      <c r="B16" s="11">
        <v>8</v>
      </c>
      <c r="C16" s="24"/>
      <c r="D16" s="24"/>
      <c r="E16" s="24"/>
      <c r="F16" s="24"/>
      <c r="G16" s="24"/>
      <c r="H16" s="24"/>
    </row>
    <row r="17" spans="2:8" ht="15.6" x14ac:dyDescent="0.3">
      <c r="B17" s="11">
        <v>9</v>
      </c>
      <c r="C17" s="24"/>
      <c r="D17" s="24"/>
      <c r="E17" s="24"/>
      <c r="F17" s="24"/>
      <c r="G17" s="24"/>
      <c r="H17" s="24"/>
    </row>
    <row r="18" spans="2:8" ht="15.6" x14ac:dyDescent="0.3">
      <c r="B18" s="116">
        <v>10</v>
      </c>
      <c r="C18" s="24"/>
      <c r="D18" s="24"/>
      <c r="E18" s="24"/>
      <c r="F18" s="24"/>
      <c r="G18" s="24"/>
      <c r="H18" s="24"/>
    </row>
    <row r="19" spans="2:8" ht="15.6" x14ac:dyDescent="0.3">
      <c r="B19" s="15" t="s">
        <v>124</v>
      </c>
      <c r="C19" s="15"/>
      <c r="D19" s="15"/>
      <c r="E19" s="15"/>
      <c r="F19" s="15"/>
      <c r="G19" s="15"/>
      <c r="H19" s="15"/>
    </row>
    <row r="20" spans="2:8" ht="15.6" x14ac:dyDescent="0.3">
      <c r="B20" s="15" t="s">
        <v>125</v>
      </c>
      <c r="C20" s="15"/>
      <c r="D20" s="15"/>
      <c r="E20" s="15"/>
      <c r="F20" s="15"/>
      <c r="G20" s="15"/>
      <c r="H20" s="15"/>
    </row>
    <row r="21" spans="2:8" ht="15.6" x14ac:dyDescent="0.3">
      <c r="B21" s="15"/>
      <c r="C21" s="15"/>
      <c r="D21" s="15"/>
      <c r="E21" s="15"/>
      <c r="F21" s="15"/>
      <c r="G21" s="15"/>
      <c r="H21" s="15"/>
    </row>
    <row r="22" spans="2:8" ht="15.6" x14ac:dyDescent="0.3">
      <c r="B22" s="15"/>
      <c r="C22" s="15" t="s">
        <v>119</v>
      </c>
      <c r="D22" s="15"/>
      <c r="E22" s="15"/>
      <c r="F22" s="15"/>
      <c r="G22" s="15" t="s">
        <v>120</v>
      </c>
      <c r="H22" s="117" t="s">
        <v>91</v>
      </c>
    </row>
    <row r="23" spans="2:8" ht="15.6" x14ac:dyDescent="0.3">
      <c r="B23" s="15"/>
      <c r="C23" s="15" t="s">
        <v>117</v>
      </c>
      <c r="D23" s="15"/>
      <c r="E23" s="15"/>
      <c r="F23" s="15"/>
      <c r="G23" s="15" t="s">
        <v>117</v>
      </c>
      <c r="H23" s="15"/>
    </row>
    <row r="24" spans="2:8" ht="15.6" x14ac:dyDescent="0.3">
      <c r="B24" s="15"/>
      <c r="C24" s="15"/>
      <c r="D24" s="15"/>
      <c r="E24" s="15"/>
      <c r="F24" s="15"/>
      <c r="G24" s="15" t="s">
        <v>121</v>
      </c>
      <c r="H24" s="15"/>
    </row>
    <row r="25" spans="2:8" ht="15.6" x14ac:dyDescent="0.3">
      <c r="B25" s="15"/>
      <c r="C25" s="15" t="s">
        <v>118</v>
      </c>
      <c r="D25" s="15"/>
      <c r="E25" s="15"/>
      <c r="F25" s="15"/>
      <c r="G25" s="15" t="s">
        <v>118</v>
      </c>
      <c r="H25" s="15"/>
    </row>
    <row r="49" spans="1:9" ht="15.6" x14ac:dyDescent="0.3">
      <c r="A49" s="3"/>
      <c r="B49" s="137"/>
      <c r="C49" s="137"/>
      <c r="D49" s="138"/>
      <c r="E49" s="138"/>
      <c r="F49" s="138"/>
      <c r="G49" s="138"/>
      <c r="H49" s="139"/>
      <c r="I49" s="3"/>
    </row>
    <row r="50" spans="1:9" ht="15.6" x14ac:dyDescent="0.3">
      <c r="A50" s="3"/>
      <c r="B50" s="139"/>
      <c r="C50" s="138"/>
      <c r="D50" s="138"/>
      <c r="E50" s="138"/>
      <c r="F50" s="138"/>
      <c r="G50" s="138"/>
      <c r="H50" s="138"/>
      <c r="I50" s="3"/>
    </row>
    <row r="51" spans="1:9" ht="15.6" x14ac:dyDescent="0.3">
      <c r="A51" s="3"/>
      <c r="B51" s="139"/>
      <c r="C51" s="138"/>
      <c r="D51" s="138"/>
      <c r="E51" s="138"/>
      <c r="F51" s="140"/>
      <c r="G51" s="140"/>
      <c r="H51" s="141"/>
      <c r="I51" s="3"/>
    </row>
    <row r="52" spans="1:9" ht="15.6" x14ac:dyDescent="0.3">
      <c r="A52" s="3"/>
      <c r="B52" s="139"/>
      <c r="C52" s="138"/>
      <c r="D52" s="138"/>
      <c r="E52" s="138"/>
      <c r="F52" s="140"/>
      <c r="G52" s="140"/>
      <c r="H52" s="141"/>
      <c r="I52" s="3"/>
    </row>
    <row r="53" spans="1:9" ht="15.6" x14ac:dyDescent="0.3">
      <c r="A53" s="3"/>
      <c r="B53" s="138"/>
      <c r="C53" s="138"/>
      <c r="D53" s="138"/>
      <c r="E53" s="139"/>
      <c r="F53" s="138"/>
      <c r="G53" s="138"/>
      <c r="H53" s="138"/>
      <c r="I53" s="3"/>
    </row>
    <row r="54" spans="1:9" ht="15.6" x14ac:dyDescent="0.3">
      <c r="A54" s="3"/>
      <c r="B54" s="138"/>
      <c r="C54" s="138"/>
      <c r="D54" s="138"/>
      <c r="E54" s="138"/>
      <c r="F54" s="142"/>
      <c r="G54" s="138"/>
      <c r="H54" s="138"/>
      <c r="I54" s="3"/>
    </row>
    <row r="55" spans="1:9" ht="15.6" x14ac:dyDescent="0.3">
      <c r="A55" s="3"/>
      <c r="B55" s="143"/>
      <c r="C55" s="143"/>
      <c r="D55" s="143"/>
      <c r="E55" s="143"/>
      <c r="F55" s="143"/>
      <c r="G55" s="143"/>
      <c r="H55" s="143"/>
      <c r="I55" s="3"/>
    </row>
    <row r="56" spans="1:9" ht="15.6" x14ac:dyDescent="0.3">
      <c r="A56" s="3"/>
      <c r="B56" s="143"/>
      <c r="C56" s="143"/>
      <c r="D56" s="143"/>
      <c r="E56" s="143"/>
      <c r="F56" s="143"/>
      <c r="G56" s="143"/>
      <c r="H56" s="143"/>
      <c r="I56" s="3"/>
    </row>
    <row r="57" spans="1:9" ht="15.6" x14ac:dyDescent="0.3">
      <c r="A57" s="3"/>
      <c r="B57" s="144"/>
      <c r="C57" s="145"/>
      <c r="D57" s="145"/>
      <c r="E57" s="145"/>
      <c r="F57" s="145"/>
      <c r="G57" s="145"/>
      <c r="H57" s="145"/>
      <c r="I57" s="3"/>
    </row>
    <row r="58" spans="1:9" ht="15.6" x14ac:dyDescent="0.3">
      <c r="A58" s="3"/>
      <c r="B58" s="144"/>
      <c r="C58" s="145"/>
      <c r="D58" s="145"/>
      <c r="E58" s="145"/>
      <c r="F58" s="145"/>
      <c r="G58" s="145"/>
      <c r="H58" s="145"/>
      <c r="I58" s="3"/>
    </row>
    <row r="59" spans="1:9" ht="15.6" x14ac:dyDescent="0.3">
      <c r="A59" s="3"/>
      <c r="B59" s="144"/>
      <c r="C59" s="145"/>
      <c r="D59" s="145"/>
      <c r="E59" s="145"/>
      <c r="F59" s="145"/>
      <c r="G59" s="145"/>
      <c r="H59" s="145"/>
      <c r="I59" s="3"/>
    </row>
    <row r="60" spans="1:9" ht="15.6" x14ac:dyDescent="0.3">
      <c r="A60" s="3"/>
      <c r="B60" s="144"/>
      <c r="C60" s="145"/>
      <c r="D60" s="145"/>
      <c r="E60" s="145"/>
      <c r="F60" s="145"/>
      <c r="G60" s="145"/>
      <c r="H60" s="145"/>
      <c r="I60" s="3"/>
    </row>
    <row r="61" spans="1:9" ht="15.6" x14ac:dyDescent="0.3">
      <c r="A61" s="3"/>
      <c r="B61" s="144"/>
      <c r="C61" s="145"/>
      <c r="D61" s="145"/>
      <c r="E61" s="145"/>
      <c r="F61" s="145"/>
      <c r="G61" s="145"/>
      <c r="H61" s="145"/>
      <c r="I61" s="3"/>
    </row>
    <row r="62" spans="1:9" ht="15.6" x14ac:dyDescent="0.3">
      <c r="A62" s="3"/>
      <c r="B62" s="144"/>
      <c r="C62" s="145"/>
      <c r="D62" s="145"/>
      <c r="E62" s="145"/>
      <c r="F62" s="145"/>
      <c r="G62" s="145"/>
      <c r="H62" s="145"/>
      <c r="I62" s="3"/>
    </row>
    <row r="63" spans="1:9" ht="15.6" x14ac:dyDescent="0.3">
      <c r="A63" s="3"/>
      <c r="B63" s="144"/>
      <c r="C63" s="145"/>
      <c r="D63" s="145"/>
      <c r="E63" s="145"/>
      <c r="F63" s="145"/>
      <c r="G63" s="145"/>
      <c r="H63" s="145"/>
      <c r="I63" s="3"/>
    </row>
    <row r="64" spans="1:9" ht="15.6" x14ac:dyDescent="0.3">
      <c r="A64" s="3"/>
      <c r="B64" s="144"/>
      <c r="C64" s="145"/>
      <c r="D64" s="145"/>
      <c r="E64" s="145"/>
      <c r="F64" s="145"/>
      <c r="G64" s="145"/>
      <c r="H64" s="145"/>
      <c r="I64" s="3"/>
    </row>
    <row r="65" spans="1:9" ht="15.6" x14ac:dyDescent="0.3">
      <c r="A65" s="3"/>
      <c r="B65" s="144"/>
      <c r="C65" s="145"/>
      <c r="D65" s="145"/>
      <c r="E65" s="145"/>
      <c r="F65" s="145"/>
      <c r="G65" s="145"/>
      <c r="H65" s="145"/>
      <c r="I65" s="3"/>
    </row>
    <row r="66" spans="1:9" ht="15.6" x14ac:dyDescent="0.3">
      <c r="A66" s="3"/>
      <c r="B66" s="146"/>
      <c r="C66" s="145"/>
      <c r="D66" s="145"/>
      <c r="E66" s="145"/>
      <c r="F66" s="145"/>
      <c r="G66" s="145"/>
      <c r="H66" s="145"/>
      <c r="I66" s="3"/>
    </row>
    <row r="67" spans="1:9" ht="15.6" x14ac:dyDescent="0.3">
      <c r="A67" s="3"/>
      <c r="B67" s="138"/>
      <c r="C67" s="138"/>
      <c r="D67" s="138"/>
      <c r="E67" s="138"/>
      <c r="F67" s="138"/>
      <c r="G67" s="138"/>
      <c r="H67" s="138"/>
      <c r="I67" s="3"/>
    </row>
    <row r="68" spans="1:9" ht="15.6" x14ac:dyDescent="0.3">
      <c r="A68" s="3"/>
      <c r="B68" s="138"/>
      <c r="C68" s="138"/>
      <c r="D68" s="138"/>
      <c r="E68" s="138"/>
      <c r="F68" s="138"/>
      <c r="G68" s="138"/>
      <c r="H68" s="138"/>
      <c r="I68" s="3"/>
    </row>
    <row r="69" spans="1:9" ht="15.6" x14ac:dyDescent="0.3">
      <c r="A69" s="3"/>
      <c r="B69" s="138"/>
      <c r="C69" s="138"/>
      <c r="D69" s="138"/>
      <c r="E69" s="138"/>
      <c r="F69" s="138"/>
      <c r="G69" s="138"/>
      <c r="H69" s="138"/>
      <c r="I69" s="3"/>
    </row>
    <row r="70" spans="1:9" ht="15.6" x14ac:dyDescent="0.3">
      <c r="A70" s="3"/>
      <c r="B70" s="138"/>
      <c r="C70" s="138"/>
      <c r="D70" s="138"/>
      <c r="E70" s="138"/>
      <c r="F70" s="138"/>
      <c r="G70" s="138"/>
      <c r="H70" s="147"/>
      <c r="I70" s="3"/>
    </row>
    <row r="71" spans="1:9" ht="15.6" x14ac:dyDescent="0.3">
      <c r="A71" s="3"/>
      <c r="B71" s="138"/>
      <c r="C71" s="138"/>
      <c r="D71" s="138"/>
      <c r="E71" s="138"/>
      <c r="F71" s="138"/>
      <c r="G71" s="138"/>
      <c r="H71" s="138"/>
      <c r="I71" s="3"/>
    </row>
    <row r="72" spans="1:9" ht="15.6" x14ac:dyDescent="0.3">
      <c r="A72" s="3"/>
      <c r="B72" s="138"/>
      <c r="C72" s="138"/>
      <c r="D72" s="138"/>
      <c r="E72" s="138"/>
      <c r="F72" s="138"/>
      <c r="G72" s="138"/>
      <c r="H72" s="138"/>
      <c r="I72" s="3"/>
    </row>
    <row r="73" spans="1:9" ht="15.6" x14ac:dyDescent="0.3">
      <c r="A73" s="3"/>
      <c r="B73" s="138"/>
      <c r="C73" s="138"/>
      <c r="D73" s="138"/>
      <c r="E73" s="138"/>
      <c r="F73" s="138"/>
      <c r="G73" s="138"/>
      <c r="H73" s="138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ht="15.6" x14ac:dyDescent="0.3">
      <c r="A97" s="3"/>
      <c r="B97" s="137"/>
      <c r="C97" s="137"/>
      <c r="D97" s="138"/>
      <c r="E97" s="138"/>
      <c r="F97" s="138"/>
      <c r="G97" s="138"/>
      <c r="H97" s="139"/>
      <c r="I97" s="3"/>
    </row>
    <row r="98" spans="1:9" ht="15.6" x14ac:dyDescent="0.3">
      <c r="A98" s="3"/>
      <c r="B98" s="139"/>
      <c r="C98" s="138"/>
      <c r="D98" s="138"/>
      <c r="E98" s="138"/>
      <c r="F98" s="138"/>
      <c r="G98" s="138"/>
      <c r="H98" s="138"/>
      <c r="I98" s="3"/>
    </row>
    <row r="99" spans="1:9" ht="15.6" x14ac:dyDescent="0.3">
      <c r="A99" s="3"/>
      <c r="B99" s="139"/>
      <c r="C99" s="138"/>
      <c r="D99" s="138"/>
      <c r="E99" s="138"/>
      <c r="F99" s="140"/>
      <c r="G99" s="140"/>
      <c r="H99" s="141"/>
      <c r="I99" s="3"/>
    </row>
    <row r="100" spans="1:9" ht="15.6" x14ac:dyDescent="0.3">
      <c r="A100" s="3"/>
      <c r="B100" s="139"/>
      <c r="C100" s="138"/>
      <c r="D100" s="138"/>
      <c r="E100" s="138"/>
      <c r="F100" s="140"/>
      <c r="G100" s="140"/>
      <c r="H100" s="141"/>
      <c r="I100" s="3"/>
    </row>
    <row r="101" spans="1:9" ht="15.6" x14ac:dyDescent="0.3">
      <c r="A101" s="3"/>
      <c r="B101" s="138"/>
      <c r="C101" s="138"/>
      <c r="D101" s="138"/>
      <c r="E101" s="139"/>
      <c r="F101" s="138"/>
      <c r="G101" s="138"/>
      <c r="H101" s="138"/>
      <c r="I101" s="3"/>
    </row>
    <row r="102" spans="1:9" ht="15.6" x14ac:dyDescent="0.3">
      <c r="A102" s="3"/>
      <c r="B102" s="138"/>
      <c r="C102" s="138"/>
      <c r="D102" s="138"/>
      <c r="E102" s="138"/>
      <c r="F102" s="142"/>
      <c r="G102" s="138"/>
      <c r="H102" s="138"/>
      <c r="I102" s="3"/>
    </row>
    <row r="103" spans="1:9" ht="15.6" x14ac:dyDescent="0.3">
      <c r="A103" s="3"/>
      <c r="B103" s="143"/>
      <c r="C103" s="143"/>
      <c r="D103" s="143"/>
      <c r="E103" s="143"/>
      <c r="F103" s="143"/>
      <c r="G103" s="143"/>
      <c r="H103" s="143"/>
      <c r="I103" s="3"/>
    </row>
    <row r="104" spans="1:9" ht="15.6" x14ac:dyDescent="0.3">
      <c r="A104" s="3"/>
      <c r="B104" s="143"/>
      <c r="C104" s="143"/>
      <c r="D104" s="143"/>
      <c r="E104" s="143"/>
      <c r="F104" s="143"/>
      <c r="G104" s="143"/>
      <c r="H104" s="143"/>
      <c r="I104" s="3"/>
    </row>
    <row r="105" spans="1:9" ht="15.6" x14ac:dyDescent="0.3">
      <c r="A105" s="3"/>
      <c r="B105" s="144"/>
      <c r="C105" s="145"/>
      <c r="D105" s="145"/>
      <c r="E105" s="145"/>
      <c r="F105" s="145"/>
      <c r="G105" s="145"/>
      <c r="H105" s="145"/>
      <c r="I105" s="3"/>
    </row>
    <row r="106" spans="1:9" ht="15.6" x14ac:dyDescent="0.3">
      <c r="A106" s="3"/>
      <c r="B106" s="144"/>
      <c r="C106" s="145"/>
      <c r="D106" s="145"/>
      <c r="E106" s="145"/>
      <c r="F106" s="145"/>
      <c r="G106" s="145"/>
      <c r="H106" s="145"/>
      <c r="I106" s="3"/>
    </row>
    <row r="107" spans="1:9" ht="15.6" x14ac:dyDescent="0.3">
      <c r="A107" s="3"/>
      <c r="B107" s="144"/>
      <c r="C107" s="145"/>
      <c r="D107" s="145"/>
      <c r="E107" s="145"/>
      <c r="F107" s="145"/>
      <c r="G107" s="145"/>
      <c r="H107" s="145"/>
      <c r="I107" s="3"/>
    </row>
    <row r="108" spans="1:9" ht="15.6" x14ac:dyDescent="0.3">
      <c r="A108" s="3"/>
      <c r="B108" s="144"/>
      <c r="C108" s="145"/>
      <c r="D108" s="145"/>
      <c r="E108" s="145"/>
      <c r="F108" s="145"/>
      <c r="G108" s="145"/>
      <c r="H108" s="145"/>
      <c r="I108" s="3"/>
    </row>
    <row r="109" spans="1:9" ht="15.6" x14ac:dyDescent="0.3">
      <c r="A109" s="3"/>
      <c r="B109" s="144"/>
      <c r="C109" s="145"/>
      <c r="D109" s="145"/>
      <c r="E109" s="145"/>
      <c r="F109" s="145"/>
      <c r="G109" s="145"/>
      <c r="H109" s="145"/>
      <c r="I109" s="3"/>
    </row>
    <row r="110" spans="1:9" ht="15.6" x14ac:dyDescent="0.3">
      <c r="A110" s="3"/>
      <c r="B110" s="144"/>
      <c r="C110" s="145"/>
      <c r="D110" s="145"/>
      <c r="E110" s="145"/>
      <c r="F110" s="145"/>
      <c r="G110" s="145"/>
      <c r="H110" s="145"/>
      <c r="I110" s="3"/>
    </row>
    <row r="111" spans="1:9" ht="15.6" x14ac:dyDescent="0.3">
      <c r="A111" s="3"/>
      <c r="B111" s="144"/>
      <c r="C111" s="145"/>
      <c r="D111" s="145"/>
      <c r="E111" s="145"/>
      <c r="F111" s="145"/>
      <c r="G111" s="145"/>
      <c r="H111" s="145"/>
      <c r="I111" s="3"/>
    </row>
    <row r="112" spans="1:9" ht="15.6" x14ac:dyDescent="0.3">
      <c r="A112" s="3"/>
      <c r="B112" s="144"/>
      <c r="C112" s="145"/>
      <c r="D112" s="145"/>
      <c r="E112" s="145"/>
      <c r="F112" s="145"/>
      <c r="G112" s="145"/>
      <c r="H112" s="145"/>
      <c r="I112" s="3"/>
    </row>
    <row r="113" spans="1:9" ht="15.6" x14ac:dyDescent="0.3">
      <c r="A113" s="3"/>
      <c r="B113" s="144"/>
      <c r="C113" s="145"/>
      <c r="D113" s="145"/>
      <c r="E113" s="145"/>
      <c r="F113" s="145"/>
      <c r="G113" s="145"/>
      <c r="H113" s="145"/>
      <c r="I113" s="3"/>
    </row>
    <row r="114" spans="1:9" ht="15.6" x14ac:dyDescent="0.3">
      <c r="A114" s="3"/>
      <c r="B114" s="146"/>
      <c r="C114" s="145"/>
      <c r="D114" s="145"/>
      <c r="E114" s="145"/>
      <c r="F114" s="145"/>
      <c r="G114" s="145"/>
      <c r="H114" s="145"/>
      <c r="I114" s="3"/>
    </row>
    <row r="115" spans="1:9" ht="15.6" x14ac:dyDescent="0.3">
      <c r="A115" s="3"/>
      <c r="B115" s="138"/>
      <c r="C115" s="138"/>
      <c r="D115" s="138"/>
      <c r="E115" s="138"/>
      <c r="F115" s="138"/>
      <c r="G115" s="138"/>
      <c r="H115" s="138"/>
      <c r="I115" s="3"/>
    </row>
    <row r="116" spans="1:9" ht="15.6" x14ac:dyDescent="0.3">
      <c r="A116" s="3"/>
      <c r="B116" s="138"/>
      <c r="C116" s="138"/>
      <c r="D116" s="138"/>
      <c r="E116" s="138"/>
      <c r="F116" s="138"/>
      <c r="G116" s="138"/>
      <c r="H116" s="138"/>
      <c r="I116" s="3"/>
    </row>
    <row r="117" spans="1:9" ht="15.6" x14ac:dyDescent="0.3">
      <c r="A117" s="3"/>
      <c r="B117" s="138"/>
      <c r="C117" s="138"/>
      <c r="D117" s="138"/>
      <c r="E117" s="138"/>
      <c r="F117" s="138"/>
      <c r="G117" s="138"/>
      <c r="H117" s="138"/>
      <c r="I117" s="3"/>
    </row>
    <row r="118" spans="1:9" ht="15.6" x14ac:dyDescent="0.3">
      <c r="A118" s="3"/>
      <c r="B118" s="138"/>
      <c r="C118" s="138"/>
      <c r="D118" s="138"/>
      <c r="E118" s="138"/>
      <c r="F118" s="138"/>
      <c r="G118" s="138"/>
      <c r="H118" s="147"/>
      <c r="I118" s="3"/>
    </row>
    <row r="119" spans="1:9" ht="15.6" x14ac:dyDescent="0.3">
      <c r="A119" s="3"/>
      <c r="B119" s="138"/>
      <c r="C119" s="138"/>
      <c r="D119" s="138"/>
      <c r="E119" s="138"/>
      <c r="F119" s="138"/>
      <c r="G119" s="138"/>
      <c r="H119" s="138"/>
      <c r="I119" s="3"/>
    </row>
    <row r="120" spans="1:9" ht="15.6" x14ac:dyDescent="0.3">
      <c r="A120" s="3"/>
      <c r="B120" s="138"/>
      <c r="C120" s="138"/>
      <c r="D120" s="138"/>
      <c r="E120" s="138"/>
      <c r="F120" s="138"/>
      <c r="G120" s="138"/>
      <c r="H120" s="138"/>
      <c r="I120" s="3"/>
    </row>
    <row r="121" spans="1:9" ht="15.6" x14ac:dyDescent="0.3">
      <c r="A121" s="3"/>
      <c r="B121" s="138"/>
      <c r="C121" s="138"/>
      <c r="D121" s="138"/>
      <c r="E121" s="138"/>
      <c r="F121" s="138"/>
      <c r="G121" s="138"/>
      <c r="H121" s="138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6" x14ac:dyDescent="0.3">
      <c r="A145" s="3"/>
      <c r="B145" s="137"/>
      <c r="C145" s="137"/>
      <c r="D145" s="138"/>
      <c r="E145" s="138"/>
      <c r="F145" s="138"/>
      <c r="G145" s="138"/>
      <c r="H145" s="139"/>
      <c r="I145" s="3"/>
    </row>
    <row r="146" spans="1:9" ht="15.6" x14ac:dyDescent="0.3">
      <c r="A146" s="3"/>
      <c r="B146" s="139"/>
      <c r="C146" s="138"/>
      <c r="D146" s="138"/>
      <c r="E146" s="138"/>
      <c r="F146" s="138"/>
      <c r="G146" s="138"/>
      <c r="H146" s="138"/>
      <c r="I146" s="3"/>
    </row>
    <row r="147" spans="1:9" ht="15.6" x14ac:dyDescent="0.3">
      <c r="A147" s="3"/>
      <c r="B147" s="139"/>
      <c r="C147" s="138"/>
      <c r="D147" s="138"/>
      <c r="E147" s="138"/>
      <c r="F147" s="140"/>
      <c r="G147" s="140"/>
      <c r="H147" s="141"/>
      <c r="I147" s="3"/>
    </row>
    <row r="148" spans="1:9" ht="15.6" x14ac:dyDescent="0.3">
      <c r="A148" s="3"/>
      <c r="B148" s="139"/>
      <c r="C148" s="138"/>
      <c r="D148" s="138"/>
      <c r="E148" s="138"/>
      <c r="F148" s="140"/>
      <c r="G148" s="140"/>
      <c r="H148" s="141"/>
      <c r="I148" s="3"/>
    </row>
    <row r="149" spans="1:9" ht="15.6" x14ac:dyDescent="0.3">
      <c r="A149" s="3"/>
      <c r="B149" s="138"/>
      <c r="C149" s="138"/>
      <c r="D149" s="138"/>
      <c r="E149" s="139"/>
      <c r="F149" s="138"/>
      <c r="G149" s="138"/>
      <c r="H149" s="138"/>
      <c r="I149" s="3"/>
    </row>
    <row r="150" spans="1:9" ht="15.6" x14ac:dyDescent="0.3">
      <c r="A150" s="3"/>
      <c r="B150" s="138"/>
      <c r="C150" s="138"/>
      <c r="D150" s="138"/>
      <c r="E150" s="138"/>
      <c r="F150" s="142"/>
      <c r="G150" s="138"/>
      <c r="H150" s="138"/>
      <c r="I150" s="3"/>
    </row>
    <row r="151" spans="1:9" ht="15.6" x14ac:dyDescent="0.3">
      <c r="A151" s="3"/>
      <c r="B151" s="143"/>
      <c r="C151" s="143"/>
      <c r="D151" s="143"/>
      <c r="E151" s="143"/>
      <c r="F151" s="143"/>
      <c r="G151" s="143"/>
      <c r="H151" s="143"/>
      <c r="I151" s="3"/>
    </row>
    <row r="152" spans="1:9" ht="15.6" x14ac:dyDescent="0.3">
      <c r="A152" s="3"/>
      <c r="B152" s="143"/>
      <c r="C152" s="143"/>
      <c r="D152" s="143"/>
      <c r="E152" s="143"/>
      <c r="F152" s="143"/>
      <c r="G152" s="143"/>
      <c r="H152" s="143"/>
      <c r="I152" s="3"/>
    </row>
    <row r="153" spans="1:9" ht="15.6" x14ac:dyDescent="0.3">
      <c r="A153" s="3"/>
      <c r="B153" s="144"/>
      <c r="C153" s="145"/>
      <c r="D153" s="145"/>
      <c r="E153" s="145"/>
      <c r="F153" s="145"/>
      <c r="G153" s="145"/>
      <c r="H153" s="145"/>
      <c r="I153" s="3"/>
    </row>
    <row r="154" spans="1:9" ht="15.6" x14ac:dyDescent="0.3">
      <c r="A154" s="3"/>
      <c r="B154" s="144"/>
      <c r="C154" s="145"/>
      <c r="D154" s="145"/>
      <c r="E154" s="145"/>
      <c r="F154" s="145"/>
      <c r="G154" s="145"/>
      <c r="H154" s="145"/>
      <c r="I154" s="3"/>
    </row>
    <row r="155" spans="1:9" ht="15.6" x14ac:dyDescent="0.3">
      <c r="A155" s="3"/>
      <c r="B155" s="144"/>
      <c r="C155" s="145"/>
      <c r="D155" s="145"/>
      <c r="E155" s="145"/>
      <c r="F155" s="145"/>
      <c r="G155" s="145"/>
      <c r="H155" s="145"/>
      <c r="I155" s="3"/>
    </row>
    <row r="156" spans="1:9" ht="15.6" x14ac:dyDescent="0.3">
      <c r="A156" s="3"/>
      <c r="B156" s="144"/>
      <c r="C156" s="145"/>
      <c r="D156" s="145"/>
      <c r="E156" s="145"/>
      <c r="F156" s="145"/>
      <c r="G156" s="145"/>
      <c r="H156" s="145"/>
      <c r="I156" s="3"/>
    </row>
    <row r="157" spans="1:9" ht="15.6" x14ac:dyDescent="0.3">
      <c r="A157" s="3"/>
      <c r="B157" s="144"/>
      <c r="C157" s="145"/>
      <c r="D157" s="145"/>
      <c r="E157" s="145"/>
      <c r="F157" s="145"/>
      <c r="G157" s="145"/>
      <c r="H157" s="145"/>
      <c r="I157" s="3"/>
    </row>
    <row r="158" spans="1:9" ht="15.6" x14ac:dyDescent="0.3">
      <c r="A158" s="3"/>
      <c r="B158" s="144"/>
      <c r="C158" s="145"/>
      <c r="D158" s="145"/>
      <c r="E158" s="145"/>
      <c r="F158" s="145"/>
      <c r="G158" s="145"/>
      <c r="H158" s="145"/>
      <c r="I158" s="3"/>
    </row>
    <row r="159" spans="1:9" ht="15.6" x14ac:dyDescent="0.3">
      <c r="A159" s="3"/>
      <c r="B159" s="144"/>
      <c r="C159" s="145"/>
      <c r="D159" s="145"/>
      <c r="E159" s="145"/>
      <c r="F159" s="145"/>
      <c r="G159" s="145"/>
      <c r="H159" s="145"/>
      <c r="I159" s="3"/>
    </row>
    <row r="160" spans="1:9" ht="15.6" x14ac:dyDescent="0.3">
      <c r="A160" s="3"/>
      <c r="B160" s="144"/>
      <c r="C160" s="145"/>
      <c r="D160" s="145"/>
      <c r="E160" s="145"/>
      <c r="F160" s="145"/>
      <c r="G160" s="145"/>
      <c r="H160" s="145"/>
      <c r="I160" s="3"/>
    </row>
    <row r="161" spans="1:9" ht="15.6" x14ac:dyDescent="0.3">
      <c r="A161" s="3"/>
      <c r="B161" s="144"/>
      <c r="C161" s="145"/>
      <c r="D161" s="145"/>
      <c r="E161" s="145"/>
      <c r="F161" s="145"/>
      <c r="G161" s="145"/>
      <c r="H161" s="145"/>
      <c r="I161" s="3"/>
    </row>
    <row r="162" spans="1:9" ht="15.6" x14ac:dyDescent="0.3">
      <c r="A162" s="3"/>
      <c r="B162" s="146"/>
      <c r="C162" s="145"/>
      <c r="D162" s="145"/>
      <c r="E162" s="145"/>
      <c r="F162" s="145"/>
      <c r="G162" s="145"/>
      <c r="H162" s="145"/>
      <c r="I162" s="3"/>
    </row>
    <row r="163" spans="1:9" ht="15.6" x14ac:dyDescent="0.3">
      <c r="A163" s="3"/>
      <c r="B163" s="138"/>
      <c r="C163" s="138"/>
      <c r="D163" s="138"/>
      <c r="E163" s="138"/>
      <c r="F163" s="138"/>
      <c r="G163" s="138"/>
      <c r="H163" s="138"/>
      <c r="I163" s="3"/>
    </row>
    <row r="164" spans="1:9" ht="15.6" x14ac:dyDescent="0.3">
      <c r="A164" s="3"/>
      <c r="B164" s="138"/>
      <c r="C164" s="138"/>
      <c r="D164" s="138"/>
      <c r="E164" s="138"/>
      <c r="F164" s="138"/>
      <c r="G164" s="138"/>
      <c r="H164" s="138"/>
      <c r="I164" s="3"/>
    </row>
    <row r="165" spans="1:9" ht="15.6" x14ac:dyDescent="0.3">
      <c r="A165" s="3"/>
      <c r="B165" s="138"/>
      <c r="C165" s="138"/>
      <c r="D165" s="138"/>
      <c r="E165" s="138"/>
      <c r="F165" s="138"/>
      <c r="G165" s="138"/>
      <c r="H165" s="138"/>
      <c r="I165" s="3"/>
    </row>
    <row r="166" spans="1:9" ht="15.6" x14ac:dyDescent="0.3">
      <c r="A166" s="3"/>
      <c r="B166" s="138"/>
      <c r="C166" s="138"/>
      <c r="D166" s="138"/>
      <c r="E166" s="138"/>
      <c r="F166" s="138"/>
      <c r="G166" s="138"/>
      <c r="H166" s="147"/>
      <c r="I166" s="3"/>
    </row>
    <row r="167" spans="1:9" ht="15.6" x14ac:dyDescent="0.3">
      <c r="A167" s="3"/>
      <c r="B167" s="138"/>
      <c r="C167" s="138"/>
      <c r="D167" s="138"/>
      <c r="E167" s="138"/>
      <c r="F167" s="138"/>
      <c r="G167" s="138"/>
      <c r="H167" s="138"/>
      <c r="I167" s="3"/>
    </row>
    <row r="168" spans="1:9" ht="15.6" x14ac:dyDescent="0.3">
      <c r="A168" s="3"/>
      <c r="B168" s="138"/>
      <c r="C168" s="138"/>
      <c r="D168" s="138"/>
      <c r="E168" s="138"/>
      <c r="F168" s="138"/>
      <c r="G168" s="138"/>
      <c r="H168" s="138"/>
      <c r="I168" s="3"/>
    </row>
    <row r="169" spans="1:9" ht="15.6" x14ac:dyDescent="0.3">
      <c r="A169" s="3"/>
      <c r="B169" s="138"/>
      <c r="C169" s="138"/>
      <c r="D169" s="138"/>
      <c r="E169" s="138"/>
      <c r="F169" s="138"/>
      <c r="G169" s="138"/>
      <c r="H169" s="138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6" x14ac:dyDescent="0.3">
      <c r="A193" s="3"/>
      <c r="B193" s="137"/>
      <c r="C193" s="137"/>
      <c r="D193" s="138"/>
      <c r="E193" s="138"/>
      <c r="F193" s="138"/>
      <c r="G193" s="138"/>
      <c r="H193" s="139"/>
      <c r="I193" s="3"/>
    </row>
    <row r="194" spans="1:9" ht="15.6" x14ac:dyDescent="0.3">
      <c r="A194" s="3"/>
      <c r="B194" s="139"/>
      <c r="C194" s="138"/>
      <c r="D194" s="138"/>
      <c r="E194" s="138"/>
      <c r="F194" s="138"/>
      <c r="G194" s="138"/>
      <c r="H194" s="138"/>
      <c r="I194" s="3"/>
    </row>
    <row r="195" spans="1:9" ht="15.6" x14ac:dyDescent="0.3">
      <c r="A195" s="3"/>
      <c r="B195" s="139"/>
      <c r="C195" s="138"/>
      <c r="D195" s="138"/>
      <c r="E195" s="138"/>
      <c r="F195" s="140"/>
      <c r="G195" s="140"/>
      <c r="H195" s="141"/>
      <c r="I195" s="3"/>
    </row>
    <row r="196" spans="1:9" ht="15.6" x14ac:dyDescent="0.3">
      <c r="A196" s="3"/>
      <c r="B196" s="139"/>
      <c r="C196" s="138"/>
      <c r="D196" s="138"/>
      <c r="E196" s="138"/>
      <c r="F196" s="140"/>
      <c r="G196" s="140"/>
      <c r="H196" s="141"/>
      <c r="I196" s="3"/>
    </row>
    <row r="197" spans="1:9" ht="15.6" x14ac:dyDescent="0.3">
      <c r="A197" s="3"/>
      <c r="B197" s="138"/>
      <c r="C197" s="138"/>
      <c r="D197" s="138"/>
      <c r="E197" s="139"/>
      <c r="F197" s="138"/>
      <c r="G197" s="138"/>
      <c r="H197" s="138"/>
      <c r="I197" s="3"/>
    </row>
    <row r="198" spans="1:9" ht="15.6" x14ac:dyDescent="0.3">
      <c r="A198" s="3"/>
      <c r="B198" s="138"/>
      <c r="C198" s="138"/>
      <c r="D198" s="138"/>
      <c r="E198" s="138"/>
      <c r="F198" s="142"/>
      <c r="G198" s="138"/>
      <c r="H198" s="138"/>
      <c r="I198" s="3"/>
    </row>
    <row r="199" spans="1:9" ht="15.6" x14ac:dyDescent="0.3">
      <c r="A199" s="3"/>
      <c r="B199" s="143"/>
      <c r="C199" s="143"/>
      <c r="D199" s="143"/>
      <c r="E199" s="143"/>
      <c r="F199" s="143"/>
      <c r="G199" s="143"/>
      <c r="H199" s="143"/>
      <c r="I199" s="3"/>
    </row>
    <row r="200" spans="1:9" ht="15.6" x14ac:dyDescent="0.3">
      <c r="A200" s="3"/>
      <c r="B200" s="143"/>
      <c r="C200" s="143"/>
      <c r="D200" s="143"/>
      <c r="E200" s="143"/>
      <c r="F200" s="143"/>
      <c r="G200" s="143"/>
      <c r="H200" s="143"/>
      <c r="I200" s="3"/>
    </row>
    <row r="201" spans="1:9" ht="15.6" x14ac:dyDescent="0.3">
      <c r="A201" s="3"/>
      <c r="B201" s="144"/>
      <c r="C201" s="145"/>
      <c r="D201" s="145"/>
      <c r="E201" s="145"/>
      <c r="F201" s="145"/>
      <c r="G201" s="145"/>
      <c r="H201" s="145"/>
      <c r="I201" s="3"/>
    </row>
    <row r="202" spans="1:9" ht="15.6" x14ac:dyDescent="0.3">
      <c r="A202" s="3"/>
      <c r="B202" s="144"/>
      <c r="C202" s="145"/>
      <c r="D202" s="145"/>
      <c r="E202" s="145"/>
      <c r="F202" s="145"/>
      <c r="G202" s="145"/>
      <c r="H202" s="145"/>
      <c r="I202" s="3"/>
    </row>
    <row r="203" spans="1:9" ht="15.6" x14ac:dyDescent="0.3">
      <c r="A203" s="3"/>
      <c r="B203" s="144"/>
      <c r="C203" s="145"/>
      <c r="D203" s="145"/>
      <c r="E203" s="145"/>
      <c r="F203" s="145"/>
      <c r="G203" s="145"/>
      <c r="H203" s="145"/>
      <c r="I203" s="3"/>
    </row>
    <row r="204" spans="1:9" ht="15.6" x14ac:dyDescent="0.3">
      <c r="A204" s="3"/>
      <c r="B204" s="144"/>
      <c r="C204" s="145"/>
      <c r="D204" s="145"/>
      <c r="E204" s="145"/>
      <c r="F204" s="145"/>
      <c r="G204" s="145"/>
      <c r="H204" s="145"/>
      <c r="I204" s="3"/>
    </row>
    <row r="205" spans="1:9" ht="15.6" x14ac:dyDescent="0.3">
      <c r="A205" s="3"/>
      <c r="B205" s="144"/>
      <c r="C205" s="145"/>
      <c r="D205" s="145"/>
      <c r="E205" s="145"/>
      <c r="F205" s="145"/>
      <c r="G205" s="145"/>
      <c r="H205" s="145"/>
      <c r="I205" s="3"/>
    </row>
    <row r="206" spans="1:9" ht="15.6" x14ac:dyDescent="0.3">
      <c r="A206" s="3"/>
      <c r="B206" s="144"/>
      <c r="C206" s="145"/>
      <c r="D206" s="145"/>
      <c r="E206" s="145"/>
      <c r="F206" s="145"/>
      <c r="G206" s="145"/>
      <c r="H206" s="145"/>
      <c r="I206" s="3"/>
    </row>
    <row r="207" spans="1:9" ht="15.6" x14ac:dyDescent="0.3">
      <c r="A207" s="3"/>
      <c r="B207" s="144"/>
      <c r="C207" s="145"/>
      <c r="D207" s="145"/>
      <c r="E207" s="145"/>
      <c r="F207" s="145"/>
      <c r="G207" s="145"/>
      <c r="H207" s="145"/>
      <c r="I207" s="3"/>
    </row>
    <row r="208" spans="1:9" ht="15.6" x14ac:dyDescent="0.3">
      <c r="A208" s="3"/>
      <c r="B208" s="144"/>
      <c r="C208" s="145"/>
      <c r="D208" s="145"/>
      <c r="E208" s="145"/>
      <c r="F208" s="145"/>
      <c r="G208" s="145"/>
      <c r="H208" s="145"/>
      <c r="I208" s="3"/>
    </row>
    <row r="209" spans="1:9" ht="15.6" x14ac:dyDescent="0.3">
      <c r="A209" s="3"/>
      <c r="B209" s="144"/>
      <c r="C209" s="145"/>
      <c r="D209" s="145"/>
      <c r="E209" s="145"/>
      <c r="F209" s="145"/>
      <c r="G209" s="145"/>
      <c r="H209" s="145"/>
      <c r="I209" s="3"/>
    </row>
    <row r="210" spans="1:9" ht="15.6" x14ac:dyDescent="0.3">
      <c r="A210" s="3"/>
      <c r="B210" s="146"/>
      <c r="C210" s="145"/>
      <c r="D210" s="145"/>
      <c r="E210" s="145"/>
      <c r="F210" s="145"/>
      <c r="G210" s="145"/>
      <c r="H210" s="145"/>
      <c r="I210" s="3"/>
    </row>
    <row r="211" spans="1:9" ht="15.6" x14ac:dyDescent="0.3">
      <c r="A211" s="3"/>
      <c r="B211" s="138"/>
      <c r="C211" s="138"/>
      <c r="D211" s="138"/>
      <c r="E211" s="138"/>
      <c r="F211" s="138"/>
      <c r="G211" s="138"/>
      <c r="H211" s="138"/>
      <c r="I211" s="3"/>
    </row>
    <row r="212" spans="1:9" ht="15.6" x14ac:dyDescent="0.3">
      <c r="A212" s="3"/>
      <c r="B212" s="138"/>
      <c r="C212" s="138"/>
      <c r="D212" s="138"/>
      <c r="E212" s="138"/>
      <c r="F212" s="138"/>
      <c r="G212" s="138"/>
      <c r="H212" s="138"/>
      <c r="I212" s="3"/>
    </row>
    <row r="213" spans="1:9" ht="15.6" x14ac:dyDescent="0.3">
      <c r="A213" s="3"/>
      <c r="B213" s="138"/>
      <c r="C213" s="138"/>
      <c r="D213" s="138"/>
      <c r="E213" s="138"/>
      <c r="F213" s="138"/>
      <c r="G213" s="138"/>
      <c r="H213" s="138"/>
      <c r="I213" s="3"/>
    </row>
    <row r="214" spans="1:9" ht="15.6" x14ac:dyDescent="0.3">
      <c r="A214" s="3"/>
      <c r="B214" s="138"/>
      <c r="C214" s="138"/>
      <c r="D214" s="138"/>
      <c r="E214" s="138"/>
      <c r="F214" s="138"/>
      <c r="G214" s="138"/>
      <c r="H214" s="147"/>
      <c r="I214" s="3"/>
    </row>
    <row r="215" spans="1:9" ht="15.6" x14ac:dyDescent="0.3">
      <c r="A215" s="3"/>
      <c r="B215" s="138"/>
      <c r="C215" s="138"/>
      <c r="D215" s="138"/>
      <c r="E215" s="138"/>
      <c r="F215" s="138"/>
      <c r="G215" s="138"/>
      <c r="H215" s="138"/>
      <c r="I215" s="3"/>
    </row>
    <row r="216" spans="1:9" ht="15.6" x14ac:dyDescent="0.3">
      <c r="A216" s="3"/>
      <c r="B216" s="138"/>
      <c r="C216" s="138"/>
      <c r="D216" s="138"/>
      <c r="E216" s="138"/>
      <c r="F216" s="138"/>
      <c r="G216" s="138"/>
      <c r="H216" s="138"/>
      <c r="I216" s="3"/>
    </row>
    <row r="217" spans="1:9" ht="15.6" x14ac:dyDescent="0.3">
      <c r="A217" s="3"/>
      <c r="B217" s="138"/>
      <c r="C217" s="138"/>
      <c r="D217" s="138"/>
      <c r="E217" s="138"/>
      <c r="F217" s="138"/>
      <c r="G217" s="138"/>
      <c r="H217" s="138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6" x14ac:dyDescent="0.3">
      <c r="A241" s="3"/>
      <c r="B241" s="137"/>
      <c r="C241" s="137"/>
      <c r="D241" s="138"/>
      <c r="E241" s="138"/>
      <c r="F241" s="138"/>
      <c r="G241" s="138"/>
      <c r="H241" s="139"/>
      <c r="I241" s="3"/>
    </row>
    <row r="242" spans="1:9" ht="15.6" x14ac:dyDescent="0.3">
      <c r="A242" s="3"/>
      <c r="B242" s="139"/>
      <c r="C242" s="138"/>
      <c r="D242" s="138"/>
      <c r="E242" s="138"/>
      <c r="F242" s="138"/>
      <c r="G242" s="138"/>
      <c r="H242" s="138"/>
      <c r="I242" s="3"/>
    </row>
    <row r="243" spans="1:9" ht="15.6" x14ac:dyDescent="0.3">
      <c r="A243" s="3"/>
      <c r="B243" s="139"/>
      <c r="C243" s="138"/>
      <c r="D243" s="138"/>
      <c r="E243" s="138"/>
      <c r="F243" s="140"/>
      <c r="G243" s="140"/>
      <c r="H243" s="141"/>
      <c r="I243" s="3"/>
    </row>
    <row r="244" spans="1:9" ht="15.6" x14ac:dyDescent="0.3">
      <c r="A244" s="3"/>
      <c r="B244" s="139"/>
      <c r="C244" s="138"/>
      <c r="D244" s="138"/>
      <c r="E244" s="138"/>
      <c r="F244" s="140"/>
      <c r="G244" s="140"/>
      <c r="H244" s="141"/>
      <c r="I244" s="3"/>
    </row>
    <row r="245" spans="1:9" ht="15.6" x14ac:dyDescent="0.3">
      <c r="A245" s="3"/>
      <c r="B245" s="138"/>
      <c r="C245" s="138"/>
      <c r="D245" s="138"/>
      <c r="E245" s="139"/>
      <c r="F245" s="138"/>
      <c r="G245" s="138"/>
      <c r="H245" s="138"/>
      <c r="I245" s="3"/>
    </row>
    <row r="246" spans="1:9" ht="15.6" x14ac:dyDescent="0.3">
      <c r="A246" s="3"/>
      <c r="B246" s="138"/>
      <c r="C246" s="138"/>
      <c r="D246" s="138"/>
      <c r="E246" s="138"/>
      <c r="F246" s="142"/>
      <c r="G246" s="138"/>
      <c r="H246" s="138"/>
      <c r="I246" s="3"/>
    </row>
    <row r="247" spans="1:9" ht="15.6" x14ac:dyDescent="0.3">
      <c r="A247" s="3"/>
      <c r="B247" s="143"/>
      <c r="C247" s="143"/>
      <c r="D247" s="143"/>
      <c r="E247" s="143"/>
      <c r="F247" s="143"/>
      <c r="G247" s="143"/>
      <c r="H247" s="143"/>
      <c r="I247" s="3"/>
    </row>
    <row r="248" spans="1:9" ht="15.6" x14ac:dyDescent="0.3">
      <c r="A248" s="3"/>
      <c r="B248" s="143"/>
      <c r="C248" s="143"/>
      <c r="D248" s="143"/>
      <c r="E248" s="143"/>
      <c r="F248" s="143"/>
      <c r="G248" s="143"/>
      <c r="H248" s="143"/>
      <c r="I248" s="3"/>
    </row>
    <row r="249" spans="1:9" ht="15.6" x14ac:dyDescent="0.3">
      <c r="A249" s="3"/>
      <c r="B249" s="144"/>
      <c r="C249" s="145"/>
      <c r="D249" s="145"/>
      <c r="E249" s="145"/>
      <c r="F249" s="145"/>
      <c r="G249" s="145"/>
      <c r="H249" s="145"/>
      <c r="I249" s="3"/>
    </row>
    <row r="250" spans="1:9" ht="15.6" x14ac:dyDescent="0.3">
      <c r="A250" s="3"/>
      <c r="B250" s="144"/>
      <c r="C250" s="145"/>
      <c r="D250" s="145"/>
      <c r="E250" s="145"/>
      <c r="F250" s="145"/>
      <c r="G250" s="145"/>
      <c r="H250" s="145"/>
      <c r="I250" s="3"/>
    </row>
    <row r="251" spans="1:9" ht="15.6" x14ac:dyDescent="0.3">
      <c r="A251" s="3"/>
      <c r="B251" s="144"/>
      <c r="C251" s="145"/>
      <c r="D251" s="145"/>
      <c r="E251" s="145"/>
      <c r="F251" s="145"/>
      <c r="G251" s="145"/>
      <c r="H251" s="145"/>
      <c r="I251" s="3"/>
    </row>
    <row r="252" spans="1:9" ht="15.6" x14ac:dyDescent="0.3">
      <c r="A252" s="3"/>
      <c r="B252" s="144"/>
      <c r="C252" s="145"/>
      <c r="D252" s="145"/>
      <c r="E252" s="145"/>
      <c r="F252" s="145"/>
      <c r="G252" s="145"/>
      <c r="H252" s="145"/>
      <c r="I252" s="3"/>
    </row>
    <row r="253" spans="1:9" ht="15.6" x14ac:dyDescent="0.3">
      <c r="A253" s="3"/>
      <c r="B253" s="144"/>
      <c r="C253" s="145"/>
      <c r="D253" s="145"/>
      <c r="E253" s="145"/>
      <c r="F253" s="145"/>
      <c r="G253" s="145"/>
      <c r="H253" s="145"/>
      <c r="I253" s="3"/>
    </row>
    <row r="254" spans="1:9" ht="15.6" x14ac:dyDescent="0.3">
      <c r="A254" s="3"/>
      <c r="B254" s="144"/>
      <c r="C254" s="145"/>
      <c r="D254" s="145"/>
      <c r="E254" s="145"/>
      <c r="F254" s="145"/>
      <c r="G254" s="145"/>
      <c r="H254" s="145"/>
      <c r="I254" s="3"/>
    </row>
    <row r="255" spans="1:9" ht="15.6" x14ac:dyDescent="0.3">
      <c r="A255" s="3"/>
      <c r="B255" s="144"/>
      <c r="C255" s="145"/>
      <c r="D255" s="145"/>
      <c r="E255" s="145"/>
      <c r="F255" s="145"/>
      <c r="G255" s="145"/>
      <c r="H255" s="145"/>
      <c r="I255" s="3"/>
    </row>
    <row r="256" spans="1:9" ht="15.6" x14ac:dyDescent="0.3">
      <c r="A256" s="3"/>
      <c r="B256" s="144"/>
      <c r="C256" s="145"/>
      <c r="D256" s="145"/>
      <c r="E256" s="145"/>
      <c r="F256" s="145"/>
      <c r="G256" s="145"/>
      <c r="H256" s="145"/>
      <c r="I256" s="3"/>
    </row>
    <row r="257" spans="1:9" ht="15.6" x14ac:dyDescent="0.3">
      <c r="A257" s="3"/>
      <c r="B257" s="144"/>
      <c r="C257" s="145"/>
      <c r="D257" s="145"/>
      <c r="E257" s="145"/>
      <c r="F257" s="145"/>
      <c r="G257" s="145"/>
      <c r="H257" s="145"/>
      <c r="I257" s="3"/>
    </row>
    <row r="258" spans="1:9" ht="15.6" x14ac:dyDescent="0.3">
      <c r="A258" s="3"/>
      <c r="B258" s="146"/>
      <c r="C258" s="145"/>
      <c r="D258" s="145"/>
      <c r="E258" s="145"/>
      <c r="F258" s="145"/>
      <c r="G258" s="145"/>
      <c r="H258" s="145"/>
      <c r="I258" s="3"/>
    </row>
    <row r="259" spans="1:9" ht="15.6" x14ac:dyDescent="0.3">
      <c r="A259" s="3"/>
      <c r="B259" s="138"/>
      <c r="C259" s="138"/>
      <c r="D259" s="138"/>
      <c r="E259" s="138"/>
      <c r="F259" s="138"/>
      <c r="G259" s="138"/>
      <c r="H259" s="138"/>
      <c r="I259" s="3"/>
    </row>
    <row r="260" spans="1:9" ht="15.6" x14ac:dyDescent="0.3">
      <c r="A260" s="3"/>
      <c r="B260" s="138"/>
      <c r="C260" s="138"/>
      <c r="D260" s="138"/>
      <c r="E260" s="138"/>
      <c r="F260" s="138"/>
      <c r="G260" s="138"/>
      <c r="H260" s="138"/>
      <c r="I260" s="3"/>
    </row>
    <row r="261" spans="1:9" ht="15.6" x14ac:dyDescent="0.3">
      <c r="A261" s="3"/>
      <c r="B261" s="138"/>
      <c r="C261" s="138"/>
      <c r="D261" s="138"/>
      <c r="E261" s="138"/>
      <c r="F261" s="138"/>
      <c r="G261" s="138"/>
      <c r="H261" s="138"/>
      <c r="I261" s="3"/>
    </row>
    <row r="262" spans="1:9" ht="15.6" x14ac:dyDescent="0.3">
      <c r="A262" s="3"/>
      <c r="B262" s="138"/>
      <c r="C262" s="138"/>
      <c r="D262" s="138"/>
      <c r="E262" s="138"/>
      <c r="F262" s="138"/>
      <c r="G262" s="138"/>
      <c r="H262" s="147"/>
      <c r="I262" s="3"/>
    </row>
    <row r="263" spans="1:9" ht="15.6" x14ac:dyDescent="0.3">
      <c r="A263" s="3"/>
      <c r="B263" s="138"/>
      <c r="C263" s="138"/>
      <c r="D263" s="138"/>
      <c r="E263" s="138"/>
      <c r="F263" s="138"/>
      <c r="G263" s="138"/>
      <c r="H263" s="138"/>
      <c r="I263" s="3"/>
    </row>
    <row r="264" spans="1:9" ht="15.6" x14ac:dyDescent="0.3">
      <c r="A264" s="3"/>
      <c r="B264" s="138"/>
      <c r="C264" s="138"/>
      <c r="D264" s="138"/>
      <c r="E264" s="138"/>
      <c r="F264" s="138"/>
      <c r="G264" s="138"/>
      <c r="H264" s="138"/>
      <c r="I264" s="3"/>
    </row>
    <row r="265" spans="1:9" ht="15.6" x14ac:dyDescent="0.3">
      <c r="A265" s="3"/>
      <c r="B265" s="138"/>
      <c r="C265" s="138"/>
      <c r="D265" s="138"/>
      <c r="E265" s="138"/>
      <c r="F265" s="138"/>
      <c r="G265" s="138"/>
      <c r="H265" s="138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49"/>
      <c r="B288" s="49"/>
      <c r="C288" s="49"/>
      <c r="D288" s="49"/>
      <c r="E288" s="49"/>
      <c r="F288" s="49"/>
      <c r="G288" s="49"/>
      <c r="H288" s="49"/>
    </row>
  </sheetData>
  <sheetProtection password="C725" sheet="1" objects="1" scenarios="1"/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"/>
  <sheetViews>
    <sheetView topLeftCell="D7" workbookViewId="0">
      <selection activeCell="K4" sqref="K4"/>
    </sheetView>
  </sheetViews>
  <sheetFormatPr defaultRowHeight="14.4" x14ac:dyDescent="0.3"/>
  <cols>
    <col min="1" max="1" width="8.21875" customWidth="1"/>
    <col min="2" max="2" width="10.33203125" customWidth="1"/>
    <col min="3" max="3" width="4.44140625" customWidth="1"/>
    <col min="4" max="4" width="9" customWidth="1"/>
    <col min="5" max="5" width="15.88671875" customWidth="1"/>
    <col min="6" max="6" width="8.21875" customWidth="1"/>
    <col min="7" max="7" width="1.44140625" customWidth="1"/>
    <col min="8" max="8" width="10.33203125" customWidth="1"/>
    <col min="9" max="9" width="0.88671875" customWidth="1"/>
    <col min="11" max="11" width="8.77734375" customWidth="1"/>
    <col min="12" max="12" width="4.33203125" customWidth="1"/>
  </cols>
  <sheetData>
    <row r="1" spans="1:13" ht="15.6" x14ac:dyDescent="0.3">
      <c r="A1" s="15"/>
      <c r="B1" s="15"/>
      <c r="C1" s="15"/>
      <c r="D1" s="15"/>
      <c r="E1" s="15"/>
      <c r="F1" s="15"/>
      <c r="G1" s="15"/>
      <c r="H1" s="15"/>
      <c r="I1" s="15"/>
      <c r="J1" s="107"/>
      <c r="K1" s="15"/>
      <c r="L1" s="120" t="s">
        <v>127</v>
      </c>
    </row>
    <row r="2" spans="1:13" ht="15.6" x14ac:dyDescent="0.3">
      <c r="A2" s="15"/>
      <c r="B2" s="107" t="s">
        <v>102</v>
      </c>
      <c r="C2" s="15"/>
      <c r="D2" s="15"/>
      <c r="E2" s="15"/>
      <c r="F2" s="15"/>
      <c r="G2" s="15"/>
      <c r="H2" s="15"/>
      <c r="I2" s="15"/>
      <c r="J2" s="15" t="s">
        <v>145</v>
      </c>
      <c r="K2" s="15"/>
      <c r="M2" s="122"/>
    </row>
    <row r="3" spans="1:13" ht="15.6" x14ac:dyDescent="0.3">
      <c r="A3" s="15"/>
      <c r="B3" s="107" t="s">
        <v>143</v>
      </c>
      <c r="C3" s="15"/>
      <c r="D3" s="15"/>
      <c r="E3" s="15"/>
      <c r="F3" s="15"/>
      <c r="G3" s="15"/>
      <c r="H3" s="15"/>
      <c r="I3" s="15"/>
      <c r="J3" s="15"/>
      <c r="K3" s="15"/>
    </row>
    <row r="4" spans="1:13" s="49" customFormat="1" ht="15.6" x14ac:dyDescent="0.3">
      <c r="A4" s="15"/>
      <c r="B4" s="107"/>
      <c r="C4" s="15"/>
      <c r="D4" s="15"/>
      <c r="E4" s="15"/>
      <c r="F4" s="15"/>
      <c r="G4" s="15"/>
      <c r="H4" s="15"/>
      <c r="I4" s="15"/>
      <c r="J4" s="15"/>
      <c r="K4" s="15"/>
    </row>
    <row r="5" spans="1:13" ht="15.6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3" ht="15.6" x14ac:dyDescent="0.3">
      <c r="A6" s="15"/>
      <c r="B6" s="15"/>
      <c r="C6" s="15"/>
      <c r="D6" s="15"/>
      <c r="E6" s="15"/>
      <c r="F6" s="16" t="s">
        <v>142</v>
      </c>
      <c r="G6" s="15"/>
      <c r="H6" s="15"/>
      <c r="I6" s="15"/>
      <c r="J6" s="15"/>
      <c r="K6" s="15"/>
    </row>
    <row r="7" spans="1:13" ht="15.6" x14ac:dyDescent="0.3">
      <c r="A7" s="15"/>
      <c r="B7" s="15"/>
      <c r="C7" s="15"/>
      <c r="D7" s="15"/>
      <c r="E7" s="109" t="s">
        <v>104</v>
      </c>
      <c r="F7" s="124">
        <v>5</v>
      </c>
      <c r="G7" s="15" t="s">
        <v>129</v>
      </c>
      <c r="H7" s="123" t="s">
        <v>146</v>
      </c>
      <c r="I7" s="15"/>
      <c r="J7" s="15"/>
      <c r="K7" s="15"/>
    </row>
    <row r="8" spans="1:13" ht="15.6" x14ac:dyDescent="0.3">
      <c r="A8" s="15"/>
      <c r="B8" s="15" t="s">
        <v>128</v>
      </c>
      <c r="C8" s="121"/>
      <c r="D8" s="121" t="s">
        <v>147</v>
      </c>
      <c r="E8" s="15"/>
      <c r="F8" s="15"/>
      <c r="G8" s="15"/>
      <c r="H8" s="15"/>
      <c r="I8" s="15" t="s">
        <v>150</v>
      </c>
      <c r="J8" s="15"/>
      <c r="K8" s="15"/>
    </row>
    <row r="9" spans="1:13" ht="15.6" x14ac:dyDescent="0.3">
      <c r="A9" s="15"/>
      <c r="B9" s="15" t="s">
        <v>130</v>
      </c>
      <c r="C9" s="15"/>
      <c r="D9" s="124" t="s">
        <v>148</v>
      </c>
      <c r="E9" s="15" t="s">
        <v>131</v>
      </c>
      <c r="F9" s="134">
        <v>291241</v>
      </c>
      <c r="G9" s="15"/>
      <c r="H9" s="15"/>
      <c r="I9" s="15" t="s">
        <v>132</v>
      </c>
      <c r="J9" s="121"/>
      <c r="K9" s="15"/>
      <c r="M9" s="15" t="s">
        <v>157</v>
      </c>
    </row>
    <row r="10" spans="1:13" ht="15.6" x14ac:dyDescent="0.3">
      <c r="A10" s="15"/>
      <c r="B10" s="15" t="s">
        <v>133</v>
      </c>
      <c r="C10" s="15"/>
      <c r="D10" s="129"/>
      <c r="E10" s="125">
        <v>159051013525</v>
      </c>
      <c r="F10" s="15"/>
      <c r="G10" s="15"/>
      <c r="H10" s="15"/>
      <c r="I10" s="15" t="s">
        <v>151</v>
      </c>
      <c r="J10" s="15"/>
      <c r="K10" s="15"/>
    </row>
    <row r="11" spans="1:13" ht="15.6" x14ac:dyDescent="0.3">
      <c r="A11" s="15"/>
      <c r="B11" s="15" t="s">
        <v>134</v>
      </c>
      <c r="C11" s="128"/>
      <c r="D11" s="121" t="s">
        <v>126</v>
      </c>
      <c r="E11" s="15"/>
      <c r="F11" s="15"/>
      <c r="G11" s="15"/>
      <c r="H11" s="15" t="s">
        <v>154</v>
      </c>
      <c r="I11" s="15"/>
      <c r="J11" s="15"/>
      <c r="K11" s="15"/>
      <c r="L11" s="15" t="s">
        <v>153</v>
      </c>
    </row>
    <row r="12" spans="1:13" ht="15.6" x14ac:dyDescent="0.3">
      <c r="A12" s="15"/>
      <c r="B12" s="126">
        <v>42094</v>
      </c>
      <c r="C12" s="109" t="s">
        <v>135</v>
      </c>
      <c r="D12" s="127" t="s">
        <v>149</v>
      </c>
      <c r="E12" s="15"/>
      <c r="F12" s="15" t="s">
        <v>136</v>
      </c>
      <c r="G12" s="15"/>
      <c r="H12" s="15"/>
      <c r="I12" s="15"/>
      <c r="J12" s="124">
        <v>636632</v>
      </c>
      <c r="K12" s="15" t="s">
        <v>152</v>
      </c>
    </row>
    <row r="13" spans="1:13" ht="15.6" x14ac:dyDescent="0.3">
      <c r="A13" s="15"/>
      <c r="B13" s="15" t="s">
        <v>137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3" ht="15.6" x14ac:dyDescent="0.3">
      <c r="A14" s="15"/>
      <c r="B14" s="15" t="s">
        <v>138</v>
      </c>
      <c r="C14" s="15"/>
      <c r="D14" s="15"/>
      <c r="E14" s="15"/>
      <c r="F14" s="15"/>
      <c r="G14" s="15"/>
      <c r="H14" s="15"/>
      <c r="I14" s="15"/>
      <c r="J14" s="15"/>
      <c r="K14" s="15"/>
    </row>
    <row r="15" spans="1:13" ht="15.6" x14ac:dyDescent="0.3">
      <c r="A15" s="15"/>
      <c r="B15" s="15" t="s">
        <v>139</v>
      </c>
      <c r="C15" s="15"/>
      <c r="D15" s="15"/>
      <c r="E15" s="15"/>
      <c r="F15" s="15"/>
      <c r="G15" s="15"/>
      <c r="H15" s="15"/>
      <c r="I15" s="15"/>
      <c r="J15" s="15"/>
      <c r="K15" s="15"/>
    </row>
    <row r="16" spans="1:13" s="49" customFormat="1" ht="15.6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3" ht="15.6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ht="15.6" x14ac:dyDescent="0.3">
      <c r="A18" s="15"/>
      <c r="B18" s="15" t="s">
        <v>140</v>
      </c>
      <c r="C18" s="15"/>
      <c r="D18" s="15"/>
      <c r="E18" s="15"/>
      <c r="F18" s="15"/>
      <c r="G18" s="15"/>
      <c r="H18" s="15"/>
      <c r="I18" s="15"/>
      <c r="J18" s="15" t="s">
        <v>144</v>
      </c>
      <c r="K18" s="15"/>
    </row>
    <row r="19" spans="1:13" ht="15.6" x14ac:dyDescent="0.3">
      <c r="A19" s="15"/>
      <c r="B19" s="15" t="s">
        <v>117</v>
      </c>
      <c r="C19" s="15"/>
      <c r="D19" s="15"/>
      <c r="E19" s="15"/>
      <c r="F19" s="15"/>
      <c r="G19" s="15"/>
      <c r="H19" s="15"/>
      <c r="I19" s="15"/>
      <c r="J19" s="15" t="s">
        <v>156</v>
      </c>
      <c r="K19" s="15"/>
    </row>
    <row r="20" spans="1:13" s="49" customFormat="1" ht="15.6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 t="s">
        <v>121</v>
      </c>
      <c r="K20" s="15"/>
    </row>
    <row r="21" spans="1:13" ht="15.6" x14ac:dyDescent="0.3">
      <c r="A21" s="15"/>
      <c r="B21" s="15" t="s">
        <v>141</v>
      </c>
      <c r="C21" s="15"/>
      <c r="D21" s="15"/>
      <c r="E21" s="15"/>
      <c r="F21" s="15"/>
      <c r="G21" s="15"/>
      <c r="H21" s="15"/>
      <c r="I21" s="15"/>
      <c r="J21" s="15" t="s">
        <v>141</v>
      </c>
      <c r="K21" s="15"/>
    </row>
    <row r="22" spans="1:13" ht="15.6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3" ht="15.6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3" ht="15.6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07"/>
      <c r="K24" s="15"/>
      <c r="L24" s="120" t="s">
        <v>127</v>
      </c>
      <c r="M24" s="49"/>
    </row>
    <row r="25" spans="1:13" ht="15.6" x14ac:dyDescent="0.3">
      <c r="A25" s="15"/>
      <c r="B25" s="107" t="s">
        <v>102</v>
      </c>
      <c r="C25" s="15"/>
      <c r="D25" s="15"/>
      <c r="E25" s="15"/>
      <c r="F25" s="15"/>
      <c r="G25" s="15"/>
      <c r="H25" s="15"/>
      <c r="I25" s="15"/>
      <c r="J25" s="15" t="s">
        <v>145</v>
      </c>
      <c r="K25" s="15"/>
      <c r="L25" s="49"/>
      <c r="M25" s="122"/>
    </row>
    <row r="26" spans="1:13" ht="15.6" x14ac:dyDescent="0.3">
      <c r="A26" s="15"/>
      <c r="B26" s="107" t="s">
        <v>143</v>
      </c>
      <c r="C26" s="15"/>
      <c r="D26" s="15"/>
      <c r="E26" s="15"/>
      <c r="F26" s="15"/>
      <c r="G26" s="15"/>
      <c r="H26" s="15"/>
      <c r="I26" s="15"/>
      <c r="J26" s="15"/>
      <c r="K26" s="15"/>
      <c r="L26" s="49"/>
      <c r="M26" s="49"/>
    </row>
    <row r="27" spans="1:13" s="49" customFormat="1" ht="15.6" x14ac:dyDescent="0.3">
      <c r="A27" s="15"/>
      <c r="B27" s="107"/>
      <c r="C27" s="15"/>
      <c r="D27" s="15"/>
      <c r="E27" s="15"/>
      <c r="F27" s="15"/>
      <c r="G27" s="15"/>
      <c r="H27" s="15"/>
      <c r="I27" s="15"/>
      <c r="J27" s="15"/>
      <c r="K27" s="15"/>
    </row>
    <row r="28" spans="1:13" ht="15.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49"/>
      <c r="M28" s="49"/>
    </row>
    <row r="29" spans="1:13" ht="15.6" x14ac:dyDescent="0.3">
      <c r="A29" s="15"/>
      <c r="B29" s="15"/>
      <c r="C29" s="15"/>
      <c r="D29" s="15"/>
      <c r="E29" s="15"/>
      <c r="F29" s="16" t="s">
        <v>142</v>
      </c>
      <c r="G29" s="15"/>
      <c r="H29" s="15"/>
      <c r="I29" s="15"/>
      <c r="J29" s="15"/>
      <c r="K29" s="15"/>
      <c r="L29" s="49"/>
      <c r="M29" s="49"/>
    </row>
    <row r="30" spans="1:13" ht="15.6" x14ac:dyDescent="0.3">
      <c r="A30" s="15"/>
      <c r="B30" s="15"/>
      <c r="C30" s="15"/>
      <c r="D30" s="15"/>
      <c r="E30" s="109" t="s">
        <v>104</v>
      </c>
      <c r="F30" s="131">
        <f>F7</f>
        <v>5</v>
      </c>
      <c r="G30" s="15" t="s">
        <v>129</v>
      </c>
      <c r="H30" s="128" t="str">
        <f>H7</f>
        <v>31.03.2015</v>
      </c>
      <c r="I30" s="15"/>
      <c r="J30" s="15"/>
      <c r="K30" s="15"/>
      <c r="L30" s="49"/>
      <c r="M30" s="49"/>
    </row>
    <row r="31" spans="1:13" ht="15.6" x14ac:dyDescent="0.3">
      <c r="A31" s="15"/>
      <c r="B31" s="15" t="s">
        <v>128</v>
      </c>
      <c r="C31" s="130"/>
      <c r="D31" s="130" t="str">
        <f>D8</f>
        <v>SIRBU OVIDIU</v>
      </c>
      <c r="E31" s="15"/>
      <c r="F31" s="15"/>
      <c r="G31" s="15"/>
      <c r="H31" s="15"/>
      <c r="I31" s="15" t="s">
        <v>150</v>
      </c>
      <c r="J31" s="15"/>
      <c r="K31" s="15"/>
      <c r="L31" s="49"/>
      <c r="M31" s="49"/>
    </row>
    <row r="32" spans="1:13" ht="15.6" x14ac:dyDescent="0.3">
      <c r="A32" s="15"/>
      <c r="B32" s="15" t="s">
        <v>130</v>
      </c>
      <c r="C32" s="15"/>
      <c r="D32" s="131" t="str">
        <f>D9</f>
        <v>AX</v>
      </c>
      <c r="E32" s="15" t="s">
        <v>131</v>
      </c>
      <c r="F32" s="135">
        <f>F9</f>
        <v>291241</v>
      </c>
      <c r="G32" s="15"/>
      <c r="H32" s="15"/>
      <c r="I32" s="15" t="s">
        <v>132</v>
      </c>
      <c r="J32" s="121"/>
      <c r="K32" s="15"/>
      <c r="L32" s="49"/>
      <c r="M32" s="15" t="s">
        <v>157</v>
      </c>
    </row>
    <row r="33" spans="1:13" ht="15.6" x14ac:dyDescent="0.3">
      <c r="A33" s="15"/>
      <c r="B33" s="15" t="s">
        <v>133</v>
      </c>
      <c r="C33" s="15"/>
      <c r="D33" s="128"/>
      <c r="E33" s="129">
        <f>E10</f>
        <v>159051013525</v>
      </c>
      <c r="F33" s="15"/>
      <c r="G33" s="15"/>
      <c r="H33" s="15"/>
      <c r="I33" s="15" t="s">
        <v>151</v>
      </c>
      <c r="J33" s="15"/>
      <c r="K33" s="15"/>
      <c r="L33" s="49"/>
      <c r="M33" s="49"/>
    </row>
    <row r="34" spans="1:13" ht="15.6" x14ac:dyDescent="0.3">
      <c r="A34" s="15"/>
      <c r="B34" s="15" t="s">
        <v>134</v>
      </c>
      <c r="C34" s="128"/>
      <c r="D34" s="15" t="str">
        <f>D11</f>
        <v>00-9007-1776-7047-6924</v>
      </c>
      <c r="E34" s="15"/>
      <c r="F34" s="15"/>
      <c r="G34" s="15"/>
      <c r="H34" s="15" t="s">
        <v>155</v>
      </c>
      <c r="I34" s="15"/>
      <c r="J34" s="15"/>
      <c r="K34" s="15"/>
      <c r="L34" s="15" t="s">
        <v>153</v>
      </c>
      <c r="M34" s="49"/>
    </row>
    <row r="35" spans="1:13" ht="15.6" x14ac:dyDescent="0.3">
      <c r="A35" s="15"/>
      <c r="B35" s="132">
        <f>B12</f>
        <v>42094</v>
      </c>
      <c r="C35" s="109" t="s">
        <v>135</v>
      </c>
      <c r="D35" s="133" t="str">
        <f>D12</f>
        <v>18.24.19</v>
      </c>
      <c r="E35" s="15"/>
      <c r="F35" s="15" t="s">
        <v>136</v>
      </c>
      <c r="G35" s="15"/>
      <c r="H35" s="15"/>
      <c r="I35" s="15"/>
      <c r="J35" s="131">
        <f>J12</f>
        <v>636632</v>
      </c>
      <c r="K35" s="15" t="s">
        <v>152</v>
      </c>
      <c r="L35" s="49"/>
      <c r="M35" s="49"/>
    </row>
    <row r="36" spans="1:13" ht="15.6" x14ac:dyDescent="0.3">
      <c r="A36" s="15"/>
      <c r="B36" s="15" t="s">
        <v>137</v>
      </c>
      <c r="C36" s="15"/>
      <c r="D36" s="15"/>
      <c r="E36" s="15"/>
      <c r="F36" s="15"/>
      <c r="G36" s="15"/>
      <c r="H36" s="15"/>
      <c r="I36" s="15"/>
      <c r="J36" s="15"/>
      <c r="K36" s="15"/>
      <c r="L36" s="49"/>
      <c r="M36" s="49"/>
    </row>
    <row r="37" spans="1:13" ht="15.6" x14ac:dyDescent="0.3">
      <c r="A37" s="15"/>
      <c r="B37" s="15" t="s">
        <v>138</v>
      </c>
      <c r="C37" s="15"/>
      <c r="D37" s="15"/>
      <c r="E37" s="15"/>
      <c r="F37" s="15"/>
      <c r="G37" s="15"/>
      <c r="H37" s="15"/>
      <c r="I37" s="15"/>
      <c r="J37" s="15"/>
      <c r="K37" s="15"/>
      <c r="L37" s="49"/>
      <c r="M37" s="49"/>
    </row>
    <row r="38" spans="1:13" ht="15.6" x14ac:dyDescent="0.3">
      <c r="A38" s="15"/>
      <c r="B38" s="15" t="s">
        <v>139</v>
      </c>
      <c r="C38" s="15"/>
      <c r="D38" s="15"/>
      <c r="E38" s="15"/>
      <c r="F38" s="15"/>
      <c r="G38" s="15"/>
      <c r="H38" s="15"/>
      <c r="I38" s="15"/>
      <c r="J38" s="15"/>
      <c r="K38" s="15"/>
      <c r="L38" s="49"/>
      <c r="M38" s="49"/>
    </row>
    <row r="39" spans="1:13" s="49" customFormat="1" ht="15.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3" ht="15.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49"/>
      <c r="M40" s="49"/>
    </row>
    <row r="41" spans="1:13" ht="15.6" x14ac:dyDescent="0.3">
      <c r="A41" s="15"/>
      <c r="B41" s="15" t="s">
        <v>140</v>
      </c>
      <c r="C41" s="15"/>
      <c r="D41" s="15"/>
      <c r="E41" s="15"/>
      <c r="F41" s="15"/>
      <c r="G41" s="15"/>
      <c r="H41" s="15"/>
      <c r="I41" s="15"/>
      <c r="J41" s="15" t="s">
        <v>144</v>
      </c>
      <c r="K41" s="15"/>
      <c r="L41" s="49"/>
      <c r="M41" s="49"/>
    </row>
    <row r="42" spans="1:13" ht="15.6" x14ac:dyDescent="0.3">
      <c r="A42" s="15"/>
      <c r="B42" s="15" t="s">
        <v>117</v>
      </c>
      <c r="C42" s="15"/>
      <c r="D42" s="15"/>
      <c r="E42" s="15"/>
      <c r="F42" s="15"/>
      <c r="G42" s="15"/>
      <c r="H42" s="15"/>
      <c r="I42" s="15"/>
      <c r="J42" s="15" t="s">
        <v>156</v>
      </c>
      <c r="K42" s="15"/>
      <c r="L42" s="49"/>
      <c r="M42" s="49"/>
    </row>
    <row r="43" spans="1:13" s="49" customFormat="1" ht="15.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 t="s">
        <v>121</v>
      </c>
      <c r="K43" s="15"/>
    </row>
    <row r="44" spans="1:13" ht="15.6" x14ac:dyDescent="0.3">
      <c r="A44" s="15"/>
      <c r="B44" s="15" t="s">
        <v>141</v>
      </c>
      <c r="C44" s="15"/>
      <c r="D44" s="15"/>
      <c r="E44" s="15"/>
      <c r="F44" s="15"/>
      <c r="G44" s="15"/>
      <c r="H44" s="15"/>
      <c r="I44" s="15"/>
      <c r="J44" s="15" t="s">
        <v>141</v>
      </c>
      <c r="K44" s="15"/>
      <c r="L44" s="49"/>
      <c r="M44" s="49"/>
    </row>
    <row r="45" spans="1:13" ht="15.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3" ht="15.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3" ht="15.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07"/>
      <c r="K47" s="15"/>
      <c r="L47" s="120"/>
      <c r="M47" s="49"/>
    </row>
    <row r="48" spans="1:13" ht="15.6" x14ac:dyDescent="0.3">
      <c r="A48" s="15"/>
      <c r="B48" s="107"/>
      <c r="C48" s="15"/>
      <c r="D48" s="15"/>
      <c r="E48" s="15"/>
      <c r="F48" s="15"/>
      <c r="G48" s="15"/>
      <c r="H48" s="15"/>
      <c r="I48" s="15"/>
      <c r="J48" s="15"/>
      <c r="K48" s="15"/>
      <c r="L48" s="49"/>
      <c r="M48" s="122"/>
    </row>
    <row r="49" spans="1:13" ht="15.6" x14ac:dyDescent="0.3">
      <c r="A49" s="15"/>
      <c r="B49" s="107"/>
      <c r="C49" s="15"/>
      <c r="D49" s="15"/>
      <c r="E49" s="15"/>
      <c r="F49" s="15"/>
      <c r="G49" s="15"/>
      <c r="H49" s="15"/>
      <c r="I49" s="15"/>
      <c r="J49" s="15"/>
      <c r="K49" s="15"/>
      <c r="L49" s="49"/>
      <c r="M49" s="49"/>
    </row>
    <row r="50" spans="1:13" ht="15.6" x14ac:dyDescent="0.3">
      <c r="A50" s="15"/>
      <c r="B50" s="107"/>
      <c r="C50" s="15"/>
      <c r="D50" s="15"/>
      <c r="E50" s="15"/>
      <c r="F50" s="15"/>
      <c r="G50" s="15"/>
      <c r="H50" s="15"/>
      <c r="I50" s="15"/>
      <c r="J50" s="15"/>
      <c r="K50" s="15"/>
      <c r="L50" s="49"/>
      <c r="M50" s="49"/>
    </row>
    <row r="51" spans="1:13" ht="15.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49"/>
      <c r="M51" s="49"/>
    </row>
    <row r="52" spans="1:13" ht="15.6" x14ac:dyDescent="0.3">
      <c r="A52" s="15"/>
      <c r="B52" s="15"/>
      <c r="C52" s="15"/>
      <c r="D52" s="15"/>
      <c r="E52" s="15"/>
      <c r="F52" s="16"/>
      <c r="G52" s="15"/>
      <c r="H52" s="15"/>
      <c r="I52" s="15"/>
      <c r="J52" s="15"/>
      <c r="K52" s="15"/>
      <c r="L52" s="49"/>
      <c r="M52" s="49"/>
    </row>
    <row r="53" spans="1:13" ht="15.6" x14ac:dyDescent="0.3">
      <c r="A53" s="15"/>
      <c r="B53" s="15"/>
      <c r="C53" s="15"/>
      <c r="D53" s="15"/>
      <c r="E53" s="109"/>
      <c r="F53" s="124"/>
      <c r="G53" s="15"/>
      <c r="H53" s="123"/>
      <c r="I53" s="15"/>
      <c r="J53" s="15"/>
      <c r="K53" s="15"/>
      <c r="L53" s="49"/>
      <c r="M53" s="49"/>
    </row>
    <row r="54" spans="1:13" ht="15.6" x14ac:dyDescent="0.3">
      <c r="A54" s="15"/>
      <c r="B54" s="15"/>
      <c r="C54" s="121"/>
      <c r="D54" s="121"/>
      <c r="E54" s="15"/>
      <c r="F54" s="15"/>
      <c r="G54" s="15"/>
      <c r="H54" s="15"/>
      <c r="I54" s="15"/>
      <c r="J54" s="15"/>
      <c r="K54" s="15"/>
      <c r="L54" s="49"/>
      <c r="M54" s="49"/>
    </row>
    <row r="55" spans="1:13" ht="15.6" x14ac:dyDescent="0.3">
      <c r="A55" s="15"/>
      <c r="B55" s="15"/>
      <c r="C55" s="15"/>
      <c r="D55" s="124"/>
      <c r="E55" s="15"/>
      <c r="F55" s="134"/>
      <c r="G55" s="15"/>
      <c r="H55" s="15"/>
      <c r="I55" s="15"/>
      <c r="J55" s="121"/>
      <c r="K55" s="15"/>
      <c r="L55" s="49"/>
      <c r="M55" s="15"/>
    </row>
    <row r="56" spans="1:13" ht="15.6" x14ac:dyDescent="0.3">
      <c r="A56" s="15"/>
      <c r="B56" s="15"/>
      <c r="C56" s="15"/>
      <c r="D56" s="129"/>
      <c r="E56" s="125"/>
      <c r="F56" s="15"/>
      <c r="G56" s="15"/>
      <c r="H56" s="15"/>
      <c r="I56" s="15"/>
      <c r="J56" s="15"/>
      <c r="K56" s="15"/>
      <c r="L56" s="49"/>
      <c r="M56" s="49"/>
    </row>
    <row r="57" spans="1:13" ht="15.6" x14ac:dyDescent="0.3">
      <c r="A57" s="15"/>
      <c r="B57" s="15"/>
      <c r="C57" s="128"/>
      <c r="D57" s="121"/>
      <c r="E57" s="15"/>
      <c r="F57" s="15"/>
      <c r="G57" s="15"/>
      <c r="H57" s="15"/>
      <c r="I57" s="15"/>
      <c r="J57" s="15"/>
      <c r="K57" s="15"/>
      <c r="L57" s="15"/>
      <c r="M57" s="49"/>
    </row>
    <row r="58" spans="1:13" ht="15.6" x14ac:dyDescent="0.3">
      <c r="A58" s="15"/>
      <c r="B58" s="126"/>
      <c r="C58" s="109"/>
      <c r="D58" s="127"/>
      <c r="E58" s="15"/>
      <c r="F58" s="15"/>
      <c r="G58" s="15"/>
      <c r="H58" s="15"/>
      <c r="I58" s="15"/>
      <c r="J58" s="124"/>
      <c r="K58" s="15"/>
      <c r="L58" s="49"/>
      <c r="M58" s="49"/>
    </row>
    <row r="59" spans="1:13" ht="15.6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49"/>
      <c r="M59" s="49"/>
    </row>
    <row r="60" spans="1:13" ht="15.6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49"/>
      <c r="M60" s="49"/>
    </row>
    <row r="61" spans="1:13" ht="15.6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49"/>
      <c r="M61" s="49"/>
    </row>
    <row r="62" spans="1:13" ht="15.6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49"/>
      <c r="M62" s="49"/>
    </row>
    <row r="63" spans="1:13" ht="15.6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49"/>
      <c r="M63" s="49"/>
    </row>
    <row r="64" spans="1:13" ht="15.6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49"/>
      <c r="M64" s="49"/>
    </row>
    <row r="65" spans="1:13" ht="15.6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49"/>
      <c r="M65" s="49"/>
    </row>
    <row r="66" spans="1:13" ht="15.6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49"/>
      <c r="M66" s="49"/>
    </row>
    <row r="67" spans="1:13" ht="15.6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49"/>
      <c r="M67" s="49"/>
    </row>
    <row r="68" spans="1:13" ht="15.6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49"/>
      <c r="M68" s="49"/>
    </row>
    <row r="69" spans="1:13" ht="15.6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49"/>
      <c r="M69" s="49"/>
    </row>
    <row r="70" spans="1:13" ht="15.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07"/>
      <c r="K70" s="15"/>
      <c r="L70" s="120"/>
      <c r="M70" s="49"/>
    </row>
    <row r="71" spans="1:13" ht="15.6" x14ac:dyDescent="0.3">
      <c r="A71" s="15"/>
      <c r="B71" s="107"/>
      <c r="C71" s="15"/>
      <c r="D71" s="15"/>
      <c r="E71" s="15"/>
      <c r="F71" s="15"/>
      <c r="G71" s="15"/>
      <c r="H71" s="15"/>
      <c r="I71" s="15"/>
      <c r="J71" s="15"/>
      <c r="K71" s="15"/>
      <c r="L71" s="49"/>
      <c r="M71" s="122"/>
    </row>
    <row r="72" spans="1:13" ht="15.6" x14ac:dyDescent="0.3">
      <c r="A72" s="15"/>
      <c r="B72" s="107"/>
      <c r="C72" s="15"/>
      <c r="D72" s="15"/>
      <c r="E72" s="15"/>
      <c r="F72" s="15"/>
      <c r="G72" s="15"/>
      <c r="H72" s="15"/>
      <c r="I72" s="15"/>
      <c r="J72" s="15"/>
      <c r="K72" s="15"/>
      <c r="L72" s="49"/>
      <c r="M72" s="49"/>
    </row>
    <row r="73" spans="1:13" ht="15.6" x14ac:dyDescent="0.3">
      <c r="A73" s="15"/>
      <c r="B73" s="107"/>
      <c r="C73" s="15"/>
      <c r="D73" s="15"/>
      <c r="E73" s="15"/>
      <c r="F73" s="15"/>
      <c r="G73" s="15"/>
      <c r="H73" s="15"/>
      <c r="I73" s="15"/>
      <c r="J73" s="15"/>
      <c r="K73" s="15"/>
      <c r="L73" s="49"/>
      <c r="M73" s="49"/>
    </row>
    <row r="74" spans="1:13" ht="15.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49"/>
      <c r="M74" s="49"/>
    </row>
    <row r="75" spans="1:13" ht="15.6" x14ac:dyDescent="0.3">
      <c r="A75" s="15"/>
      <c r="B75" s="15"/>
      <c r="C75" s="15"/>
      <c r="D75" s="15"/>
      <c r="E75" s="15"/>
      <c r="F75" s="16"/>
      <c r="G75" s="15"/>
      <c r="H75" s="15"/>
      <c r="I75" s="15"/>
      <c r="J75" s="15"/>
      <c r="K75" s="15"/>
      <c r="L75" s="49"/>
      <c r="M75" s="49"/>
    </row>
    <row r="76" spans="1:13" ht="15.6" x14ac:dyDescent="0.3">
      <c r="A76" s="15"/>
      <c r="B76" s="15"/>
      <c r="C76" s="15"/>
      <c r="D76" s="15"/>
      <c r="E76" s="109"/>
      <c r="F76" s="131"/>
      <c r="G76" s="15"/>
      <c r="H76" s="128"/>
      <c r="I76" s="15"/>
      <c r="J76" s="15"/>
      <c r="K76" s="15"/>
      <c r="L76" s="49"/>
      <c r="M76" s="49"/>
    </row>
    <row r="77" spans="1:13" ht="15.6" x14ac:dyDescent="0.3">
      <c r="A77" s="15"/>
      <c r="B77" s="15"/>
      <c r="C77" s="130"/>
      <c r="D77" s="130"/>
      <c r="E77" s="15"/>
      <c r="F77" s="15"/>
      <c r="G77" s="15"/>
      <c r="H77" s="15"/>
      <c r="I77" s="15"/>
      <c r="J77" s="15"/>
      <c r="K77" s="15"/>
      <c r="L77" s="49"/>
      <c r="M77" s="49"/>
    </row>
    <row r="78" spans="1:13" ht="15.6" x14ac:dyDescent="0.3">
      <c r="A78" s="15"/>
      <c r="B78" s="15"/>
      <c r="C78" s="15"/>
      <c r="D78" s="131"/>
      <c r="E78" s="15"/>
      <c r="F78" s="135"/>
      <c r="G78" s="15"/>
      <c r="H78" s="15"/>
      <c r="I78" s="15"/>
      <c r="J78" s="121"/>
      <c r="K78" s="15"/>
      <c r="L78" s="49"/>
      <c r="M78" s="15"/>
    </row>
    <row r="79" spans="1:13" ht="15.6" x14ac:dyDescent="0.3">
      <c r="A79" s="15"/>
      <c r="B79" s="15"/>
      <c r="C79" s="15"/>
      <c r="D79" s="128"/>
      <c r="E79" s="129"/>
      <c r="F79" s="15"/>
      <c r="G79" s="15"/>
      <c r="H79" s="15"/>
      <c r="I79" s="15"/>
      <c r="J79" s="15"/>
      <c r="K79" s="15"/>
      <c r="L79" s="49"/>
      <c r="M79" s="49"/>
    </row>
    <row r="80" spans="1:13" ht="15.6" x14ac:dyDescent="0.3">
      <c r="A80" s="15"/>
      <c r="B80" s="15"/>
      <c r="C80" s="128"/>
      <c r="D80" s="15"/>
      <c r="E80" s="15"/>
      <c r="F80" s="15"/>
      <c r="G80" s="15"/>
      <c r="H80" s="15"/>
      <c r="I80" s="15"/>
      <c r="J80" s="15"/>
      <c r="K80" s="15"/>
      <c r="L80" s="15"/>
      <c r="M80" s="49"/>
    </row>
    <row r="81" spans="1:13" ht="15.6" x14ac:dyDescent="0.3">
      <c r="A81" s="15"/>
      <c r="B81" s="132"/>
      <c r="C81" s="109"/>
      <c r="D81" s="133"/>
      <c r="E81" s="15"/>
      <c r="F81" s="15"/>
      <c r="G81" s="15"/>
      <c r="H81" s="15"/>
      <c r="I81" s="15"/>
      <c r="J81" s="131"/>
      <c r="K81" s="15"/>
      <c r="L81" s="49"/>
      <c r="M81" s="49"/>
    </row>
    <row r="82" spans="1:13" ht="15.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49"/>
      <c r="M82" s="49"/>
    </row>
    <row r="83" spans="1:13" ht="15.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49"/>
      <c r="M83" s="49"/>
    </row>
    <row r="84" spans="1:13" ht="15.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49"/>
      <c r="M84" s="49"/>
    </row>
    <row r="85" spans="1:13" ht="15.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49"/>
      <c r="M85" s="49"/>
    </row>
    <row r="86" spans="1:13" ht="15.6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49"/>
      <c r="M86" s="49"/>
    </row>
    <row r="87" spans="1:13" ht="15.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49"/>
      <c r="M87" s="49"/>
    </row>
    <row r="88" spans="1:13" ht="15.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49"/>
      <c r="M88" s="49"/>
    </row>
    <row r="89" spans="1:13" ht="15.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49"/>
      <c r="M89" s="49"/>
    </row>
    <row r="90" spans="1:13" ht="15.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49"/>
      <c r="M90" s="49"/>
    </row>
    <row r="91" spans="1:13" ht="15.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49"/>
      <c r="M91" s="49"/>
    </row>
    <row r="92" spans="1:13" ht="15.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49"/>
      <c r="M92" s="49"/>
    </row>
    <row r="93" spans="1:13" ht="15.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07"/>
      <c r="K93" s="15"/>
      <c r="L93" s="120"/>
      <c r="M93" s="49"/>
    </row>
    <row r="94" spans="1:13" ht="15.6" x14ac:dyDescent="0.3">
      <c r="A94" s="15"/>
      <c r="B94" s="107"/>
      <c r="C94" s="15"/>
      <c r="D94" s="15"/>
      <c r="E94" s="15"/>
      <c r="F94" s="15"/>
      <c r="G94" s="15"/>
      <c r="H94" s="15"/>
      <c r="I94" s="15"/>
      <c r="J94" s="15"/>
      <c r="K94" s="15"/>
      <c r="L94" s="49"/>
      <c r="M94" s="122"/>
    </row>
    <row r="95" spans="1:13" ht="15.6" x14ac:dyDescent="0.3">
      <c r="A95" s="15"/>
      <c r="B95" s="107"/>
      <c r="C95" s="15"/>
      <c r="D95" s="15"/>
      <c r="E95" s="15"/>
      <c r="F95" s="15"/>
      <c r="G95" s="15"/>
      <c r="H95" s="15"/>
      <c r="I95" s="15"/>
      <c r="J95" s="15"/>
      <c r="K95" s="15"/>
      <c r="L95" s="49"/>
      <c r="M95" s="49"/>
    </row>
    <row r="96" spans="1:13" ht="15.6" x14ac:dyDescent="0.3">
      <c r="A96" s="15"/>
      <c r="B96" s="107"/>
      <c r="C96" s="15"/>
      <c r="D96" s="15"/>
      <c r="E96" s="15"/>
      <c r="F96" s="15"/>
      <c r="G96" s="15"/>
      <c r="H96" s="15"/>
      <c r="I96" s="15"/>
      <c r="J96" s="15"/>
      <c r="K96" s="15"/>
      <c r="L96" s="49"/>
      <c r="M96" s="49"/>
    </row>
    <row r="97" spans="1:13" ht="15.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49"/>
      <c r="M97" s="49"/>
    </row>
    <row r="98" spans="1:13" ht="15.6" x14ac:dyDescent="0.3">
      <c r="A98" s="15"/>
      <c r="B98" s="15"/>
      <c r="C98" s="15"/>
      <c r="D98" s="15"/>
      <c r="E98" s="15"/>
      <c r="F98" s="16"/>
      <c r="G98" s="15"/>
      <c r="H98" s="15"/>
      <c r="I98" s="15"/>
      <c r="J98" s="15"/>
      <c r="K98" s="15"/>
      <c r="L98" s="49"/>
      <c r="M98" s="49"/>
    </row>
    <row r="99" spans="1:13" ht="15.6" x14ac:dyDescent="0.3">
      <c r="A99" s="15"/>
      <c r="B99" s="15"/>
      <c r="C99" s="15"/>
      <c r="D99" s="15"/>
      <c r="E99" s="109"/>
      <c r="F99" s="124"/>
      <c r="G99" s="15"/>
      <c r="H99" s="123"/>
      <c r="I99" s="15"/>
      <c r="J99" s="15"/>
      <c r="K99" s="15"/>
      <c r="L99" s="49"/>
      <c r="M99" s="49"/>
    </row>
    <row r="100" spans="1:13" ht="15.6" x14ac:dyDescent="0.3">
      <c r="A100" s="15"/>
      <c r="B100" s="15"/>
      <c r="C100" s="121"/>
      <c r="D100" s="121"/>
      <c r="E100" s="15"/>
      <c r="F100" s="15"/>
      <c r="G100" s="15"/>
      <c r="H100" s="15"/>
      <c r="I100" s="15"/>
      <c r="J100" s="15"/>
      <c r="K100" s="15"/>
      <c r="L100" s="49"/>
      <c r="M100" s="49"/>
    </row>
    <row r="101" spans="1:13" ht="15.6" x14ac:dyDescent="0.3">
      <c r="A101" s="15"/>
      <c r="B101" s="15"/>
      <c r="C101" s="15"/>
      <c r="D101" s="124"/>
      <c r="E101" s="15"/>
      <c r="F101" s="134"/>
      <c r="G101" s="15"/>
      <c r="H101" s="15"/>
      <c r="I101" s="15"/>
      <c r="J101" s="121"/>
      <c r="K101" s="15"/>
      <c r="L101" s="49"/>
      <c r="M101" s="15"/>
    </row>
    <row r="102" spans="1:13" ht="15.6" x14ac:dyDescent="0.3">
      <c r="A102" s="15"/>
      <c r="B102" s="15"/>
      <c r="C102" s="15"/>
      <c r="D102" s="129"/>
      <c r="E102" s="125"/>
      <c r="F102" s="15"/>
      <c r="G102" s="15"/>
      <c r="H102" s="15"/>
      <c r="I102" s="15"/>
      <c r="J102" s="15"/>
      <c r="K102" s="15"/>
      <c r="L102" s="49"/>
      <c r="M102" s="49"/>
    </row>
    <row r="103" spans="1:13" ht="15.6" x14ac:dyDescent="0.3">
      <c r="A103" s="15"/>
      <c r="B103" s="15"/>
      <c r="C103" s="128"/>
      <c r="D103" s="121"/>
      <c r="E103" s="15"/>
      <c r="F103" s="15"/>
      <c r="G103" s="15"/>
      <c r="H103" s="15"/>
      <c r="I103" s="15"/>
      <c r="J103" s="15"/>
      <c r="K103" s="15"/>
      <c r="L103" s="15"/>
      <c r="M103" s="49"/>
    </row>
    <row r="104" spans="1:13" ht="15.6" x14ac:dyDescent="0.3">
      <c r="A104" s="15"/>
      <c r="B104" s="126"/>
      <c r="C104" s="109"/>
      <c r="D104" s="127"/>
      <c r="E104" s="15"/>
      <c r="F104" s="15"/>
      <c r="G104" s="15"/>
      <c r="H104" s="15"/>
      <c r="I104" s="15"/>
      <c r="J104" s="124"/>
      <c r="K104" s="15"/>
      <c r="L104" s="49"/>
      <c r="M104" s="49"/>
    </row>
    <row r="105" spans="1:13" ht="15.6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49"/>
      <c r="M105" s="49"/>
    </row>
    <row r="106" spans="1:13" ht="15.6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49"/>
      <c r="M106" s="49"/>
    </row>
    <row r="107" spans="1:13" ht="15.6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49"/>
      <c r="M107" s="49"/>
    </row>
    <row r="108" spans="1:13" ht="15.6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49"/>
      <c r="M108" s="49"/>
    </row>
    <row r="109" spans="1:13" ht="15.6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49"/>
      <c r="M109" s="49"/>
    </row>
    <row r="110" spans="1:13" ht="15.6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49"/>
      <c r="M110" s="49"/>
    </row>
    <row r="111" spans="1:13" ht="15.6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49"/>
      <c r="M111" s="49"/>
    </row>
    <row r="112" spans="1:13" ht="15.6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49"/>
      <c r="M112" s="49"/>
    </row>
    <row r="113" spans="1:13" ht="15.6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49"/>
      <c r="M113" s="49"/>
    </row>
    <row r="114" spans="1:13" ht="15.6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49"/>
      <c r="M114" s="49"/>
    </row>
    <row r="115" spans="1:13" ht="15.6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49"/>
      <c r="M115" s="49"/>
    </row>
    <row r="116" spans="1:13" ht="15.6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07"/>
      <c r="K116" s="15"/>
      <c r="L116" s="120"/>
      <c r="M116" s="49"/>
    </row>
    <row r="117" spans="1:13" ht="15.6" x14ac:dyDescent="0.3">
      <c r="A117" s="15"/>
      <c r="B117" s="107"/>
      <c r="C117" s="15"/>
      <c r="D117" s="15"/>
      <c r="E117" s="15"/>
      <c r="F117" s="15"/>
      <c r="G117" s="15"/>
      <c r="H117" s="15"/>
      <c r="I117" s="15"/>
      <c r="J117" s="15"/>
      <c r="K117" s="15"/>
      <c r="L117" s="49"/>
      <c r="M117" s="122"/>
    </row>
    <row r="118" spans="1:13" ht="15.6" x14ac:dyDescent="0.3">
      <c r="A118" s="15"/>
      <c r="B118" s="107"/>
      <c r="C118" s="15"/>
      <c r="D118" s="15"/>
      <c r="E118" s="15"/>
      <c r="F118" s="15"/>
      <c r="G118" s="15"/>
      <c r="H118" s="15"/>
      <c r="I118" s="15"/>
      <c r="J118" s="15"/>
      <c r="K118" s="15"/>
      <c r="L118" s="49"/>
      <c r="M118" s="49"/>
    </row>
    <row r="119" spans="1:13" ht="15.6" x14ac:dyDescent="0.3">
      <c r="A119" s="15"/>
      <c r="B119" s="107"/>
      <c r="C119" s="15"/>
      <c r="D119" s="15"/>
      <c r="E119" s="15"/>
      <c r="F119" s="15"/>
      <c r="G119" s="15"/>
      <c r="H119" s="15"/>
      <c r="I119" s="15"/>
      <c r="J119" s="15"/>
      <c r="K119" s="15"/>
      <c r="L119" s="49"/>
      <c r="M119" s="49"/>
    </row>
    <row r="120" spans="1:13" ht="15.6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49"/>
      <c r="M120" s="49"/>
    </row>
    <row r="121" spans="1:13" ht="15.6" x14ac:dyDescent="0.3">
      <c r="A121" s="15"/>
      <c r="B121" s="15"/>
      <c r="C121" s="15"/>
      <c r="D121" s="15"/>
      <c r="E121" s="15"/>
      <c r="F121" s="16"/>
      <c r="G121" s="15"/>
      <c r="H121" s="15"/>
      <c r="I121" s="15"/>
      <c r="J121" s="15"/>
      <c r="K121" s="15"/>
      <c r="L121" s="49"/>
      <c r="M121" s="49"/>
    </row>
    <row r="122" spans="1:13" ht="15.6" x14ac:dyDescent="0.3">
      <c r="A122" s="15"/>
      <c r="B122" s="15"/>
      <c r="C122" s="15"/>
      <c r="D122" s="15"/>
      <c r="E122" s="109"/>
      <c r="F122" s="131"/>
      <c r="G122" s="15"/>
      <c r="H122" s="128"/>
      <c r="I122" s="15"/>
      <c r="J122" s="15"/>
      <c r="K122" s="15"/>
      <c r="L122" s="49"/>
      <c r="M122" s="49"/>
    </row>
    <row r="123" spans="1:13" ht="15.6" x14ac:dyDescent="0.3">
      <c r="A123" s="15"/>
      <c r="B123" s="15"/>
      <c r="C123" s="130"/>
      <c r="D123" s="130"/>
      <c r="E123" s="15"/>
      <c r="F123" s="15"/>
      <c r="G123" s="15"/>
      <c r="H123" s="15"/>
      <c r="I123" s="15"/>
      <c r="J123" s="15"/>
      <c r="K123" s="15"/>
      <c r="L123" s="49"/>
      <c r="M123" s="49"/>
    </row>
    <row r="124" spans="1:13" ht="15.6" x14ac:dyDescent="0.3">
      <c r="A124" s="15"/>
      <c r="B124" s="15"/>
      <c r="C124" s="15"/>
      <c r="D124" s="131"/>
      <c r="E124" s="15"/>
      <c r="F124" s="135"/>
      <c r="G124" s="15"/>
      <c r="H124" s="15"/>
      <c r="I124" s="15"/>
      <c r="J124" s="121"/>
      <c r="K124" s="15"/>
      <c r="L124" s="49"/>
      <c r="M124" s="15"/>
    </row>
    <row r="125" spans="1:13" ht="15.6" x14ac:dyDescent="0.3">
      <c r="A125" s="15"/>
      <c r="B125" s="15"/>
      <c r="C125" s="15"/>
      <c r="D125" s="128"/>
      <c r="E125" s="129"/>
      <c r="F125" s="15"/>
      <c r="G125" s="15"/>
      <c r="H125" s="15"/>
      <c r="I125" s="15"/>
      <c r="J125" s="15"/>
      <c r="K125" s="15"/>
      <c r="L125" s="49"/>
      <c r="M125" s="49"/>
    </row>
    <row r="126" spans="1:13" ht="15.6" x14ac:dyDescent="0.3">
      <c r="A126" s="15"/>
      <c r="B126" s="15"/>
      <c r="C126" s="128"/>
      <c r="D126" s="15"/>
      <c r="E126" s="15"/>
      <c r="F126" s="15"/>
      <c r="G126" s="15"/>
      <c r="H126" s="15"/>
      <c r="I126" s="15"/>
      <c r="J126" s="15"/>
      <c r="K126" s="15"/>
      <c r="L126" s="15"/>
      <c r="M126" s="49"/>
    </row>
    <row r="127" spans="1:13" ht="15.6" x14ac:dyDescent="0.3">
      <c r="A127" s="15"/>
      <c r="B127" s="132"/>
      <c r="C127" s="109"/>
      <c r="D127" s="133"/>
      <c r="E127" s="15"/>
      <c r="F127" s="15"/>
      <c r="G127" s="15"/>
      <c r="H127" s="15"/>
      <c r="I127" s="15"/>
      <c r="J127" s="131"/>
      <c r="K127" s="15"/>
      <c r="L127" s="49"/>
      <c r="M127" s="49"/>
    </row>
    <row r="128" spans="1:13" ht="15.6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49"/>
      <c r="M128" s="49"/>
    </row>
    <row r="129" spans="1:13" ht="15.6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49"/>
      <c r="M129" s="49"/>
    </row>
    <row r="130" spans="1:13" ht="15.6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49"/>
      <c r="M130" s="49"/>
    </row>
    <row r="131" spans="1:13" ht="15.6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49"/>
      <c r="M131" s="49"/>
    </row>
    <row r="132" spans="1:13" ht="15.6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9"/>
      <c r="M132" s="49"/>
    </row>
    <row r="133" spans="1:13" ht="15.6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49"/>
      <c r="M133" s="49"/>
    </row>
    <row r="134" spans="1:13" ht="15.6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49"/>
      <c r="M134" s="49"/>
    </row>
    <row r="135" spans="1:13" ht="15.6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49"/>
      <c r="M135" s="49"/>
    </row>
    <row r="136" spans="1:13" ht="15.6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49"/>
      <c r="M136" s="49"/>
    </row>
    <row r="137" spans="1:13" ht="15.6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49"/>
      <c r="M137" s="49"/>
    </row>
    <row r="138" spans="1:13" ht="15.6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49"/>
      <c r="M138" s="49"/>
    </row>
    <row r="139" spans="1:13" ht="15.6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07"/>
      <c r="K139" s="15"/>
      <c r="L139" s="120"/>
      <c r="M139" s="49"/>
    </row>
    <row r="140" spans="1:13" ht="15.6" x14ac:dyDescent="0.3">
      <c r="A140" s="15"/>
      <c r="B140" s="107"/>
      <c r="C140" s="15"/>
      <c r="D140" s="15"/>
      <c r="E140" s="15"/>
      <c r="F140" s="15"/>
      <c r="G140" s="15"/>
      <c r="H140" s="15"/>
      <c r="I140" s="15"/>
      <c r="J140" s="15"/>
      <c r="K140" s="15"/>
      <c r="L140" s="49"/>
      <c r="M140" s="122"/>
    </row>
    <row r="141" spans="1:13" ht="15.6" x14ac:dyDescent="0.3">
      <c r="A141" s="15"/>
      <c r="B141" s="107"/>
      <c r="C141" s="15"/>
      <c r="D141" s="15"/>
      <c r="E141" s="15"/>
      <c r="F141" s="15"/>
      <c r="G141" s="15"/>
      <c r="H141" s="15"/>
      <c r="I141" s="15"/>
      <c r="J141" s="15"/>
      <c r="K141" s="15"/>
      <c r="L141" s="49"/>
      <c r="M141" s="49"/>
    </row>
    <row r="142" spans="1:13" ht="15.6" x14ac:dyDescent="0.3">
      <c r="A142" s="15"/>
      <c r="B142" s="107"/>
      <c r="C142" s="15"/>
      <c r="D142" s="15"/>
      <c r="E142" s="15"/>
      <c r="F142" s="15"/>
      <c r="G142" s="15"/>
      <c r="H142" s="15"/>
      <c r="I142" s="15"/>
      <c r="J142" s="15"/>
      <c r="K142" s="15"/>
      <c r="L142" s="49"/>
      <c r="M142" s="49"/>
    </row>
    <row r="143" spans="1:13" ht="15.6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49"/>
      <c r="M143" s="49"/>
    </row>
    <row r="144" spans="1:13" ht="15.6" x14ac:dyDescent="0.3">
      <c r="A144" s="15"/>
      <c r="B144" s="15"/>
      <c r="C144" s="15"/>
      <c r="D144" s="15"/>
      <c r="E144" s="15"/>
      <c r="F144" s="16"/>
      <c r="G144" s="15"/>
      <c r="H144" s="15"/>
      <c r="I144" s="15"/>
      <c r="J144" s="15"/>
      <c r="K144" s="15"/>
      <c r="L144" s="49"/>
      <c r="M144" s="49"/>
    </row>
    <row r="145" spans="1:13" ht="15.6" x14ac:dyDescent="0.3">
      <c r="A145" s="15"/>
      <c r="B145" s="15"/>
      <c r="C145" s="15"/>
      <c r="D145" s="15"/>
      <c r="E145" s="109"/>
      <c r="F145" s="124"/>
      <c r="G145" s="15"/>
      <c r="H145" s="123"/>
      <c r="I145" s="15"/>
      <c r="J145" s="15"/>
      <c r="K145" s="15"/>
      <c r="L145" s="49"/>
      <c r="M145" s="49"/>
    </row>
    <row r="146" spans="1:13" ht="15.6" x14ac:dyDescent="0.3">
      <c r="A146" s="15"/>
      <c r="B146" s="15"/>
      <c r="C146" s="121"/>
      <c r="D146" s="121"/>
      <c r="E146" s="15"/>
      <c r="F146" s="15"/>
      <c r="G146" s="15"/>
      <c r="H146" s="15"/>
      <c r="I146" s="15"/>
      <c r="J146" s="15"/>
      <c r="K146" s="15"/>
      <c r="L146" s="49"/>
      <c r="M146" s="49"/>
    </row>
    <row r="147" spans="1:13" ht="15.6" x14ac:dyDescent="0.3">
      <c r="A147" s="15"/>
      <c r="B147" s="15"/>
      <c r="C147" s="15"/>
      <c r="D147" s="124"/>
      <c r="E147" s="15"/>
      <c r="F147" s="134"/>
      <c r="G147" s="15"/>
      <c r="H147" s="15"/>
      <c r="I147" s="15"/>
      <c r="J147" s="121"/>
      <c r="K147" s="15"/>
      <c r="L147" s="49"/>
      <c r="M147" s="15"/>
    </row>
    <row r="148" spans="1:13" ht="15.6" x14ac:dyDescent="0.3">
      <c r="A148" s="15"/>
      <c r="B148" s="15"/>
      <c r="C148" s="15"/>
      <c r="D148" s="129"/>
      <c r="E148" s="125"/>
      <c r="F148" s="15"/>
      <c r="G148" s="15"/>
      <c r="H148" s="15"/>
      <c r="I148" s="15"/>
      <c r="J148" s="15"/>
      <c r="K148" s="15"/>
      <c r="L148" s="49"/>
      <c r="M148" s="49"/>
    </row>
    <row r="149" spans="1:13" ht="15.6" x14ac:dyDescent="0.3">
      <c r="A149" s="15"/>
      <c r="B149" s="15"/>
      <c r="C149" s="128"/>
      <c r="D149" s="121"/>
      <c r="E149" s="15"/>
      <c r="F149" s="15"/>
      <c r="G149" s="15"/>
      <c r="H149" s="15"/>
      <c r="I149" s="15"/>
      <c r="J149" s="15"/>
      <c r="K149" s="15"/>
      <c r="L149" s="15"/>
      <c r="M149" s="49"/>
    </row>
    <row r="150" spans="1:13" ht="15.6" x14ac:dyDescent="0.3">
      <c r="A150" s="15"/>
      <c r="B150" s="126"/>
      <c r="C150" s="109"/>
      <c r="D150" s="127"/>
      <c r="E150" s="15"/>
      <c r="F150" s="15"/>
      <c r="G150" s="15"/>
      <c r="H150" s="15"/>
      <c r="I150" s="15"/>
      <c r="J150" s="124"/>
      <c r="K150" s="15"/>
      <c r="L150" s="49"/>
      <c r="M150" s="49"/>
    </row>
    <row r="151" spans="1:13" ht="15.6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49"/>
      <c r="M151" s="49"/>
    </row>
    <row r="152" spans="1:13" ht="15.6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49"/>
      <c r="M152" s="49"/>
    </row>
    <row r="153" spans="1:13" ht="15.6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49"/>
      <c r="M153" s="49"/>
    </row>
    <row r="154" spans="1:13" ht="15.6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49"/>
      <c r="M154" s="49"/>
    </row>
    <row r="155" spans="1:13" ht="15.6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49"/>
      <c r="M155" s="49"/>
    </row>
    <row r="156" spans="1:13" ht="15.6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49"/>
      <c r="M156" s="49"/>
    </row>
    <row r="157" spans="1:13" ht="15.6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49"/>
      <c r="M157" s="49"/>
    </row>
    <row r="158" spans="1:13" ht="15.6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49"/>
      <c r="M158" s="49"/>
    </row>
    <row r="159" spans="1:13" ht="15.6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49"/>
      <c r="M159" s="49"/>
    </row>
    <row r="160" spans="1:13" ht="15.6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49"/>
      <c r="M160" s="49"/>
    </row>
    <row r="161" spans="1:13" ht="15.6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49"/>
      <c r="M161" s="49"/>
    </row>
    <row r="162" spans="1:13" ht="15.6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07"/>
      <c r="K162" s="15"/>
      <c r="L162" s="120"/>
      <c r="M162" s="49"/>
    </row>
    <row r="163" spans="1:13" ht="15.6" x14ac:dyDescent="0.3">
      <c r="A163" s="15"/>
      <c r="B163" s="107"/>
      <c r="C163" s="15"/>
      <c r="D163" s="15"/>
      <c r="E163" s="15"/>
      <c r="F163" s="15"/>
      <c r="G163" s="15"/>
      <c r="H163" s="15"/>
      <c r="I163" s="15"/>
      <c r="J163" s="15"/>
      <c r="K163" s="15"/>
      <c r="L163" s="49"/>
      <c r="M163" s="122"/>
    </row>
    <row r="164" spans="1:13" ht="15.6" x14ac:dyDescent="0.3">
      <c r="A164" s="15"/>
      <c r="B164" s="107"/>
      <c r="C164" s="15"/>
      <c r="D164" s="15"/>
      <c r="E164" s="15"/>
      <c r="F164" s="15"/>
      <c r="G164" s="15"/>
      <c r="H164" s="15"/>
      <c r="I164" s="15"/>
      <c r="J164" s="15"/>
      <c r="K164" s="15"/>
      <c r="L164" s="49"/>
      <c r="M164" s="49"/>
    </row>
    <row r="165" spans="1:13" ht="15.6" x14ac:dyDescent="0.3">
      <c r="A165" s="15"/>
      <c r="B165" s="107"/>
      <c r="C165" s="15"/>
      <c r="D165" s="15"/>
      <c r="E165" s="15"/>
      <c r="F165" s="15"/>
      <c r="G165" s="15"/>
      <c r="H165" s="15"/>
      <c r="I165" s="15"/>
      <c r="J165" s="15"/>
      <c r="K165" s="15"/>
      <c r="L165" s="49"/>
      <c r="M165" s="49"/>
    </row>
    <row r="166" spans="1:13" ht="15.6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49"/>
      <c r="M166" s="49"/>
    </row>
    <row r="167" spans="1:13" ht="15.6" x14ac:dyDescent="0.3">
      <c r="A167" s="15"/>
      <c r="B167" s="15"/>
      <c r="C167" s="15"/>
      <c r="D167" s="15"/>
      <c r="E167" s="15"/>
      <c r="F167" s="16"/>
      <c r="G167" s="15"/>
      <c r="H167" s="15"/>
      <c r="I167" s="15"/>
      <c r="J167" s="15"/>
      <c r="K167" s="15"/>
      <c r="L167" s="49"/>
      <c r="M167" s="49"/>
    </row>
    <row r="168" spans="1:13" ht="15.6" x14ac:dyDescent="0.3">
      <c r="A168" s="15"/>
      <c r="B168" s="15"/>
      <c r="C168" s="15"/>
      <c r="D168" s="15"/>
      <c r="E168" s="109"/>
      <c r="F168" s="131"/>
      <c r="G168" s="15"/>
      <c r="H168" s="128"/>
      <c r="I168" s="15"/>
      <c r="J168" s="15"/>
      <c r="K168" s="15"/>
      <c r="L168" s="49"/>
      <c r="M168" s="49"/>
    </row>
    <row r="169" spans="1:13" ht="15.6" x14ac:dyDescent="0.3">
      <c r="A169" s="15"/>
      <c r="B169" s="15"/>
      <c r="C169" s="130"/>
      <c r="D169" s="130"/>
      <c r="E169" s="15"/>
      <c r="F169" s="15"/>
      <c r="G169" s="15"/>
      <c r="H169" s="15"/>
      <c r="I169" s="15"/>
      <c r="J169" s="15"/>
      <c r="K169" s="15"/>
      <c r="L169" s="49"/>
      <c r="M169" s="49"/>
    </row>
    <row r="170" spans="1:13" ht="15.6" x14ac:dyDescent="0.3">
      <c r="A170" s="15"/>
      <c r="B170" s="15"/>
      <c r="C170" s="15"/>
      <c r="D170" s="131"/>
      <c r="E170" s="15"/>
      <c r="F170" s="135"/>
      <c r="G170" s="15"/>
      <c r="H170" s="15"/>
      <c r="I170" s="15"/>
      <c r="J170" s="121"/>
      <c r="K170" s="15"/>
      <c r="L170" s="49"/>
      <c r="M170" s="15"/>
    </row>
    <row r="171" spans="1:13" ht="15.6" x14ac:dyDescent="0.3">
      <c r="A171" s="15"/>
      <c r="B171" s="15"/>
      <c r="C171" s="15"/>
      <c r="D171" s="128"/>
      <c r="E171" s="129"/>
      <c r="F171" s="15"/>
      <c r="G171" s="15"/>
      <c r="H171" s="15"/>
      <c r="I171" s="15"/>
      <c r="J171" s="15"/>
      <c r="K171" s="15"/>
      <c r="L171" s="49"/>
      <c r="M171" s="49"/>
    </row>
    <row r="172" spans="1:13" ht="15.6" x14ac:dyDescent="0.3">
      <c r="A172" s="15"/>
      <c r="B172" s="15"/>
      <c r="C172" s="128"/>
      <c r="D172" s="15"/>
      <c r="E172" s="15"/>
      <c r="F172" s="15"/>
      <c r="G172" s="15"/>
      <c r="H172" s="15"/>
      <c r="I172" s="15"/>
      <c r="J172" s="15"/>
      <c r="K172" s="15"/>
      <c r="L172" s="15"/>
      <c r="M172" s="49"/>
    </row>
    <row r="173" spans="1:13" ht="15.6" x14ac:dyDescent="0.3">
      <c r="A173" s="15"/>
      <c r="B173" s="132"/>
      <c r="C173" s="109"/>
      <c r="D173" s="133"/>
      <c r="E173" s="15"/>
      <c r="F173" s="15"/>
      <c r="G173" s="15"/>
      <c r="H173" s="15"/>
      <c r="I173" s="15"/>
      <c r="J173" s="131"/>
      <c r="K173" s="15"/>
      <c r="L173" s="49"/>
      <c r="M173" s="49"/>
    </row>
    <row r="174" spans="1:13" ht="15.6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49"/>
      <c r="M174" s="49"/>
    </row>
    <row r="175" spans="1:13" ht="15.6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49"/>
      <c r="M175" s="49"/>
    </row>
    <row r="176" spans="1:13" ht="15.6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49"/>
      <c r="M176" s="49"/>
    </row>
    <row r="177" spans="1:13" ht="15.6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49"/>
      <c r="M177" s="49"/>
    </row>
    <row r="178" spans="1:13" ht="15.6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49"/>
      <c r="M178" s="49"/>
    </row>
    <row r="179" spans="1:13" ht="15.6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49"/>
      <c r="M179" s="49"/>
    </row>
    <row r="180" spans="1:13" ht="15.6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49"/>
      <c r="M180" s="49"/>
    </row>
    <row r="181" spans="1:13" ht="15.6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49"/>
      <c r="M181" s="49"/>
    </row>
    <row r="182" spans="1:13" ht="15.6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49"/>
      <c r="M182" s="49"/>
    </row>
    <row r="183" spans="1:13" ht="15.6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49"/>
      <c r="M183" s="49"/>
    </row>
    <row r="184" spans="1:13" ht="15.6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49"/>
      <c r="M184" s="49"/>
    </row>
    <row r="185" spans="1:13" ht="15.6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07"/>
      <c r="K185" s="15"/>
      <c r="L185" s="120"/>
      <c r="M185" s="49"/>
    </row>
    <row r="186" spans="1:13" ht="15.6" x14ac:dyDescent="0.3">
      <c r="A186" s="15"/>
      <c r="B186" s="107"/>
      <c r="C186" s="15"/>
      <c r="D186" s="15"/>
      <c r="E186" s="15"/>
      <c r="F186" s="15"/>
      <c r="G186" s="15"/>
      <c r="H186" s="15"/>
      <c r="I186" s="15"/>
      <c r="J186" s="15"/>
      <c r="K186" s="15"/>
      <c r="L186" s="49"/>
      <c r="M186" s="122"/>
    </row>
    <row r="187" spans="1:13" ht="15.6" x14ac:dyDescent="0.3">
      <c r="A187" s="15"/>
      <c r="B187" s="107"/>
      <c r="C187" s="15"/>
      <c r="D187" s="15"/>
      <c r="E187" s="15"/>
      <c r="F187" s="15"/>
      <c r="G187" s="15"/>
      <c r="H187" s="15"/>
      <c r="I187" s="15"/>
      <c r="J187" s="15"/>
      <c r="K187" s="15"/>
      <c r="L187" s="49"/>
      <c r="M187" s="49"/>
    </row>
    <row r="188" spans="1:13" ht="15.6" x14ac:dyDescent="0.3">
      <c r="A188" s="15"/>
      <c r="B188" s="107"/>
      <c r="C188" s="15"/>
      <c r="D188" s="15"/>
      <c r="E188" s="15"/>
      <c r="F188" s="15"/>
      <c r="G188" s="15"/>
      <c r="H188" s="15"/>
      <c r="I188" s="15"/>
      <c r="J188" s="15"/>
      <c r="K188" s="15"/>
      <c r="L188" s="49"/>
      <c r="M188" s="49"/>
    </row>
    <row r="189" spans="1:13" ht="15.6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49"/>
      <c r="M189" s="49"/>
    </row>
    <row r="190" spans="1:13" ht="15.6" x14ac:dyDescent="0.3">
      <c r="A190" s="15"/>
      <c r="B190" s="15"/>
      <c r="C190" s="15"/>
      <c r="D190" s="15"/>
      <c r="E190" s="15"/>
      <c r="F190" s="16"/>
      <c r="G190" s="15"/>
      <c r="H190" s="15"/>
      <c r="I190" s="15"/>
      <c r="J190" s="15"/>
      <c r="K190" s="15"/>
      <c r="L190" s="49"/>
      <c r="M190" s="49"/>
    </row>
    <row r="191" spans="1:13" ht="15.6" x14ac:dyDescent="0.3">
      <c r="A191" s="15"/>
      <c r="B191" s="15"/>
      <c r="C191" s="15"/>
      <c r="D191" s="15"/>
      <c r="E191" s="109"/>
      <c r="F191" s="124"/>
      <c r="G191" s="15"/>
      <c r="H191" s="123"/>
      <c r="I191" s="15"/>
      <c r="J191" s="15"/>
      <c r="K191" s="15"/>
      <c r="L191" s="49"/>
      <c r="M191" s="49"/>
    </row>
    <row r="192" spans="1:13" ht="15.6" x14ac:dyDescent="0.3">
      <c r="A192" s="15"/>
      <c r="B192" s="15"/>
      <c r="C192" s="121"/>
      <c r="D192" s="121"/>
      <c r="E192" s="15"/>
      <c r="F192" s="15"/>
      <c r="G192" s="15"/>
      <c r="H192" s="15"/>
      <c r="I192" s="15"/>
      <c r="J192" s="15"/>
      <c r="K192" s="15"/>
      <c r="L192" s="49"/>
      <c r="M192" s="49"/>
    </row>
    <row r="193" spans="1:13" ht="15.6" x14ac:dyDescent="0.3">
      <c r="A193" s="15"/>
      <c r="B193" s="15"/>
      <c r="C193" s="15"/>
      <c r="D193" s="124"/>
      <c r="E193" s="15"/>
      <c r="F193" s="134"/>
      <c r="G193" s="15"/>
      <c r="H193" s="15"/>
      <c r="I193" s="15"/>
      <c r="J193" s="121"/>
      <c r="K193" s="15"/>
      <c r="L193" s="49"/>
      <c r="M193" s="15"/>
    </row>
    <row r="194" spans="1:13" ht="15.6" x14ac:dyDescent="0.3">
      <c r="A194" s="15"/>
      <c r="B194" s="15"/>
      <c r="C194" s="15"/>
      <c r="D194" s="129"/>
      <c r="E194" s="125"/>
      <c r="F194" s="15"/>
      <c r="G194" s="15"/>
      <c r="H194" s="15"/>
      <c r="I194" s="15"/>
      <c r="J194" s="15"/>
      <c r="K194" s="15"/>
      <c r="L194" s="49"/>
      <c r="M194" s="49"/>
    </row>
    <row r="195" spans="1:13" ht="15.6" x14ac:dyDescent="0.3">
      <c r="A195" s="15"/>
      <c r="B195" s="15"/>
      <c r="C195" s="128"/>
      <c r="D195" s="121"/>
      <c r="E195" s="15"/>
      <c r="F195" s="15"/>
      <c r="G195" s="15"/>
      <c r="H195" s="15"/>
      <c r="I195" s="15"/>
      <c r="J195" s="15"/>
      <c r="K195" s="15"/>
      <c r="L195" s="15"/>
      <c r="M195" s="49"/>
    </row>
    <row r="196" spans="1:13" ht="15.6" x14ac:dyDescent="0.3">
      <c r="A196" s="15"/>
      <c r="B196" s="126"/>
      <c r="C196" s="109"/>
      <c r="D196" s="127"/>
      <c r="E196" s="15"/>
      <c r="F196" s="15"/>
      <c r="G196" s="15"/>
      <c r="H196" s="15"/>
      <c r="I196" s="15"/>
      <c r="J196" s="124"/>
      <c r="K196" s="15"/>
      <c r="L196" s="49"/>
      <c r="M196" s="49"/>
    </row>
    <row r="197" spans="1:13" ht="15.6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49"/>
      <c r="M197" s="49"/>
    </row>
    <row r="198" spans="1:13" ht="15.6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49"/>
      <c r="M198" s="49"/>
    </row>
    <row r="199" spans="1:13" ht="15.6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49"/>
      <c r="M199" s="49"/>
    </row>
    <row r="200" spans="1:13" ht="15.6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49"/>
      <c r="M200" s="49"/>
    </row>
    <row r="201" spans="1:13" ht="15.6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49"/>
      <c r="M201" s="49"/>
    </row>
    <row r="202" spans="1:13" ht="15.6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49"/>
      <c r="M202" s="49"/>
    </row>
    <row r="203" spans="1:13" ht="15.6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49"/>
      <c r="M203" s="49"/>
    </row>
    <row r="204" spans="1:13" ht="15.6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49"/>
      <c r="M204" s="49"/>
    </row>
    <row r="205" spans="1:13" ht="15.6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49"/>
      <c r="M205" s="49"/>
    </row>
    <row r="206" spans="1:13" ht="15.6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49"/>
      <c r="M206" s="49"/>
    </row>
    <row r="207" spans="1:13" ht="15.6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49"/>
      <c r="M207" s="49"/>
    </row>
    <row r="208" spans="1:13" ht="15.6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07"/>
      <c r="K208" s="15"/>
      <c r="L208" s="120"/>
      <c r="M208" s="49"/>
    </row>
    <row r="209" spans="1:13" ht="15.6" x14ac:dyDescent="0.3">
      <c r="A209" s="15"/>
      <c r="B209" s="107"/>
      <c r="C209" s="15"/>
      <c r="D209" s="15"/>
      <c r="E209" s="15"/>
      <c r="F209" s="15"/>
      <c r="G209" s="15"/>
      <c r="H209" s="15"/>
      <c r="I209" s="15"/>
      <c r="J209" s="15"/>
      <c r="K209" s="15"/>
      <c r="L209" s="49"/>
      <c r="M209" s="122"/>
    </row>
    <row r="210" spans="1:13" ht="15.6" x14ac:dyDescent="0.3">
      <c r="A210" s="15"/>
      <c r="B210" s="107"/>
      <c r="C210" s="15"/>
      <c r="D210" s="15"/>
      <c r="E210" s="15"/>
      <c r="F210" s="15"/>
      <c r="G210" s="15"/>
      <c r="H210" s="15"/>
      <c r="I210" s="15"/>
      <c r="J210" s="15"/>
      <c r="K210" s="15"/>
      <c r="L210" s="49"/>
      <c r="M210" s="49"/>
    </row>
    <row r="211" spans="1:13" ht="15.6" x14ac:dyDescent="0.3">
      <c r="A211" s="15"/>
      <c r="B211" s="107"/>
      <c r="C211" s="15"/>
      <c r="D211" s="15"/>
      <c r="E211" s="15"/>
      <c r="F211" s="15"/>
      <c r="G211" s="15"/>
      <c r="H211" s="15"/>
      <c r="I211" s="15"/>
      <c r="J211" s="15"/>
      <c r="K211" s="15"/>
      <c r="L211" s="49"/>
      <c r="M211" s="49"/>
    </row>
    <row r="212" spans="1:13" ht="15.6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49"/>
      <c r="M212" s="49"/>
    </row>
    <row r="213" spans="1:13" ht="15.6" x14ac:dyDescent="0.3">
      <c r="A213" s="15"/>
      <c r="B213" s="15"/>
      <c r="C213" s="15"/>
      <c r="D213" s="15"/>
      <c r="E213" s="15"/>
      <c r="F213" s="16"/>
      <c r="G213" s="15"/>
      <c r="H213" s="15"/>
      <c r="I213" s="15"/>
      <c r="J213" s="15"/>
      <c r="K213" s="15"/>
      <c r="L213" s="49"/>
      <c r="M213" s="49"/>
    </row>
    <row r="214" spans="1:13" ht="15.6" x14ac:dyDescent="0.3">
      <c r="A214" s="15"/>
      <c r="B214" s="15"/>
      <c r="C214" s="15"/>
      <c r="D214" s="15"/>
      <c r="E214" s="109"/>
      <c r="F214" s="131"/>
      <c r="G214" s="15"/>
      <c r="H214" s="128"/>
      <c r="I214" s="15"/>
      <c r="J214" s="15"/>
      <c r="K214" s="15"/>
      <c r="L214" s="49"/>
      <c r="M214" s="49"/>
    </row>
    <row r="215" spans="1:13" ht="15.6" x14ac:dyDescent="0.3">
      <c r="A215" s="15"/>
      <c r="B215" s="15"/>
      <c r="C215" s="130"/>
      <c r="D215" s="130"/>
      <c r="E215" s="15"/>
      <c r="F215" s="15"/>
      <c r="G215" s="15"/>
      <c r="H215" s="15"/>
      <c r="I215" s="15"/>
      <c r="J215" s="15"/>
      <c r="K215" s="15"/>
      <c r="L215" s="49"/>
      <c r="M215" s="49"/>
    </row>
    <row r="216" spans="1:13" ht="15.6" x14ac:dyDescent="0.3">
      <c r="A216" s="15"/>
      <c r="B216" s="15"/>
      <c r="C216" s="15"/>
      <c r="D216" s="131"/>
      <c r="E216" s="15"/>
      <c r="F216" s="135"/>
      <c r="G216" s="15"/>
      <c r="H216" s="15"/>
      <c r="I216" s="15"/>
      <c r="J216" s="121"/>
      <c r="K216" s="15"/>
      <c r="L216" s="49"/>
      <c r="M216" s="15"/>
    </row>
    <row r="217" spans="1:13" ht="15.6" x14ac:dyDescent="0.3">
      <c r="A217" s="15"/>
      <c r="B217" s="15"/>
      <c r="C217" s="15"/>
      <c r="D217" s="128"/>
      <c r="E217" s="129"/>
      <c r="F217" s="15"/>
      <c r="G217" s="15"/>
      <c r="H217" s="15"/>
      <c r="I217" s="15"/>
      <c r="J217" s="15"/>
      <c r="K217" s="15"/>
      <c r="L217" s="49"/>
      <c r="M217" s="49"/>
    </row>
    <row r="218" spans="1:13" ht="15.6" x14ac:dyDescent="0.3">
      <c r="A218" s="15"/>
      <c r="B218" s="15"/>
      <c r="C218" s="128"/>
      <c r="D218" s="15"/>
      <c r="E218" s="15"/>
      <c r="F218" s="15"/>
      <c r="G218" s="15"/>
      <c r="H218" s="15"/>
      <c r="I218" s="15"/>
      <c r="J218" s="15"/>
      <c r="K218" s="15"/>
      <c r="L218" s="15"/>
      <c r="M218" s="49"/>
    </row>
    <row r="219" spans="1:13" ht="15.6" x14ac:dyDescent="0.3">
      <c r="A219" s="15"/>
      <c r="B219" s="132"/>
      <c r="C219" s="109"/>
      <c r="D219" s="133"/>
      <c r="E219" s="15"/>
      <c r="F219" s="15"/>
      <c r="G219" s="15"/>
      <c r="H219" s="15"/>
      <c r="I219" s="15"/>
      <c r="J219" s="131"/>
      <c r="K219" s="15"/>
      <c r="L219" s="49"/>
      <c r="M219" s="49"/>
    </row>
    <row r="220" spans="1:13" ht="15.6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49"/>
      <c r="M220" s="49"/>
    </row>
    <row r="221" spans="1:13" ht="15.6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49"/>
      <c r="M221" s="49"/>
    </row>
    <row r="222" spans="1:13" ht="15.6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49"/>
      <c r="M222" s="49"/>
    </row>
    <row r="223" spans="1:13" ht="15.6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49"/>
      <c r="M223" s="49"/>
    </row>
    <row r="224" spans="1:13" ht="15.6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49"/>
      <c r="M224" s="49"/>
    </row>
    <row r="225" spans="1:13" ht="15.6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49"/>
      <c r="M225" s="49"/>
    </row>
    <row r="226" spans="1:13" ht="15.6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49"/>
      <c r="M226" s="49"/>
    </row>
    <row r="227" spans="1:13" ht="15.6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49"/>
      <c r="M227" s="49"/>
    </row>
    <row r="228" spans="1:13" ht="15.6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49"/>
      <c r="M228" s="49"/>
    </row>
    <row r="229" spans="1:13" ht="15.6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49"/>
      <c r="M229" s="49"/>
    </row>
    <row r="230" spans="1:13" ht="15.6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49"/>
      <c r="M230" s="49"/>
    </row>
    <row r="231" spans="1:13" ht="15.6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07"/>
      <c r="K231" s="15"/>
      <c r="L231" s="120"/>
      <c r="M231" s="49"/>
    </row>
    <row r="232" spans="1:13" ht="15.6" x14ac:dyDescent="0.3">
      <c r="A232" s="15"/>
      <c r="B232" s="107"/>
      <c r="C232" s="15"/>
      <c r="D232" s="15"/>
      <c r="E232" s="15"/>
      <c r="F232" s="15"/>
      <c r="G232" s="15"/>
      <c r="H232" s="15"/>
      <c r="I232" s="15"/>
      <c r="J232" s="15"/>
      <c r="K232" s="15"/>
      <c r="L232" s="49"/>
      <c r="M232" s="122"/>
    </row>
    <row r="233" spans="1:13" ht="15.6" x14ac:dyDescent="0.3">
      <c r="A233" s="15"/>
      <c r="B233" s="107"/>
      <c r="C233" s="15"/>
      <c r="D233" s="15"/>
      <c r="E233" s="15"/>
      <c r="F233" s="15"/>
      <c r="G233" s="15"/>
      <c r="H233" s="15"/>
      <c r="I233" s="15"/>
      <c r="J233" s="15"/>
      <c r="K233" s="15"/>
      <c r="L233" s="49"/>
      <c r="M233" s="49"/>
    </row>
    <row r="234" spans="1:13" ht="15.6" x14ac:dyDescent="0.3">
      <c r="A234" s="15"/>
      <c r="B234" s="107"/>
      <c r="C234" s="15"/>
      <c r="D234" s="15"/>
      <c r="E234" s="15"/>
      <c r="F234" s="15"/>
      <c r="G234" s="15"/>
      <c r="H234" s="15"/>
      <c r="I234" s="15"/>
      <c r="J234" s="15"/>
      <c r="K234" s="15"/>
      <c r="L234" s="49"/>
      <c r="M234" s="49"/>
    </row>
    <row r="235" spans="1:13" ht="15.6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49"/>
      <c r="M235" s="49"/>
    </row>
    <row r="236" spans="1:13" ht="15.6" x14ac:dyDescent="0.3">
      <c r="A236" s="15"/>
      <c r="B236" s="15"/>
      <c r="C236" s="15"/>
      <c r="D236" s="15"/>
      <c r="E236" s="15"/>
      <c r="F236" s="16"/>
      <c r="G236" s="15"/>
      <c r="H236" s="15"/>
      <c r="I236" s="15"/>
      <c r="J236" s="15"/>
      <c r="K236" s="15"/>
      <c r="L236" s="49"/>
      <c r="M236" s="49"/>
    </row>
    <row r="237" spans="1:13" ht="15.6" x14ac:dyDescent="0.3">
      <c r="A237" s="15"/>
      <c r="B237" s="15"/>
      <c r="C237" s="15"/>
      <c r="D237" s="15"/>
      <c r="E237" s="109"/>
      <c r="F237" s="124"/>
      <c r="G237" s="15"/>
      <c r="H237" s="123"/>
      <c r="I237" s="15"/>
      <c r="J237" s="15"/>
      <c r="K237" s="15"/>
      <c r="L237" s="49"/>
      <c r="M237" s="49"/>
    </row>
    <row r="238" spans="1:13" ht="15.6" x14ac:dyDescent="0.3">
      <c r="A238" s="15"/>
      <c r="B238" s="15"/>
      <c r="C238" s="121"/>
      <c r="D238" s="121"/>
      <c r="E238" s="15"/>
      <c r="F238" s="15"/>
      <c r="G238" s="15"/>
      <c r="H238" s="15"/>
      <c r="I238" s="15"/>
      <c r="J238" s="15"/>
      <c r="K238" s="15"/>
      <c r="L238" s="49"/>
      <c r="M238" s="49"/>
    </row>
    <row r="239" spans="1:13" ht="15.6" x14ac:dyDescent="0.3">
      <c r="A239" s="15"/>
      <c r="B239" s="15"/>
      <c r="C239" s="15"/>
      <c r="D239" s="124"/>
      <c r="E239" s="15"/>
      <c r="F239" s="134"/>
      <c r="G239" s="15"/>
      <c r="H239" s="15"/>
      <c r="I239" s="15"/>
      <c r="J239" s="121"/>
      <c r="K239" s="15"/>
      <c r="L239" s="49"/>
      <c r="M239" s="15"/>
    </row>
    <row r="240" spans="1:13" ht="15.6" x14ac:dyDescent="0.3">
      <c r="A240" s="15"/>
      <c r="B240" s="15"/>
      <c r="C240" s="15"/>
      <c r="D240" s="129"/>
      <c r="E240" s="125"/>
      <c r="F240" s="15"/>
      <c r="G240" s="15"/>
      <c r="H240" s="15"/>
      <c r="I240" s="15"/>
      <c r="J240" s="15"/>
      <c r="K240" s="15"/>
      <c r="L240" s="49"/>
      <c r="M240" s="49"/>
    </row>
    <row r="241" spans="1:13" ht="15.6" x14ac:dyDescent="0.3">
      <c r="A241" s="15"/>
      <c r="B241" s="15"/>
      <c r="C241" s="128"/>
      <c r="D241" s="121"/>
      <c r="E241" s="15"/>
      <c r="F241" s="15"/>
      <c r="G241" s="15"/>
      <c r="H241" s="15"/>
      <c r="I241" s="15"/>
      <c r="J241" s="15"/>
      <c r="K241" s="15"/>
      <c r="L241" s="15"/>
      <c r="M241" s="49"/>
    </row>
    <row r="242" spans="1:13" ht="15.6" x14ac:dyDescent="0.3">
      <c r="A242" s="15"/>
      <c r="B242" s="126"/>
      <c r="C242" s="109"/>
      <c r="D242" s="127"/>
      <c r="E242" s="15"/>
      <c r="F242" s="15"/>
      <c r="G242" s="15"/>
      <c r="H242" s="15"/>
      <c r="I242" s="15"/>
      <c r="J242" s="124"/>
      <c r="K242" s="15"/>
      <c r="L242" s="49"/>
      <c r="M242" s="49"/>
    </row>
    <row r="243" spans="1:13" ht="15.6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49"/>
      <c r="M243" s="49"/>
    </row>
    <row r="244" spans="1:13" ht="15.6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49"/>
      <c r="M244" s="49"/>
    </row>
    <row r="245" spans="1:13" ht="15.6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49"/>
      <c r="M245" s="49"/>
    </row>
    <row r="246" spans="1:13" ht="15.6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49"/>
      <c r="M246" s="49"/>
    </row>
    <row r="247" spans="1:13" ht="15.6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49"/>
      <c r="M247" s="49"/>
    </row>
    <row r="248" spans="1:13" ht="15.6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49"/>
      <c r="M248" s="49"/>
    </row>
    <row r="249" spans="1:13" ht="15.6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49"/>
      <c r="M249" s="49"/>
    </row>
    <row r="250" spans="1:13" ht="15.6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49"/>
      <c r="M250" s="49"/>
    </row>
    <row r="251" spans="1:13" ht="15.6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49"/>
      <c r="M251" s="49"/>
    </row>
    <row r="252" spans="1:13" ht="15.6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49"/>
      <c r="M252" s="49"/>
    </row>
    <row r="253" spans="1:13" ht="15.6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49"/>
      <c r="M253" s="49"/>
    </row>
    <row r="254" spans="1:13" ht="15.6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07"/>
      <c r="K254" s="15"/>
      <c r="L254" s="120"/>
      <c r="M254" s="49"/>
    </row>
    <row r="255" spans="1:13" ht="15.6" x14ac:dyDescent="0.3">
      <c r="A255" s="15"/>
      <c r="B255" s="107"/>
      <c r="C255" s="15"/>
      <c r="D255" s="15"/>
      <c r="E255" s="15"/>
      <c r="F255" s="15"/>
      <c r="G255" s="15"/>
      <c r="H255" s="15"/>
      <c r="I255" s="15"/>
      <c r="J255" s="15"/>
      <c r="K255" s="15"/>
      <c r="L255" s="49"/>
      <c r="M255" s="122"/>
    </row>
    <row r="256" spans="1:13" ht="15.6" x14ac:dyDescent="0.3">
      <c r="A256" s="15"/>
      <c r="B256" s="107"/>
      <c r="C256" s="15"/>
      <c r="D256" s="15"/>
      <c r="E256" s="15"/>
      <c r="F256" s="15"/>
      <c r="G256" s="15"/>
      <c r="H256" s="15"/>
      <c r="I256" s="15"/>
      <c r="J256" s="15"/>
      <c r="K256" s="15"/>
      <c r="L256" s="49"/>
      <c r="M256" s="49"/>
    </row>
    <row r="257" spans="1:13" ht="15.6" x14ac:dyDescent="0.3">
      <c r="A257" s="15"/>
      <c r="B257" s="107"/>
      <c r="C257" s="15"/>
      <c r="D257" s="15"/>
      <c r="E257" s="15"/>
      <c r="F257" s="15"/>
      <c r="G257" s="15"/>
      <c r="H257" s="15"/>
      <c r="I257" s="15"/>
      <c r="J257" s="15"/>
      <c r="K257" s="15"/>
      <c r="L257" s="49"/>
      <c r="M257" s="49"/>
    </row>
    <row r="258" spans="1:13" ht="15.6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49"/>
      <c r="M258" s="49"/>
    </row>
    <row r="259" spans="1:13" ht="15.6" x14ac:dyDescent="0.3">
      <c r="A259" s="15"/>
      <c r="B259" s="15"/>
      <c r="C259" s="15"/>
      <c r="D259" s="15"/>
      <c r="E259" s="15"/>
      <c r="F259" s="16"/>
      <c r="G259" s="15"/>
      <c r="H259" s="15"/>
      <c r="I259" s="15"/>
      <c r="J259" s="15"/>
      <c r="K259" s="15"/>
      <c r="L259" s="49"/>
      <c r="M259" s="49"/>
    </row>
    <row r="260" spans="1:13" ht="15.6" x14ac:dyDescent="0.3">
      <c r="A260" s="15"/>
      <c r="B260" s="15"/>
      <c r="C260" s="15"/>
      <c r="D260" s="15"/>
      <c r="E260" s="109"/>
      <c r="F260" s="131"/>
      <c r="G260" s="15"/>
      <c r="H260" s="128"/>
      <c r="I260" s="15"/>
      <c r="J260" s="15"/>
      <c r="K260" s="15"/>
      <c r="L260" s="49"/>
      <c r="M260" s="49"/>
    </row>
    <row r="261" spans="1:13" ht="15.6" x14ac:dyDescent="0.3">
      <c r="A261" s="15"/>
      <c r="B261" s="15"/>
      <c r="C261" s="130"/>
      <c r="D261" s="130"/>
      <c r="E261" s="15"/>
      <c r="F261" s="15"/>
      <c r="G261" s="15"/>
      <c r="H261" s="15"/>
      <c r="I261" s="15"/>
      <c r="J261" s="15"/>
      <c r="K261" s="15"/>
      <c r="L261" s="49"/>
      <c r="M261" s="49"/>
    </row>
    <row r="262" spans="1:13" ht="15.6" x14ac:dyDescent="0.3">
      <c r="A262" s="15"/>
      <c r="B262" s="15"/>
      <c r="C262" s="15"/>
      <c r="D262" s="131"/>
      <c r="E262" s="15"/>
      <c r="F262" s="135"/>
      <c r="G262" s="15"/>
      <c r="H262" s="15"/>
      <c r="I262" s="15"/>
      <c r="J262" s="121"/>
      <c r="K262" s="15"/>
      <c r="L262" s="49"/>
      <c r="M262" s="15"/>
    </row>
    <row r="263" spans="1:13" ht="15.6" x14ac:dyDescent="0.3">
      <c r="A263" s="15"/>
      <c r="B263" s="15"/>
      <c r="C263" s="15"/>
      <c r="D263" s="128"/>
      <c r="E263" s="129"/>
      <c r="F263" s="15"/>
      <c r="G263" s="15"/>
      <c r="H263" s="15"/>
      <c r="I263" s="15"/>
      <c r="J263" s="15"/>
      <c r="K263" s="15"/>
      <c r="L263" s="49"/>
      <c r="M263" s="49"/>
    </row>
    <row r="264" spans="1:13" ht="15.6" x14ac:dyDescent="0.3">
      <c r="A264" s="15"/>
      <c r="B264" s="15"/>
      <c r="C264" s="128"/>
      <c r="D264" s="15"/>
      <c r="E264" s="15"/>
      <c r="F264" s="15"/>
      <c r="G264" s="15"/>
      <c r="H264" s="15"/>
      <c r="I264" s="15"/>
      <c r="J264" s="15"/>
      <c r="K264" s="15"/>
      <c r="L264" s="15"/>
      <c r="M264" s="49"/>
    </row>
    <row r="265" spans="1:13" ht="15.6" x14ac:dyDescent="0.3">
      <c r="A265" s="15"/>
      <c r="B265" s="132"/>
      <c r="C265" s="109"/>
      <c r="D265" s="133"/>
      <c r="E265" s="15"/>
      <c r="F265" s="15"/>
      <c r="G265" s="15"/>
      <c r="H265" s="15"/>
      <c r="I265" s="15"/>
      <c r="J265" s="131"/>
      <c r="K265" s="15"/>
      <c r="L265" s="49"/>
      <c r="M265" s="49"/>
    </row>
    <row r="266" spans="1:13" ht="15.6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49"/>
      <c r="M266" s="49"/>
    </row>
    <row r="267" spans="1:13" ht="15.6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49"/>
      <c r="M267" s="49"/>
    </row>
    <row r="268" spans="1:13" ht="15.6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49"/>
      <c r="M268" s="49"/>
    </row>
    <row r="269" spans="1:13" ht="15.6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49"/>
      <c r="M269" s="49"/>
    </row>
    <row r="270" spans="1:13" ht="15.6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49"/>
      <c r="M270" s="49"/>
    </row>
    <row r="271" spans="1:13" ht="15.6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49"/>
      <c r="M271" s="49"/>
    </row>
    <row r="272" spans="1:13" ht="15.6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49"/>
      <c r="M272" s="49"/>
    </row>
    <row r="273" spans="1:13" ht="15.6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49"/>
      <c r="M273" s="49"/>
    </row>
    <row r="274" spans="1:13" ht="15.6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49"/>
      <c r="M274" s="49"/>
    </row>
    <row r="275" spans="1:13" ht="15.6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49"/>
      <c r="M275" s="49"/>
    </row>
    <row r="276" spans="1:13" ht="15.6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49"/>
      <c r="M276" s="49"/>
    </row>
    <row r="277" spans="1:13" ht="15.6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07"/>
      <c r="K277" s="15"/>
      <c r="L277" s="120"/>
      <c r="M277" s="49"/>
    </row>
    <row r="278" spans="1:13" ht="15.6" x14ac:dyDescent="0.3">
      <c r="A278" s="15"/>
      <c r="B278" s="107"/>
      <c r="C278" s="15"/>
      <c r="D278" s="15"/>
      <c r="E278" s="15"/>
      <c r="F278" s="15"/>
      <c r="G278" s="15"/>
      <c r="H278" s="15"/>
      <c r="I278" s="15"/>
      <c r="J278" s="15"/>
      <c r="K278" s="15"/>
      <c r="L278" s="49"/>
      <c r="M278" s="122"/>
    </row>
    <row r="279" spans="1:13" ht="15.6" x14ac:dyDescent="0.3">
      <c r="A279" s="15"/>
      <c r="B279" s="107"/>
      <c r="C279" s="15"/>
      <c r="D279" s="15"/>
      <c r="E279" s="15"/>
      <c r="F279" s="15"/>
      <c r="G279" s="15"/>
      <c r="H279" s="15"/>
      <c r="I279" s="15"/>
      <c r="J279" s="15"/>
      <c r="K279" s="15"/>
      <c r="L279" s="49"/>
      <c r="M279" s="49"/>
    </row>
    <row r="280" spans="1:13" ht="15.6" x14ac:dyDescent="0.3">
      <c r="A280" s="15"/>
      <c r="B280" s="107"/>
      <c r="C280" s="15"/>
      <c r="D280" s="15"/>
      <c r="E280" s="15"/>
      <c r="F280" s="15"/>
      <c r="G280" s="15"/>
      <c r="H280" s="15"/>
      <c r="I280" s="15"/>
      <c r="J280" s="15"/>
      <c r="K280" s="15"/>
      <c r="L280" s="49"/>
      <c r="M280" s="49"/>
    </row>
    <row r="281" spans="1:13" ht="15.6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49"/>
      <c r="M281" s="49"/>
    </row>
    <row r="282" spans="1:13" ht="15.6" x14ac:dyDescent="0.3">
      <c r="A282" s="15"/>
      <c r="B282" s="15"/>
      <c r="C282" s="15"/>
      <c r="D282" s="15"/>
      <c r="E282" s="15"/>
      <c r="F282" s="16"/>
      <c r="G282" s="15"/>
      <c r="H282" s="15"/>
      <c r="I282" s="15"/>
      <c r="J282" s="15"/>
      <c r="K282" s="15"/>
      <c r="L282" s="49"/>
      <c r="M282" s="49"/>
    </row>
    <row r="283" spans="1:13" ht="15.6" x14ac:dyDescent="0.3">
      <c r="A283" s="15"/>
      <c r="B283" s="15"/>
      <c r="C283" s="15"/>
      <c r="D283" s="15"/>
      <c r="E283" s="109"/>
      <c r="F283" s="124"/>
      <c r="G283" s="15"/>
      <c r="H283" s="123"/>
      <c r="I283" s="15"/>
      <c r="J283" s="15"/>
      <c r="K283" s="15"/>
      <c r="L283" s="49"/>
      <c r="M283" s="49"/>
    </row>
    <row r="284" spans="1:13" ht="15.6" x14ac:dyDescent="0.3">
      <c r="A284" s="15"/>
      <c r="B284" s="15"/>
      <c r="C284" s="121"/>
      <c r="D284" s="121"/>
      <c r="E284" s="15"/>
      <c r="F284" s="15"/>
      <c r="G284" s="15"/>
      <c r="H284" s="15"/>
      <c r="I284" s="15"/>
      <c r="J284" s="15"/>
      <c r="K284" s="15"/>
      <c r="L284" s="49"/>
      <c r="M284" s="49"/>
    </row>
    <row r="285" spans="1:13" ht="15.6" x14ac:dyDescent="0.3">
      <c r="A285" s="15"/>
      <c r="B285" s="15"/>
      <c r="C285" s="15"/>
      <c r="D285" s="124"/>
      <c r="E285" s="15"/>
      <c r="F285" s="134"/>
      <c r="G285" s="15"/>
      <c r="H285" s="15"/>
      <c r="I285" s="15"/>
      <c r="J285" s="121"/>
      <c r="K285" s="15"/>
      <c r="L285" s="49"/>
      <c r="M285" s="15"/>
    </row>
    <row r="286" spans="1:13" ht="15.6" x14ac:dyDescent="0.3">
      <c r="A286" s="15"/>
      <c r="B286" s="15"/>
      <c r="C286" s="15"/>
      <c r="D286" s="129"/>
      <c r="E286" s="125"/>
      <c r="F286" s="15"/>
      <c r="G286" s="15"/>
      <c r="H286" s="15"/>
      <c r="I286" s="15"/>
      <c r="J286" s="15"/>
      <c r="K286" s="15"/>
      <c r="L286" s="49"/>
      <c r="M286" s="49"/>
    </row>
    <row r="287" spans="1:13" ht="15.6" x14ac:dyDescent="0.3">
      <c r="A287" s="15"/>
      <c r="B287" s="15"/>
      <c r="C287" s="128"/>
      <c r="D287" s="121"/>
      <c r="E287" s="15"/>
      <c r="F287" s="15"/>
      <c r="G287" s="15"/>
      <c r="H287" s="15"/>
      <c r="I287" s="15"/>
      <c r="J287" s="15"/>
      <c r="K287" s="15"/>
      <c r="L287" s="15"/>
      <c r="M287" s="49"/>
    </row>
    <row r="288" spans="1:13" ht="15.6" x14ac:dyDescent="0.3">
      <c r="A288" s="15"/>
      <c r="B288" s="126"/>
      <c r="C288" s="109"/>
      <c r="D288" s="127"/>
      <c r="E288" s="15"/>
      <c r="F288" s="15"/>
      <c r="G288" s="15"/>
      <c r="H288" s="15"/>
      <c r="I288" s="15"/>
      <c r="J288" s="124"/>
      <c r="K288" s="15"/>
      <c r="L288" s="49"/>
      <c r="M288" s="49"/>
    </row>
    <row r="289" spans="1:13" ht="15.6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49"/>
      <c r="M289" s="49"/>
    </row>
    <row r="290" spans="1:13" ht="15.6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49"/>
      <c r="M290" s="49"/>
    </row>
    <row r="291" spans="1:13" ht="15.6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49"/>
      <c r="M291" s="49"/>
    </row>
    <row r="292" spans="1:13" ht="15.6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49"/>
      <c r="M292" s="49"/>
    </row>
    <row r="293" spans="1:13" ht="15.6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49"/>
      <c r="M293" s="49"/>
    </row>
    <row r="294" spans="1:13" ht="15.6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49"/>
      <c r="M294" s="49"/>
    </row>
    <row r="295" spans="1:13" ht="15.6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49"/>
      <c r="M295" s="49"/>
    </row>
    <row r="296" spans="1:13" ht="15.6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49"/>
      <c r="M296" s="49"/>
    </row>
    <row r="297" spans="1:13" ht="15.6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49"/>
      <c r="M297" s="49"/>
    </row>
    <row r="298" spans="1:13" ht="15.6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49"/>
      <c r="M298" s="49"/>
    </row>
    <row r="299" spans="1:13" ht="15.6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49"/>
      <c r="M299" s="49"/>
    </row>
    <row r="300" spans="1:13" ht="15.6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07"/>
      <c r="K300" s="15"/>
      <c r="L300" s="120"/>
      <c r="M300" s="49"/>
    </row>
    <row r="301" spans="1:13" ht="15.6" x14ac:dyDescent="0.3">
      <c r="A301" s="15"/>
      <c r="B301" s="107"/>
      <c r="C301" s="15"/>
      <c r="D301" s="15"/>
      <c r="E301" s="15"/>
      <c r="F301" s="15"/>
      <c r="G301" s="15"/>
      <c r="H301" s="15"/>
      <c r="I301" s="15"/>
      <c r="J301" s="15"/>
      <c r="K301" s="15"/>
      <c r="L301" s="49"/>
      <c r="M301" s="122"/>
    </row>
    <row r="302" spans="1:13" ht="15.6" x14ac:dyDescent="0.3">
      <c r="A302" s="15"/>
      <c r="B302" s="107"/>
      <c r="C302" s="15"/>
      <c r="D302" s="15"/>
      <c r="E302" s="15"/>
      <c r="F302" s="15"/>
      <c r="G302" s="15"/>
      <c r="H302" s="15"/>
      <c r="I302" s="15"/>
      <c r="J302" s="15"/>
      <c r="K302" s="15"/>
      <c r="L302" s="49"/>
      <c r="M302" s="49"/>
    </row>
    <row r="303" spans="1:13" ht="15.6" x14ac:dyDescent="0.3">
      <c r="A303" s="15"/>
      <c r="B303" s="107"/>
      <c r="C303" s="15"/>
      <c r="D303" s="15"/>
      <c r="E303" s="15"/>
      <c r="F303" s="15"/>
      <c r="G303" s="15"/>
      <c r="H303" s="15"/>
      <c r="I303" s="15"/>
      <c r="J303" s="15"/>
      <c r="K303" s="15"/>
      <c r="L303" s="49"/>
      <c r="M303" s="49"/>
    </row>
    <row r="304" spans="1:13" ht="15.6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49"/>
      <c r="M304" s="49"/>
    </row>
    <row r="305" spans="1:13" ht="15.6" x14ac:dyDescent="0.3">
      <c r="A305" s="15"/>
      <c r="B305" s="15"/>
      <c r="C305" s="15"/>
      <c r="D305" s="15"/>
      <c r="E305" s="15"/>
      <c r="F305" s="16"/>
      <c r="G305" s="15"/>
      <c r="H305" s="15"/>
      <c r="I305" s="15"/>
      <c r="J305" s="15"/>
      <c r="K305" s="15"/>
      <c r="L305" s="49"/>
      <c r="M305" s="49"/>
    </row>
    <row r="306" spans="1:13" ht="15.6" x14ac:dyDescent="0.3">
      <c r="A306" s="15"/>
      <c r="B306" s="15"/>
      <c r="C306" s="15"/>
      <c r="D306" s="15"/>
      <c r="E306" s="109"/>
      <c r="F306" s="131"/>
      <c r="G306" s="15"/>
      <c r="H306" s="128"/>
      <c r="I306" s="15"/>
      <c r="J306" s="15"/>
      <c r="K306" s="15"/>
      <c r="L306" s="49"/>
      <c r="M306" s="49"/>
    </row>
    <row r="307" spans="1:13" ht="15.6" x14ac:dyDescent="0.3">
      <c r="A307" s="15"/>
      <c r="B307" s="15"/>
      <c r="C307" s="130"/>
      <c r="D307" s="130"/>
      <c r="E307" s="15"/>
      <c r="F307" s="15"/>
      <c r="G307" s="15"/>
      <c r="H307" s="15"/>
      <c r="I307" s="15"/>
      <c r="J307" s="15"/>
      <c r="K307" s="15"/>
      <c r="L307" s="49"/>
      <c r="M307" s="49"/>
    </row>
    <row r="308" spans="1:13" ht="15.6" x14ac:dyDescent="0.3">
      <c r="A308" s="15"/>
      <c r="B308" s="15"/>
      <c r="C308" s="15"/>
      <c r="D308" s="131"/>
      <c r="E308" s="15"/>
      <c r="F308" s="135"/>
      <c r="G308" s="15"/>
      <c r="H308" s="15"/>
      <c r="I308" s="15"/>
      <c r="J308" s="121"/>
      <c r="K308" s="15"/>
      <c r="L308" s="49"/>
      <c r="M308" s="15"/>
    </row>
    <row r="309" spans="1:13" ht="15.6" x14ac:dyDescent="0.3">
      <c r="A309" s="15"/>
      <c r="B309" s="15"/>
      <c r="C309" s="15"/>
      <c r="D309" s="128"/>
      <c r="E309" s="129"/>
      <c r="F309" s="15"/>
      <c r="G309" s="15"/>
      <c r="H309" s="15"/>
      <c r="I309" s="15"/>
      <c r="J309" s="15"/>
      <c r="K309" s="15"/>
      <c r="L309" s="49"/>
      <c r="M309" s="49"/>
    </row>
    <row r="310" spans="1:13" ht="15.6" x14ac:dyDescent="0.3">
      <c r="A310" s="15"/>
      <c r="B310" s="15"/>
      <c r="C310" s="128"/>
      <c r="D310" s="15"/>
      <c r="E310" s="15"/>
      <c r="F310" s="15"/>
      <c r="G310" s="15"/>
      <c r="H310" s="15"/>
      <c r="I310" s="15"/>
      <c r="J310" s="15"/>
      <c r="K310" s="15"/>
      <c r="L310" s="15"/>
      <c r="M310" s="49"/>
    </row>
    <row r="311" spans="1:13" ht="15.6" x14ac:dyDescent="0.3">
      <c r="A311" s="15"/>
      <c r="B311" s="132"/>
      <c r="C311" s="109"/>
      <c r="D311" s="133"/>
      <c r="E311" s="15"/>
      <c r="F311" s="15"/>
      <c r="G311" s="15"/>
      <c r="H311" s="15"/>
      <c r="I311" s="15"/>
      <c r="J311" s="131"/>
      <c r="K311" s="15"/>
      <c r="L311" s="49"/>
      <c r="M311" s="49"/>
    </row>
    <row r="312" spans="1:13" ht="15.6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49"/>
      <c r="M312" s="49"/>
    </row>
    <row r="313" spans="1:13" ht="15.6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49"/>
      <c r="M313" s="49"/>
    </row>
    <row r="314" spans="1:13" ht="15.6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49"/>
      <c r="M314" s="49"/>
    </row>
    <row r="315" spans="1:13" ht="15.6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49"/>
      <c r="M315" s="49"/>
    </row>
    <row r="316" spans="1:13" ht="15.6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49"/>
      <c r="M316" s="49"/>
    </row>
    <row r="317" spans="1:13" ht="15.6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49"/>
      <c r="M317" s="49"/>
    </row>
    <row r="318" spans="1:13" ht="15.6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49"/>
      <c r="M318" s="49"/>
    </row>
    <row r="319" spans="1:13" ht="15.6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49"/>
      <c r="M319" s="49"/>
    </row>
    <row r="320" spans="1:13" ht="15.6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49"/>
      <c r="M320" s="49"/>
    </row>
    <row r="321" spans="1:13" ht="15.6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49"/>
      <c r="M321" s="49"/>
    </row>
    <row r="322" spans="1:13" ht="15.6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49"/>
      <c r="M322" s="49"/>
    </row>
    <row r="323" spans="1:13" ht="15.6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07"/>
      <c r="K323" s="15"/>
      <c r="L323" s="120"/>
      <c r="M323" s="49"/>
    </row>
    <row r="324" spans="1:13" ht="15.6" x14ac:dyDescent="0.3">
      <c r="A324" s="15"/>
      <c r="B324" s="107"/>
      <c r="C324" s="15"/>
      <c r="D324" s="15"/>
      <c r="E324" s="15"/>
      <c r="F324" s="15"/>
      <c r="G324" s="15"/>
      <c r="H324" s="15"/>
      <c r="I324" s="15"/>
      <c r="J324" s="15"/>
      <c r="K324" s="15"/>
      <c r="L324" s="49"/>
      <c r="M324" s="122"/>
    </row>
    <row r="325" spans="1:13" ht="15.6" x14ac:dyDescent="0.3">
      <c r="A325" s="15"/>
      <c r="B325" s="107"/>
      <c r="C325" s="15"/>
      <c r="D325" s="15"/>
      <c r="E325" s="15"/>
      <c r="F325" s="15"/>
      <c r="G325" s="15"/>
      <c r="H325" s="15"/>
      <c r="I325" s="15"/>
      <c r="J325" s="15"/>
      <c r="K325" s="15"/>
      <c r="L325" s="49"/>
      <c r="M325" s="49"/>
    </row>
    <row r="326" spans="1:13" ht="15.6" x14ac:dyDescent="0.3">
      <c r="A326" s="15"/>
      <c r="B326" s="107"/>
      <c r="C326" s="15"/>
      <c r="D326" s="15"/>
      <c r="E326" s="15"/>
      <c r="F326" s="15"/>
      <c r="G326" s="15"/>
      <c r="H326" s="15"/>
      <c r="I326" s="15"/>
      <c r="J326" s="15"/>
      <c r="K326" s="15"/>
      <c r="L326" s="49"/>
      <c r="M326" s="49"/>
    </row>
    <row r="327" spans="1:13" ht="15.6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49"/>
      <c r="M327" s="49"/>
    </row>
    <row r="328" spans="1:13" ht="15.6" x14ac:dyDescent="0.3">
      <c r="A328" s="15"/>
      <c r="B328" s="15"/>
      <c r="C328" s="15"/>
      <c r="D328" s="15"/>
      <c r="E328" s="15"/>
      <c r="F328" s="16"/>
      <c r="G328" s="15"/>
      <c r="H328" s="15"/>
      <c r="I328" s="15"/>
      <c r="J328" s="15"/>
      <c r="K328" s="15"/>
      <c r="L328" s="49"/>
      <c r="M328" s="49"/>
    </row>
    <row r="329" spans="1:13" ht="15.6" x14ac:dyDescent="0.3">
      <c r="A329" s="15"/>
      <c r="B329" s="15"/>
      <c r="C329" s="15"/>
      <c r="D329" s="15"/>
      <c r="E329" s="109"/>
      <c r="F329" s="124"/>
      <c r="G329" s="15"/>
      <c r="H329" s="123"/>
      <c r="I329" s="15"/>
      <c r="J329" s="15"/>
      <c r="K329" s="15"/>
      <c r="L329" s="49"/>
      <c r="M329" s="49"/>
    </row>
    <row r="330" spans="1:13" ht="15.6" x14ac:dyDescent="0.3">
      <c r="A330" s="15"/>
      <c r="B330" s="15"/>
      <c r="C330" s="121"/>
      <c r="D330" s="121"/>
      <c r="E330" s="15"/>
      <c r="F330" s="15"/>
      <c r="G330" s="15"/>
      <c r="H330" s="15"/>
      <c r="I330" s="15"/>
      <c r="J330" s="15"/>
      <c r="K330" s="15"/>
      <c r="L330" s="49"/>
      <c r="M330" s="49"/>
    </row>
    <row r="331" spans="1:13" ht="15.6" x14ac:dyDescent="0.3">
      <c r="A331" s="15"/>
      <c r="B331" s="15"/>
      <c r="C331" s="15"/>
      <c r="D331" s="124"/>
      <c r="E331" s="15"/>
      <c r="F331" s="134"/>
      <c r="G331" s="15"/>
      <c r="H331" s="15"/>
      <c r="I331" s="15"/>
      <c r="J331" s="121"/>
      <c r="K331" s="15"/>
      <c r="L331" s="49"/>
      <c r="M331" s="15"/>
    </row>
    <row r="332" spans="1:13" ht="15.6" x14ac:dyDescent="0.3">
      <c r="A332" s="15"/>
      <c r="B332" s="15"/>
      <c r="C332" s="15"/>
      <c r="D332" s="129"/>
      <c r="E332" s="125"/>
      <c r="F332" s="15"/>
      <c r="G332" s="15"/>
      <c r="H332" s="15"/>
      <c r="I332" s="15"/>
      <c r="J332" s="15"/>
      <c r="K332" s="15"/>
      <c r="L332" s="49"/>
      <c r="M332" s="49"/>
    </row>
    <row r="333" spans="1:13" ht="15.6" x14ac:dyDescent="0.3">
      <c r="A333" s="15"/>
      <c r="B333" s="15"/>
      <c r="C333" s="128"/>
      <c r="D333" s="121"/>
      <c r="E333" s="15"/>
      <c r="F333" s="15"/>
      <c r="G333" s="15"/>
      <c r="H333" s="15"/>
      <c r="I333" s="15"/>
      <c r="J333" s="15"/>
      <c r="K333" s="15"/>
      <c r="L333" s="15"/>
      <c r="M333" s="49"/>
    </row>
    <row r="334" spans="1:13" ht="15.6" x14ac:dyDescent="0.3">
      <c r="A334" s="15"/>
      <c r="B334" s="126"/>
      <c r="C334" s="109"/>
      <c r="D334" s="127"/>
      <c r="E334" s="15"/>
      <c r="F334" s="15"/>
      <c r="G334" s="15"/>
      <c r="H334" s="15"/>
      <c r="I334" s="15"/>
      <c r="J334" s="124"/>
      <c r="K334" s="15"/>
      <c r="L334" s="49"/>
      <c r="M334" s="49"/>
    </row>
    <row r="335" spans="1:13" ht="15.6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49"/>
      <c r="M335" s="49"/>
    </row>
    <row r="336" spans="1:13" ht="15.6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49"/>
      <c r="M336" s="49"/>
    </row>
    <row r="337" spans="1:13" ht="15.6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49"/>
      <c r="M337" s="49"/>
    </row>
    <row r="338" spans="1:13" ht="15.6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49"/>
      <c r="M338" s="49"/>
    </row>
    <row r="339" spans="1:13" ht="15.6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49"/>
      <c r="M339" s="49"/>
    </row>
    <row r="340" spans="1:13" ht="15.6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49"/>
      <c r="M340" s="49"/>
    </row>
    <row r="341" spans="1:13" ht="15.6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49"/>
      <c r="M341" s="49"/>
    </row>
    <row r="342" spans="1:13" ht="15.6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49"/>
      <c r="M342" s="49"/>
    </row>
    <row r="343" spans="1:13" ht="15.6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49"/>
      <c r="M343" s="49"/>
    </row>
    <row r="344" spans="1:13" ht="15.6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49"/>
      <c r="M344" s="49"/>
    </row>
    <row r="345" spans="1:13" ht="15.6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49"/>
      <c r="M345" s="49"/>
    </row>
    <row r="346" spans="1:13" ht="15.6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07"/>
      <c r="K346" s="15"/>
      <c r="L346" s="120"/>
      <c r="M346" s="49"/>
    </row>
    <row r="347" spans="1:13" ht="15.6" x14ac:dyDescent="0.3">
      <c r="A347" s="15"/>
      <c r="B347" s="107"/>
      <c r="C347" s="15"/>
      <c r="D347" s="15"/>
      <c r="E347" s="15"/>
      <c r="F347" s="15"/>
      <c r="G347" s="15"/>
      <c r="H347" s="15"/>
      <c r="I347" s="15"/>
      <c r="J347" s="15"/>
      <c r="K347" s="15"/>
      <c r="L347" s="49"/>
      <c r="M347" s="122"/>
    </row>
    <row r="348" spans="1:13" ht="15.6" x14ac:dyDescent="0.3">
      <c r="A348" s="15"/>
      <c r="B348" s="107"/>
      <c r="C348" s="15"/>
      <c r="D348" s="15"/>
      <c r="E348" s="15"/>
      <c r="F348" s="15"/>
      <c r="G348" s="15"/>
      <c r="H348" s="15"/>
      <c r="I348" s="15"/>
      <c r="J348" s="15"/>
      <c r="K348" s="15"/>
      <c r="L348" s="49"/>
      <c r="M348" s="49"/>
    </row>
    <row r="349" spans="1:13" ht="15.6" x14ac:dyDescent="0.3">
      <c r="A349" s="15"/>
      <c r="B349" s="107"/>
      <c r="C349" s="15"/>
      <c r="D349" s="15"/>
      <c r="E349" s="15"/>
      <c r="F349" s="15"/>
      <c r="G349" s="15"/>
      <c r="H349" s="15"/>
      <c r="I349" s="15"/>
      <c r="J349" s="15"/>
      <c r="K349" s="15"/>
      <c r="L349" s="49"/>
      <c r="M349" s="49"/>
    </row>
    <row r="350" spans="1:13" ht="15.6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49"/>
      <c r="M350" s="49"/>
    </row>
    <row r="351" spans="1:13" ht="15.6" x14ac:dyDescent="0.3">
      <c r="A351" s="15"/>
      <c r="B351" s="15"/>
      <c r="C351" s="15"/>
      <c r="D351" s="15"/>
      <c r="E351" s="15"/>
      <c r="F351" s="16"/>
      <c r="G351" s="15"/>
      <c r="H351" s="15"/>
      <c r="I351" s="15"/>
      <c r="J351" s="15"/>
      <c r="K351" s="15"/>
      <c r="L351" s="49"/>
      <c r="M351" s="49"/>
    </row>
    <row r="352" spans="1:13" ht="15.6" x14ac:dyDescent="0.3">
      <c r="A352" s="15"/>
      <c r="B352" s="15"/>
      <c r="C352" s="15"/>
      <c r="D352" s="15"/>
      <c r="E352" s="109"/>
      <c r="F352" s="131"/>
      <c r="G352" s="15"/>
      <c r="H352" s="128"/>
      <c r="I352" s="15"/>
      <c r="J352" s="15"/>
      <c r="K352" s="15"/>
      <c r="L352" s="49"/>
      <c r="M352" s="49"/>
    </row>
    <row r="353" spans="1:13" ht="15.6" x14ac:dyDescent="0.3">
      <c r="A353" s="15"/>
      <c r="B353" s="15"/>
      <c r="C353" s="130"/>
      <c r="D353" s="130"/>
      <c r="E353" s="15"/>
      <c r="F353" s="15"/>
      <c r="G353" s="15"/>
      <c r="H353" s="15"/>
      <c r="I353" s="15"/>
      <c r="J353" s="15"/>
      <c r="K353" s="15"/>
      <c r="L353" s="49"/>
      <c r="M353" s="49"/>
    </row>
    <row r="354" spans="1:13" ht="15.6" x14ac:dyDescent="0.3">
      <c r="A354" s="15"/>
      <c r="B354" s="15"/>
      <c r="C354" s="15"/>
      <c r="D354" s="131"/>
      <c r="E354" s="15"/>
      <c r="F354" s="135"/>
      <c r="G354" s="15"/>
      <c r="H354" s="15"/>
      <c r="I354" s="15"/>
      <c r="J354" s="121"/>
      <c r="K354" s="15"/>
      <c r="L354" s="49"/>
      <c r="M354" s="15"/>
    </row>
    <row r="355" spans="1:13" ht="15.6" x14ac:dyDescent="0.3">
      <c r="A355" s="15"/>
      <c r="B355" s="15"/>
      <c r="C355" s="15"/>
      <c r="D355" s="128"/>
      <c r="E355" s="129"/>
      <c r="F355" s="15"/>
      <c r="G355" s="15"/>
      <c r="H355" s="15"/>
      <c r="I355" s="15"/>
      <c r="J355" s="15"/>
      <c r="K355" s="15"/>
      <c r="L355" s="49"/>
      <c r="M355" s="49"/>
    </row>
    <row r="356" spans="1:13" ht="15.6" x14ac:dyDescent="0.3">
      <c r="A356" s="15"/>
      <c r="B356" s="15"/>
      <c r="C356" s="128"/>
      <c r="D356" s="15"/>
      <c r="E356" s="15"/>
      <c r="F356" s="15"/>
      <c r="G356" s="15"/>
      <c r="H356" s="15"/>
      <c r="I356" s="15"/>
      <c r="J356" s="15"/>
      <c r="K356" s="15"/>
      <c r="L356" s="15"/>
      <c r="M356" s="49"/>
    </row>
    <row r="357" spans="1:13" ht="15.6" x14ac:dyDescent="0.3">
      <c r="A357" s="15"/>
      <c r="B357" s="132"/>
      <c r="C357" s="109"/>
      <c r="D357" s="133"/>
      <c r="E357" s="15"/>
      <c r="F357" s="15"/>
      <c r="G357" s="15"/>
      <c r="H357" s="15"/>
      <c r="I357" s="15"/>
      <c r="J357" s="131"/>
      <c r="K357" s="15"/>
      <c r="L357" s="49"/>
      <c r="M357" s="49"/>
    </row>
    <row r="358" spans="1:13" ht="15.6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49"/>
      <c r="M358" s="49"/>
    </row>
    <row r="359" spans="1:13" ht="15.6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49"/>
      <c r="M359" s="49"/>
    </row>
    <row r="360" spans="1:13" ht="15.6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49"/>
      <c r="M360" s="49"/>
    </row>
    <row r="361" spans="1:13" ht="15.6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49"/>
      <c r="M361" s="49"/>
    </row>
    <row r="362" spans="1:13" ht="15.6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49"/>
      <c r="M362" s="49"/>
    </row>
    <row r="363" spans="1:13" ht="15.6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49"/>
      <c r="M363" s="49"/>
    </row>
    <row r="364" spans="1:13" ht="15.6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49"/>
      <c r="M364" s="49"/>
    </row>
    <row r="365" spans="1:13" ht="15.6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49"/>
      <c r="M365" s="49"/>
    </row>
    <row r="366" spans="1:13" ht="15.6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49"/>
      <c r="M366" s="49"/>
    </row>
    <row r="367" spans="1:13" ht="15.6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49"/>
      <c r="M367" s="49"/>
    </row>
    <row r="368" spans="1:13" ht="15.6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49"/>
      <c r="M368" s="49"/>
    </row>
    <row r="369" spans="1:13" ht="15.6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07"/>
      <c r="K369" s="15"/>
      <c r="L369" s="120"/>
      <c r="M369" s="49"/>
    </row>
    <row r="370" spans="1:13" ht="15.6" x14ac:dyDescent="0.3">
      <c r="A370" s="15"/>
      <c r="B370" s="107"/>
      <c r="C370" s="15"/>
      <c r="D370" s="15"/>
      <c r="E370" s="15"/>
      <c r="F370" s="15"/>
      <c r="G370" s="15"/>
      <c r="H370" s="15"/>
      <c r="I370" s="15"/>
      <c r="J370" s="15"/>
      <c r="K370" s="15"/>
      <c r="L370" s="49"/>
      <c r="M370" s="122"/>
    </row>
    <row r="371" spans="1:13" ht="15.6" x14ac:dyDescent="0.3">
      <c r="A371" s="15"/>
      <c r="B371" s="107"/>
      <c r="C371" s="15"/>
      <c r="D371" s="15"/>
      <c r="E371" s="15"/>
      <c r="F371" s="15"/>
      <c r="G371" s="15"/>
      <c r="H371" s="15"/>
      <c r="I371" s="15"/>
      <c r="J371" s="15"/>
      <c r="K371" s="15"/>
      <c r="L371" s="49"/>
      <c r="M371" s="49"/>
    </row>
    <row r="372" spans="1:13" ht="15.6" x14ac:dyDescent="0.3">
      <c r="A372" s="15"/>
      <c r="B372" s="107"/>
      <c r="C372" s="15"/>
      <c r="D372" s="15"/>
      <c r="E372" s="15"/>
      <c r="F372" s="15"/>
      <c r="G372" s="15"/>
      <c r="H372" s="15"/>
      <c r="I372" s="15"/>
      <c r="J372" s="15"/>
      <c r="K372" s="15"/>
      <c r="L372" s="49"/>
      <c r="M372" s="49"/>
    </row>
    <row r="373" spans="1:13" ht="15.6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49"/>
      <c r="M373" s="49"/>
    </row>
    <row r="374" spans="1:13" ht="15.6" x14ac:dyDescent="0.3">
      <c r="A374" s="15"/>
      <c r="B374" s="15"/>
      <c r="C374" s="15"/>
      <c r="D374" s="15"/>
      <c r="E374" s="15"/>
      <c r="F374" s="16"/>
      <c r="G374" s="15"/>
      <c r="H374" s="15"/>
      <c r="I374" s="15"/>
      <c r="J374" s="15"/>
      <c r="K374" s="15"/>
      <c r="L374" s="49"/>
      <c r="M374" s="49"/>
    </row>
    <row r="375" spans="1:13" ht="15.6" x14ac:dyDescent="0.3">
      <c r="A375" s="15"/>
      <c r="B375" s="15"/>
      <c r="C375" s="15"/>
      <c r="D375" s="15"/>
      <c r="E375" s="109"/>
      <c r="F375" s="124"/>
      <c r="G375" s="15"/>
      <c r="H375" s="123"/>
      <c r="I375" s="15"/>
      <c r="J375" s="15"/>
      <c r="K375" s="15"/>
      <c r="L375" s="49"/>
      <c r="M375" s="49"/>
    </row>
    <row r="376" spans="1:13" ht="15.6" x14ac:dyDescent="0.3">
      <c r="A376" s="15"/>
      <c r="B376" s="15"/>
      <c r="C376" s="121"/>
      <c r="D376" s="121"/>
      <c r="E376" s="15"/>
      <c r="F376" s="15"/>
      <c r="G376" s="15"/>
      <c r="H376" s="15"/>
      <c r="I376" s="15"/>
      <c r="J376" s="15"/>
      <c r="K376" s="15"/>
      <c r="L376" s="49"/>
      <c r="M376" s="49"/>
    </row>
    <row r="377" spans="1:13" ht="15.6" x14ac:dyDescent="0.3">
      <c r="A377" s="15"/>
      <c r="B377" s="15"/>
      <c r="C377" s="15"/>
      <c r="D377" s="124"/>
      <c r="E377" s="15"/>
      <c r="F377" s="134"/>
      <c r="G377" s="15"/>
      <c r="H377" s="15"/>
      <c r="I377" s="15"/>
      <c r="J377" s="121"/>
      <c r="K377" s="15"/>
      <c r="L377" s="49"/>
      <c r="M377" s="15"/>
    </row>
    <row r="378" spans="1:13" ht="15.6" x14ac:dyDescent="0.3">
      <c r="A378" s="15"/>
      <c r="B378" s="15"/>
      <c r="C378" s="15"/>
      <c r="D378" s="129"/>
      <c r="E378" s="125"/>
      <c r="F378" s="15"/>
      <c r="G378" s="15"/>
      <c r="H378" s="15"/>
      <c r="I378" s="15"/>
      <c r="J378" s="15"/>
      <c r="K378" s="15"/>
      <c r="L378" s="49"/>
      <c r="M378" s="49"/>
    </row>
    <row r="379" spans="1:13" ht="15.6" x14ac:dyDescent="0.3">
      <c r="A379" s="15"/>
      <c r="B379" s="15"/>
      <c r="C379" s="128"/>
      <c r="D379" s="121"/>
      <c r="E379" s="15"/>
      <c r="F379" s="15"/>
      <c r="G379" s="15"/>
      <c r="H379" s="15"/>
      <c r="I379" s="15"/>
      <c r="J379" s="15"/>
      <c r="K379" s="15"/>
      <c r="L379" s="15"/>
      <c r="M379" s="49"/>
    </row>
    <row r="380" spans="1:13" ht="15.6" x14ac:dyDescent="0.3">
      <c r="A380" s="15"/>
      <c r="B380" s="126"/>
      <c r="C380" s="109"/>
      <c r="D380" s="127"/>
      <c r="E380" s="15"/>
      <c r="F380" s="15"/>
      <c r="G380" s="15"/>
      <c r="H380" s="15"/>
      <c r="I380" s="15"/>
      <c r="J380" s="124"/>
      <c r="K380" s="15"/>
      <c r="L380" s="49"/>
      <c r="M380" s="49"/>
    </row>
    <row r="381" spans="1:13" ht="15.6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49"/>
      <c r="M381" s="49"/>
    </row>
    <row r="382" spans="1:13" ht="15.6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49"/>
      <c r="M382" s="49"/>
    </row>
    <row r="383" spans="1:13" ht="15.6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49"/>
      <c r="M383" s="49"/>
    </row>
    <row r="384" spans="1:13" ht="15.6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49"/>
      <c r="M384" s="49"/>
    </row>
    <row r="385" spans="1:13" ht="15.6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49"/>
      <c r="M385" s="49"/>
    </row>
    <row r="386" spans="1:13" ht="15.6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49"/>
      <c r="M386" s="49"/>
    </row>
    <row r="387" spans="1:13" ht="15.6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49"/>
      <c r="M387" s="49"/>
    </row>
    <row r="388" spans="1:13" ht="15.6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49"/>
      <c r="M388" s="49"/>
    </row>
    <row r="389" spans="1:13" ht="15.6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49"/>
      <c r="M389" s="49"/>
    </row>
    <row r="390" spans="1:13" ht="15.6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49"/>
      <c r="M390" s="49"/>
    </row>
    <row r="391" spans="1:13" ht="15.6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49"/>
      <c r="M391" s="49"/>
    </row>
    <row r="392" spans="1:13" ht="15.6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07"/>
      <c r="K392" s="15"/>
      <c r="L392" s="120"/>
      <c r="M392" s="49"/>
    </row>
    <row r="393" spans="1:13" ht="15.6" x14ac:dyDescent="0.3">
      <c r="A393" s="15"/>
      <c r="B393" s="107"/>
      <c r="C393" s="15"/>
      <c r="D393" s="15"/>
      <c r="E393" s="15"/>
      <c r="F393" s="15"/>
      <c r="G393" s="15"/>
      <c r="H393" s="15"/>
      <c r="I393" s="15"/>
      <c r="J393" s="15"/>
      <c r="K393" s="15"/>
      <c r="L393" s="49"/>
      <c r="M393" s="122"/>
    </row>
    <row r="394" spans="1:13" ht="15.6" x14ac:dyDescent="0.3">
      <c r="A394" s="15"/>
      <c r="B394" s="107"/>
      <c r="C394" s="15"/>
      <c r="D394" s="15"/>
      <c r="E394" s="15"/>
      <c r="F394" s="15"/>
      <c r="G394" s="15"/>
      <c r="H394" s="15"/>
      <c r="I394" s="15"/>
      <c r="J394" s="15"/>
      <c r="K394" s="15"/>
      <c r="L394" s="49"/>
      <c r="M394" s="49"/>
    </row>
    <row r="395" spans="1:13" ht="15.6" x14ac:dyDescent="0.3">
      <c r="A395" s="15"/>
      <c r="B395" s="107"/>
      <c r="C395" s="15"/>
      <c r="D395" s="15"/>
      <c r="E395" s="15"/>
      <c r="F395" s="15"/>
      <c r="G395" s="15"/>
      <c r="H395" s="15"/>
      <c r="I395" s="15"/>
      <c r="J395" s="15"/>
      <c r="K395" s="15"/>
      <c r="L395" s="49"/>
      <c r="M395" s="49"/>
    </row>
    <row r="396" spans="1:13" ht="15.6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49"/>
      <c r="M396" s="49"/>
    </row>
    <row r="397" spans="1:13" ht="15.6" x14ac:dyDescent="0.3">
      <c r="A397" s="15"/>
      <c r="B397" s="15"/>
      <c r="C397" s="15"/>
      <c r="D397" s="15"/>
      <c r="E397" s="15"/>
      <c r="F397" s="16"/>
      <c r="G397" s="15"/>
      <c r="H397" s="15"/>
      <c r="I397" s="15"/>
      <c r="J397" s="15"/>
      <c r="K397" s="15"/>
      <c r="L397" s="49"/>
      <c r="M397" s="49"/>
    </row>
    <row r="398" spans="1:13" ht="15.6" x14ac:dyDescent="0.3">
      <c r="A398" s="15"/>
      <c r="B398" s="15"/>
      <c r="C398" s="15"/>
      <c r="D398" s="15"/>
      <c r="E398" s="109"/>
      <c r="F398" s="131"/>
      <c r="G398" s="15"/>
      <c r="H398" s="128"/>
      <c r="I398" s="15"/>
      <c r="J398" s="15"/>
      <c r="K398" s="15"/>
      <c r="L398" s="49"/>
      <c r="M398" s="49"/>
    </row>
    <row r="399" spans="1:13" ht="15.6" x14ac:dyDescent="0.3">
      <c r="A399" s="15"/>
      <c r="B399" s="15"/>
      <c r="C399" s="130"/>
      <c r="D399" s="130"/>
      <c r="E399" s="15"/>
      <c r="F399" s="15"/>
      <c r="G399" s="15"/>
      <c r="H399" s="15"/>
      <c r="I399" s="15"/>
      <c r="J399" s="15"/>
      <c r="K399" s="15"/>
      <c r="L399" s="49"/>
      <c r="M399" s="49"/>
    </row>
    <row r="400" spans="1:13" ht="15.6" x14ac:dyDescent="0.3">
      <c r="A400" s="15"/>
      <c r="B400" s="15"/>
      <c r="C400" s="15"/>
      <c r="D400" s="131"/>
      <c r="E400" s="15"/>
      <c r="F400" s="135"/>
      <c r="G400" s="15"/>
      <c r="H400" s="15"/>
      <c r="I400" s="15"/>
      <c r="J400" s="121"/>
      <c r="K400" s="15"/>
      <c r="L400" s="49"/>
      <c r="M400" s="15"/>
    </row>
    <row r="401" spans="1:13" ht="15.6" x14ac:dyDescent="0.3">
      <c r="A401" s="15"/>
      <c r="B401" s="15"/>
      <c r="C401" s="15"/>
      <c r="D401" s="128"/>
      <c r="E401" s="129"/>
      <c r="F401" s="15"/>
      <c r="G401" s="15"/>
      <c r="H401" s="15"/>
      <c r="I401" s="15"/>
      <c r="J401" s="15"/>
      <c r="K401" s="15"/>
      <c r="L401" s="49"/>
      <c r="M401" s="49"/>
    </row>
    <row r="402" spans="1:13" ht="15.6" x14ac:dyDescent="0.3">
      <c r="A402" s="15"/>
      <c r="B402" s="15"/>
      <c r="C402" s="128"/>
      <c r="D402" s="15"/>
      <c r="E402" s="15"/>
      <c r="F402" s="15"/>
      <c r="G402" s="15"/>
      <c r="H402" s="15"/>
      <c r="I402" s="15"/>
      <c r="J402" s="15"/>
      <c r="K402" s="15"/>
      <c r="L402" s="15"/>
      <c r="M402" s="49"/>
    </row>
    <row r="403" spans="1:13" ht="15.6" x14ac:dyDescent="0.3">
      <c r="A403" s="15"/>
      <c r="B403" s="132"/>
      <c r="C403" s="109"/>
      <c r="D403" s="133"/>
      <c r="E403" s="15"/>
      <c r="F403" s="15"/>
      <c r="G403" s="15"/>
      <c r="H403" s="15"/>
      <c r="I403" s="15"/>
      <c r="J403" s="131"/>
      <c r="K403" s="15"/>
      <c r="L403" s="49"/>
      <c r="M403" s="49"/>
    </row>
    <row r="404" spans="1:13" ht="15.6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49"/>
      <c r="M404" s="49"/>
    </row>
    <row r="405" spans="1:13" ht="15.6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49"/>
      <c r="M405" s="49"/>
    </row>
    <row r="406" spans="1:13" ht="15.6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49"/>
      <c r="M406" s="49"/>
    </row>
    <row r="407" spans="1:13" ht="15.6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49"/>
      <c r="M407" s="49"/>
    </row>
    <row r="408" spans="1:13" ht="15.6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49"/>
      <c r="M408" s="49"/>
    </row>
    <row r="409" spans="1:13" ht="15.6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49"/>
      <c r="M409" s="49"/>
    </row>
    <row r="410" spans="1:13" ht="15.6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49"/>
      <c r="M410" s="49"/>
    </row>
    <row r="411" spans="1:13" ht="15.6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49"/>
      <c r="M411" s="49"/>
    </row>
    <row r="412" spans="1:13" ht="15.6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49"/>
      <c r="M412" s="49"/>
    </row>
    <row r="413" spans="1:13" ht="15.6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49"/>
      <c r="M413" s="49"/>
    </row>
    <row r="414" spans="1:13" ht="15.6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49"/>
      <c r="M414" s="49"/>
    </row>
    <row r="415" spans="1:13" ht="15.6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07"/>
      <c r="K415" s="15"/>
      <c r="L415" s="120"/>
      <c r="M415" s="49"/>
    </row>
    <row r="416" spans="1:13" ht="15.6" x14ac:dyDescent="0.3">
      <c r="A416" s="15"/>
      <c r="B416" s="107"/>
      <c r="C416" s="15"/>
      <c r="D416" s="15"/>
      <c r="E416" s="15"/>
      <c r="F416" s="15"/>
      <c r="G416" s="15"/>
      <c r="H416" s="15"/>
      <c r="I416" s="15"/>
      <c r="J416" s="15"/>
      <c r="K416" s="15"/>
      <c r="L416" s="49"/>
      <c r="M416" s="122"/>
    </row>
    <row r="417" spans="1:13" ht="15.6" x14ac:dyDescent="0.3">
      <c r="A417" s="15"/>
      <c r="B417" s="107"/>
      <c r="C417" s="15"/>
      <c r="D417" s="15"/>
      <c r="E417" s="15"/>
      <c r="F417" s="15"/>
      <c r="G417" s="15"/>
      <c r="H417" s="15"/>
      <c r="I417" s="15"/>
      <c r="J417" s="15"/>
      <c r="K417" s="15"/>
      <c r="L417" s="49"/>
      <c r="M417" s="49"/>
    </row>
    <row r="418" spans="1:13" ht="15.6" x14ac:dyDescent="0.3">
      <c r="A418" s="15"/>
      <c r="B418" s="107"/>
      <c r="C418" s="15"/>
      <c r="D418" s="15"/>
      <c r="E418" s="15"/>
      <c r="F418" s="15"/>
      <c r="G418" s="15"/>
      <c r="H418" s="15"/>
      <c r="I418" s="15"/>
      <c r="J418" s="15"/>
      <c r="K418" s="15"/>
      <c r="L418" s="49"/>
      <c r="M418" s="49"/>
    </row>
    <row r="419" spans="1:13" ht="15.6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49"/>
      <c r="M419" s="49"/>
    </row>
    <row r="420" spans="1:13" ht="15.6" x14ac:dyDescent="0.3">
      <c r="A420" s="15"/>
      <c r="B420" s="15"/>
      <c r="C420" s="15"/>
      <c r="D420" s="15"/>
      <c r="E420" s="15"/>
      <c r="F420" s="16"/>
      <c r="G420" s="15"/>
      <c r="H420" s="15"/>
      <c r="I420" s="15"/>
      <c r="J420" s="15"/>
      <c r="K420" s="15"/>
      <c r="L420" s="49"/>
      <c r="M420" s="49"/>
    </row>
    <row r="421" spans="1:13" ht="15.6" x14ac:dyDescent="0.3">
      <c r="A421" s="15"/>
      <c r="B421" s="15"/>
      <c r="C421" s="15"/>
      <c r="D421" s="15"/>
      <c r="E421" s="109"/>
      <c r="F421" s="124"/>
      <c r="G421" s="15"/>
      <c r="H421" s="123"/>
      <c r="I421" s="15"/>
      <c r="J421" s="15"/>
      <c r="K421" s="15"/>
      <c r="L421" s="49"/>
      <c r="M421" s="49"/>
    </row>
    <row r="422" spans="1:13" ht="15.6" x14ac:dyDescent="0.3">
      <c r="A422" s="15"/>
      <c r="B422" s="15"/>
      <c r="C422" s="121"/>
      <c r="D422" s="121"/>
      <c r="E422" s="15"/>
      <c r="F422" s="15"/>
      <c r="G422" s="15"/>
      <c r="H422" s="15"/>
      <c r="I422" s="15"/>
      <c r="J422" s="15"/>
      <c r="K422" s="15"/>
      <c r="L422" s="49"/>
      <c r="M422" s="49"/>
    </row>
    <row r="423" spans="1:13" ht="15.6" x14ac:dyDescent="0.3">
      <c r="A423" s="15"/>
      <c r="B423" s="15"/>
      <c r="C423" s="15"/>
      <c r="D423" s="124"/>
      <c r="E423" s="15"/>
      <c r="F423" s="134"/>
      <c r="G423" s="15"/>
      <c r="H423" s="15"/>
      <c r="I423" s="15"/>
      <c r="J423" s="121"/>
      <c r="K423" s="15"/>
      <c r="L423" s="49"/>
      <c r="M423" s="15"/>
    </row>
    <row r="424" spans="1:13" ht="15.6" x14ac:dyDescent="0.3">
      <c r="A424" s="15"/>
      <c r="B424" s="15"/>
      <c r="C424" s="15"/>
      <c r="D424" s="129"/>
      <c r="E424" s="125"/>
      <c r="F424" s="15"/>
      <c r="G424" s="15"/>
      <c r="H424" s="15"/>
      <c r="I424" s="15"/>
      <c r="J424" s="15"/>
      <c r="K424" s="15"/>
      <c r="L424" s="49"/>
      <c r="M424" s="49"/>
    </row>
    <row r="425" spans="1:13" ht="15.6" x14ac:dyDescent="0.3">
      <c r="A425" s="15"/>
      <c r="B425" s="15"/>
      <c r="C425" s="128"/>
      <c r="D425" s="121"/>
      <c r="E425" s="15"/>
      <c r="F425" s="15"/>
      <c r="G425" s="15"/>
      <c r="H425" s="15"/>
      <c r="I425" s="15"/>
      <c r="J425" s="15"/>
      <c r="K425" s="15"/>
      <c r="L425" s="15"/>
      <c r="M425" s="49"/>
    </row>
    <row r="426" spans="1:13" ht="15.6" x14ac:dyDescent="0.3">
      <c r="A426" s="15"/>
      <c r="B426" s="126"/>
      <c r="C426" s="109"/>
      <c r="D426" s="127"/>
      <c r="E426" s="15"/>
      <c r="F426" s="15"/>
      <c r="G426" s="15"/>
      <c r="H426" s="15"/>
      <c r="I426" s="15"/>
      <c r="J426" s="124"/>
      <c r="K426" s="15"/>
      <c r="L426" s="49"/>
      <c r="M426" s="49"/>
    </row>
    <row r="427" spans="1:13" ht="15.6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49"/>
      <c r="M427" s="49"/>
    </row>
    <row r="428" spans="1:13" ht="15.6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49"/>
      <c r="M428" s="49"/>
    </row>
    <row r="429" spans="1:13" ht="15.6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49"/>
      <c r="M429" s="49"/>
    </row>
    <row r="430" spans="1:13" ht="15.6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49"/>
      <c r="M430" s="49"/>
    </row>
    <row r="431" spans="1:13" ht="15.6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49"/>
      <c r="M431" s="49"/>
    </row>
    <row r="432" spans="1:13" ht="15.6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49"/>
      <c r="M432" s="49"/>
    </row>
    <row r="433" spans="1:13" ht="15.6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49"/>
      <c r="M433" s="49"/>
    </row>
    <row r="434" spans="1:13" ht="15.6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49"/>
      <c r="M434" s="49"/>
    </row>
    <row r="435" spans="1:13" ht="15.6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49"/>
      <c r="M435" s="49"/>
    </row>
    <row r="436" spans="1:13" ht="15.6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49"/>
      <c r="M436" s="49"/>
    </row>
    <row r="437" spans="1:13" ht="15.6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49"/>
      <c r="M437" s="49"/>
    </row>
    <row r="438" spans="1:13" ht="15.6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07"/>
      <c r="K438" s="15"/>
      <c r="L438" s="120"/>
      <c r="M438" s="49"/>
    </row>
    <row r="439" spans="1:13" ht="15.6" x14ac:dyDescent="0.3">
      <c r="A439" s="15"/>
      <c r="B439" s="107"/>
      <c r="C439" s="15"/>
      <c r="D439" s="15"/>
      <c r="E439" s="15"/>
      <c r="F439" s="15"/>
      <c r="G439" s="15"/>
      <c r="H439" s="15"/>
      <c r="I439" s="15"/>
      <c r="J439" s="15"/>
      <c r="K439" s="15"/>
      <c r="L439" s="49"/>
      <c r="M439" s="122"/>
    </row>
    <row r="440" spans="1:13" ht="15.6" x14ac:dyDescent="0.3">
      <c r="A440" s="15"/>
      <c r="B440" s="107"/>
      <c r="C440" s="15"/>
      <c r="D440" s="15"/>
      <c r="E440" s="15"/>
      <c r="F440" s="15"/>
      <c r="G440" s="15"/>
      <c r="H440" s="15"/>
      <c r="I440" s="15"/>
      <c r="J440" s="15"/>
      <c r="K440" s="15"/>
      <c r="L440" s="49"/>
      <c r="M440" s="49"/>
    </row>
    <row r="441" spans="1:13" ht="15.6" x14ac:dyDescent="0.3">
      <c r="A441" s="15"/>
      <c r="B441" s="107"/>
      <c r="C441" s="15"/>
      <c r="D441" s="15"/>
      <c r="E441" s="15"/>
      <c r="F441" s="15"/>
      <c r="G441" s="15"/>
      <c r="H441" s="15"/>
      <c r="I441" s="15"/>
      <c r="J441" s="15"/>
      <c r="K441" s="15"/>
      <c r="L441" s="49"/>
      <c r="M441" s="49"/>
    </row>
    <row r="442" spans="1:13" ht="15.6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49"/>
      <c r="M442" s="49"/>
    </row>
    <row r="443" spans="1:13" ht="15.6" x14ac:dyDescent="0.3">
      <c r="A443" s="15"/>
      <c r="B443" s="15"/>
      <c r="C443" s="15"/>
      <c r="D443" s="15"/>
      <c r="E443" s="15"/>
      <c r="F443" s="16"/>
      <c r="G443" s="15"/>
      <c r="H443" s="15"/>
      <c r="I443" s="15"/>
      <c r="J443" s="15"/>
      <c r="K443" s="15"/>
      <c r="L443" s="49"/>
      <c r="M443" s="49"/>
    </row>
    <row r="444" spans="1:13" ht="15.6" x14ac:dyDescent="0.3">
      <c r="A444" s="15"/>
      <c r="B444" s="15"/>
      <c r="C444" s="15"/>
      <c r="D444" s="15"/>
      <c r="E444" s="109"/>
      <c r="F444" s="131"/>
      <c r="G444" s="15"/>
      <c r="H444" s="128"/>
      <c r="I444" s="15"/>
      <c r="J444" s="15"/>
      <c r="K444" s="15"/>
      <c r="L444" s="49"/>
      <c r="M444" s="49"/>
    </row>
    <row r="445" spans="1:13" ht="15.6" x14ac:dyDescent="0.3">
      <c r="A445" s="15"/>
      <c r="B445" s="15"/>
      <c r="C445" s="130"/>
      <c r="D445" s="130"/>
      <c r="E445" s="15"/>
      <c r="F445" s="15"/>
      <c r="G445" s="15"/>
      <c r="H445" s="15"/>
      <c r="I445" s="15"/>
      <c r="J445" s="15"/>
      <c r="K445" s="15"/>
      <c r="L445" s="49"/>
      <c r="M445" s="49"/>
    </row>
    <row r="446" spans="1:13" ht="15.6" x14ac:dyDescent="0.3">
      <c r="A446" s="15"/>
      <c r="B446" s="15"/>
      <c r="C446" s="15"/>
      <c r="D446" s="131"/>
      <c r="E446" s="15"/>
      <c r="F446" s="135"/>
      <c r="G446" s="15"/>
      <c r="H446" s="15"/>
      <c r="I446" s="15"/>
      <c r="J446" s="121"/>
      <c r="K446" s="15"/>
      <c r="L446" s="49"/>
      <c r="M446" s="15"/>
    </row>
    <row r="447" spans="1:13" ht="15.6" x14ac:dyDescent="0.3">
      <c r="A447" s="15"/>
      <c r="B447" s="15"/>
      <c r="C447" s="15"/>
      <c r="D447" s="128"/>
      <c r="E447" s="129"/>
      <c r="F447" s="15"/>
      <c r="G447" s="15"/>
      <c r="H447" s="15"/>
      <c r="I447" s="15"/>
      <c r="J447" s="15"/>
      <c r="K447" s="15"/>
      <c r="L447" s="49"/>
      <c r="M447" s="49"/>
    </row>
    <row r="448" spans="1:13" ht="15.6" x14ac:dyDescent="0.3">
      <c r="A448" s="15"/>
      <c r="B448" s="15"/>
      <c r="C448" s="128"/>
      <c r="D448" s="15"/>
      <c r="E448" s="15"/>
      <c r="F448" s="15"/>
      <c r="G448" s="15"/>
      <c r="H448" s="15"/>
      <c r="I448" s="15"/>
      <c r="J448" s="15"/>
      <c r="K448" s="15"/>
      <c r="L448" s="15"/>
      <c r="M448" s="49"/>
    </row>
    <row r="449" spans="1:13" ht="15.6" x14ac:dyDescent="0.3">
      <c r="A449" s="15"/>
      <c r="B449" s="132"/>
      <c r="C449" s="109"/>
      <c r="D449" s="133"/>
      <c r="E449" s="15"/>
      <c r="F449" s="15"/>
      <c r="G449" s="15"/>
      <c r="H449" s="15"/>
      <c r="I449" s="15"/>
      <c r="J449" s="131"/>
      <c r="K449" s="15"/>
      <c r="L449" s="49"/>
      <c r="M449" s="49"/>
    </row>
    <row r="450" spans="1:13" ht="15.6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49"/>
      <c r="M450" s="49"/>
    </row>
    <row r="451" spans="1:13" ht="15.6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49"/>
      <c r="M451" s="49"/>
    </row>
    <row r="452" spans="1:13" ht="15.6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49"/>
      <c r="M452" s="49"/>
    </row>
    <row r="453" spans="1:13" ht="15.6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49"/>
      <c r="M453" s="49"/>
    </row>
    <row r="454" spans="1:13" ht="15.6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49"/>
      <c r="M454" s="49"/>
    </row>
    <row r="455" spans="1:13" ht="15.6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49"/>
      <c r="M455" s="49"/>
    </row>
    <row r="456" spans="1:13" ht="15.6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49"/>
      <c r="M456" s="49"/>
    </row>
    <row r="457" spans="1:13" ht="15.6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49"/>
      <c r="M457" s="49"/>
    </row>
    <row r="458" spans="1:13" ht="15.6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49"/>
      <c r="M458" s="49"/>
    </row>
    <row r="459" spans="1:13" ht="15.6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49"/>
      <c r="M459" s="49"/>
    </row>
    <row r="460" spans="1:13" ht="15.6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49"/>
      <c r="M460" s="49"/>
    </row>
    <row r="461" spans="1:13" ht="15.6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07"/>
      <c r="K461" s="15"/>
      <c r="L461" s="120"/>
      <c r="M461" s="49"/>
    </row>
    <row r="462" spans="1:13" ht="15.6" x14ac:dyDescent="0.3">
      <c r="A462" s="15"/>
      <c r="B462" s="107"/>
      <c r="C462" s="15"/>
      <c r="D462" s="15"/>
      <c r="E462" s="15"/>
      <c r="F462" s="15"/>
      <c r="G462" s="15"/>
      <c r="H462" s="15"/>
      <c r="I462" s="15"/>
      <c r="J462" s="15"/>
      <c r="K462" s="15"/>
      <c r="L462" s="49"/>
      <c r="M462" s="122"/>
    </row>
    <row r="463" spans="1:13" ht="15.6" x14ac:dyDescent="0.3">
      <c r="A463" s="15"/>
      <c r="B463" s="107"/>
      <c r="C463" s="15"/>
      <c r="D463" s="15"/>
      <c r="E463" s="15"/>
      <c r="F463" s="15"/>
      <c r="G463" s="15"/>
      <c r="H463" s="15"/>
      <c r="I463" s="15"/>
      <c r="J463" s="15"/>
      <c r="K463" s="15"/>
      <c r="L463" s="49"/>
      <c r="M463" s="49"/>
    </row>
    <row r="464" spans="1:13" ht="15.6" x14ac:dyDescent="0.3">
      <c r="A464" s="15"/>
      <c r="B464" s="107"/>
      <c r="C464" s="15"/>
      <c r="D464" s="15"/>
      <c r="E464" s="15"/>
      <c r="F464" s="15"/>
      <c r="G464" s="15"/>
      <c r="H464" s="15"/>
      <c r="I464" s="15"/>
      <c r="J464" s="15"/>
      <c r="K464" s="15"/>
      <c r="L464" s="49"/>
      <c r="M464" s="49"/>
    </row>
    <row r="465" spans="1:13" ht="15.6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49"/>
      <c r="M465" s="49"/>
    </row>
    <row r="466" spans="1:13" ht="15.6" x14ac:dyDescent="0.3">
      <c r="A466" s="15"/>
      <c r="B466" s="15"/>
      <c r="C466" s="15"/>
      <c r="D466" s="15"/>
      <c r="E466" s="15"/>
      <c r="F466" s="16"/>
      <c r="G466" s="15"/>
      <c r="H466" s="15"/>
      <c r="I466" s="15"/>
      <c r="J466" s="15"/>
      <c r="K466" s="15"/>
      <c r="L466" s="49"/>
      <c r="M466" s="49"/>
    </row>
    <row r="467" spans="1:13" ht="15.6" x14ac:dyDescent="0.3">
      <c r="A467" s="15"/>
      <c r="B467" s="15"/>
      <c r="C467" s="15"/>
      <c r="D467" s="15"/>
      <c r="E467" s="109"/>
      <c r="F467" s="124"/>
      <c r="G467" s="15"/>
      <c r="H467" s="123"/>
      <c r="I467" s="15"/>
      <c r="J467" s="15"/>
      <c r="K467" s="15"/>
      <c r="L467" s="49"/>
      <c r="M467" s="49"/>
    </row>
    <row r="468" spans="1:13" ht="15.6" x14ac:dyDescent="0.3">
      <c r="A468" s="15"/>
      <c r="B468" s="15"/>
      <c r="C468" s="121"/>
      <c r="D468" s="121"/>
      <c r="E468" s="15"/>
      <c r="F468" s="15"/>
      <c r="G468" s="15"/>
      <c r="H468" s="15"/>
      <c r="I468" s="15"/>
      <c r="J468" s="15"/>
      <c r="K468" s="15"/>
      <c r="L468" s="49"/>
      <c r="M468" s="49"/>
    </row>
    <row r="469" spans="1:13" ht="15.6" x14ac:dyDescent="0.3">
      <c r="A469" s="15"/>
      <c r="B469" s="15"/>
      <c r="C469" s="15"/>
      <c r="D469" s="124"/>
      <c r="E469" s="15"/>
      <c r="F469" s="134"/>
      <c r="G469" s="15"/>
      <c r="H469" s="15"/>
      <c r="I469" s="15"/>
      <c r="J469" s="121"/>
      <c r="K469" s="15"/>
      <c r="L469" s="49"/>
      <c r="M469" s="15"/>
    </row>
    <row r="470" spans="1:13" ht="15.6" x14ac:dyDescent="0.3">
      <c r="A470" s="15"/>
      <c r="B470" s="15"/>
      <c r="C470" s="15"/>
      <c r="D470" s="129"/>
      <c r="E470" s="125"/>
      <c r="F470" s="15"/>
      <c r="G470" s="15"/>
      <c r="H470" s="15"/>
      <c r="I470" s="15"/>
      <c r="J470" s="15"/>
      <c r="K470" s="15"/>
      <c r="L470" s="49"/>
      <c r="M470" s="49"/>
    </row>
    <row r="471" spans="1:13" ht="15.6" x14ac:dyDescent="0.3">
      <c r="A471" s="15"/>
      <c r="B471" s="15"/>
      <c r="C471" s="128"/>
      <c r="D471" s="121"/>
      <c r="E471" s="15"/>
      <c r="F471" s="15"/>
      <c r="G471" s="15"/>
      <c r="H471" s="15"/>
      <c r="I471" s="15"/>
      <c r="J471" s="15"/>
      <c r="K471" s="15"/>
      <c r="L471" s="15"/>
      <c r="M471" s="49"/>
    </row>
    <row r="472" spans="1:13" ht="15.6" x14ac:dyDescent="0.3">
      <c r="A472" s="15"/>
      <c r="B472" s="126"/>
      <c r="C472" s="109"/>
      <c r="D472" s="127"/>
      <c r="E472" s="15"/>
      <c r="F472" s="15"/>
      <c r="G472" s="15"/>
      <c r="H472" s="15"/>
      <c r="I472" s="15"/>
      <c r="J472" s="124"/>
      <c r="K472" s="15"/>
      <c r="L472" s="49"/>
      <c r="M472" s="49"/>
    </row>
    <row r="473" spans="1:13" ht="15.6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49"/>
      <c r="M473" s="49"/>
    </row>
    <row r="474" spans="1:13" ht="15.6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49"/>
      <c r="M474" s="49"/>
    </row>
    <row r="475" spans="1:13" ht="15.6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49"/>
      <c r="M475" s="49"/>
    </row>
    <row r="476" spans="1:13" ht="15.6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49"/>
      <c r="M476" s="49"/>
    </row>
    <row r="477" spans="1:13" ht="15.6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49"/>
      <c r="M477" s="49"/>
    </row>
    <row r="478" spans="1:13" ht="15.6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49"/>
      <c r="M478" s="49"/>
    </row>
    <row r="479" spans="1:13" ht="15.6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49"/>
      <c r="M479" s="49"/>
    </row>
    <row r="480" spans="1:13" ht="15.6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49"/>
      <c r="M480" s="49"/>
    </row>
    <row r="481" spans="1:13" ht="15.6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49"/>
      <c r="M481" s="49"/>
    </row>
    <row r="482" spans="1:13" ht="15.6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49"/>
      <c r="M482" s="49"/>
    </row>
    <row r="483" spans="1:13" ht="15.6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49"/>
      <c r="M483" s="49"/>
    </row>
    <row r="484" spans="1:13" ht="15.6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07"/>
      <c r="K484" s="15"/>
      <c r="L484" s="120"/>
      <c r="M484" s="49"/>
    </row>
    <row r="485" spans="1:13" ht="15.6" x14ac:dyDescent="0.3">
      <c r="A485" s="15"/>
      <c r="B485" s="107"/>
      <c r="C485" s="15"/>
      <c r="D485" s="15"/>
      <c r="E485" s="15"/>
      <c r="F485" s="15"/>
      <c r="G485" s="15"/>
      <c r="H485" s="15"/>
      <c r="I485" s="15"/>
      <c r="J485" s="15"/>
      <c r="K485" s="15"/>
      <c r="L485" s="49"/>
      <c r="M485" s="122"/>
    </row>
    <row r="486" spans="1:13" ht="15.6" x14ac:dyDescent="0.3">
      <c r="A486" s="15"/>
      <c r="B486" s="107"/>
      <c r="C486" s="15"/>
      <c r="D486" s="15"/>
      <c r="E486" s="15"/>
      <c r="F486" s="15"/>
      <c r="G486" s="15"/>
      <c r="H486" s="15"/>
      <c r="I486" s="15"/>
      <c r="J486" s="15"/>
      <c r="K486" s="15"/>
      <c r="L486" s="49"/>
      <c r="M486" s="49"/>
    </row>
    <row r="487" spans="1:13" ht="15.6" x14ac:dyDescent="0.3">
      <c r="A487" s="15"/>
      <c r="B487" s="107"/>
      <c r="C487" s="15"/>
      <c r="D487" s="15"/>
      <c r="E487" s="15"/>
      <c r="F487" s="15"/>
      <c r="G487" s="15"/>
      <c r="H487" s="15"/>
      <c r="I487" s="15"/>
      <c r="J487" s="15"/>
      <c r="K487" s="15"/>
      <c r="L487" s="49"/>
      <c r="M487" s="49"/>
    </row>
    <row r="488" spans="1:13" ht="15.6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49"/>
      <c r="M488" s="49"/>
    </row>
    <row r="489" spans="1:13" ht="15.6" x14ac:dyDescent="0.3">
      <c r="A489" s="15"/>
      <c r="B489" s="15"/>
      <c r="C489" s="15"/>
      <c r="D489" s="15"/>
      <c r="E489" s="15"/>
      <c r="F489" s="16"/>
      <c r="G489" s="15"/>
      <c r="H489" s="15"/>
      <c r="I489" s="15"/>
      <c r="J489" s="15"/>
      <c r="K489" s="15"/>
      <c r="L489" s="49"/>
      <c r="M489" s="49"/>
    </row>
    <row r="490" spans="1:13" ht="15.6" x14ac:dyDescent="0.3">
      <c r="A490" s="15"/>
      <c r="B490" s="15"/>
      <c r="C490" s="15"/>
      <c r="D490" s="15"/>
      <c r="E490" s="109"/>
      <c r="F490" s="131"/>
      <c r="G490" s="15"/>
      <c r="H490" s="128"/>
      <c r="I490" s="15"/>
      <c r="J490" s="15"/>
      <c r="K490" s="15"/>
      <c r="L490" s="49"/>
      <c r="M490" s="49"/>
    </row>
    <row r="491" spans="1:13" ht="15.6" x14ac:dyDescent="0.3">
      <c r="A491" s="15"/>
      <c r="B491" s="15"/>
      <c r="C491" s="130"/>
      <c r="D491" s="130"/>
      <c r="E491" s="15"/>
      <c r="F491" s="15"/>
      <c r="G491" s="15"/>
      <c r="H491" s="15"/>
      <c r="I491" s="15"/>
      <c r="J491" s="15"/>
      <c r="K491" s="15"/>
      <c r="L491" s="49"/>
      <c r="M491" s="49"/>
    </row>
    <row r="492" spans="1:13" ht="15.6" x14ac:dyDescent="0.3">
      <c r="A492" s="15"/>
      <c r="B492" s="15"/>
      <c r="C492" s="15"/>
      <c r="D492" s="131"/>
      <c r="E492" s="15"/>
      <c r="F492" s="135"/>
      <c r="G492" s="15"/>
      <c r="H492" s="15"/>
      <c r="I492" s="15"/>
      <c r="J492" s="121"/>
      <c r="K492" s="15"/>
      <c r="L492" s="49"/>
      <c r="M492" s="15"/>
    </row>
    <row r="493" spans="1:13" ht="15.6" x14ac:dyDescent="0.3">
      <c r="A493" s="15"/>
      <c r="B493" s="15"/>
      <c r="C493" s="15"/>
      <c r="D493" s="128"/>
      <c r="E493" s="129"/>
      <c r="F493" s="15"/>
      <c r="G493" s="15"/>
      <c r="H493" s="15"/>
      <c r="I493" s="15"/>
      <c r="J493" s="15"/>
      <c r="K493" s="15"/>
      <c r="L493" s="49"/>
      <c r="M493" s="49"/>
    </row>
    <row r="494" spans="1:13" ht="15.6" x14ac:dyDescent="0.3">
      <c r="A494" s="15"/>
      <c r="B494" s="15"/>
      <c r="C494" s="128"/>
      <c r="D494" s="15"/>
      <c r="E494" s="15"/>
      <c r="F494" s="15"/>
      <c r="G494" s="15"/>
      <c r="H494" s="15"/>
      <c r="I494" s="15"/>
      <c r="J494" s="15"/>
      <c r="K494" s="15"/>
      <c r="L494" s="15"/>
      <c r="M494" s="49"/>
    </row>
    <row r="495" spans="1:13" ht="15.6" x14ac:dyDescent="0.3">
      <c r="A495" s="15"/>
      <c r="B495" s="132"/>
      <c r="C495" s="109"/>
      <c r="D495" s="133"/>
      <c r="E495" s="15"/>
      <c r="F495" s="15"/>
      <c r="G495" s="15"/>
      <c r="H495" s="15"/>
      <c r="I495" s="15"/>
      <c r="J495" s="131"/>
      <c r="K495" s="15"/>
      <c r="L495" s="49"/>
      <c r="M495" s="49"/>
    </row>
    <row r="496" spans="1:13" ht="15.6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49"/>
      <c r="M496" s="49"/>
    </row>
    <row r="497" spans="1:13" ht="15.6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49"/>
      <c r="M497" s="49"/>
    </row>
    <row r="498" spans="1:13" ht="15.6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49"/>
      <c r="M498" s="49"/>
    </row>
    <row r="499" spans="1:13" ht="15.6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49"/>
      <c r="M499" s="49"/>
    </row>
    <row r="500" spans="1:13" ht="15.6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49"/>
      <c r="M500" s="49"/>
    </row>
    <row r="501" spans="1:13" ht="15.6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49"/>
      <c r="M501" s="49"/>
    </row>
    <row r="502" spans="1:13" ht="15.6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49"/>
      <c r="M502" s="49"/>
    </row>
    <row r="503" spans="1:13" ht="15.6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49"/>
      <c r="M503" s="49"/>
    </row>
    <row r="504" spans="1:13" ht="15.6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49"/>
      <c r="M504" s="49"/>
    </row>
    <row r="505" spans="1:13" ht="15.6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49"/>
      <c r="M505" s="49"/>
    </row>
    <row r="506" spans="1:13" ht="15.6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49"/>
      <c r="M506" s="49"/>
    </row>
  </sheetData>
  <sheetProtection password="C725" sheet="1" objects="1" scenarios="1"/>
  <pageMargins left="0.23622047244094491" right="3.937007874015748E-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10" workbookViewId="0">
      <selection activeCell="I15" sqref="I15"/>
    </sheetView>
  </sheetViews>
  <sheetFormatPr defaultRowHeight="14.4" x14ac:dyDescent="0.3"/>
  <cols>
    <col min="1" max="1" width="15.21875" customWidth="1"/>
    <col min="2" max="2" width="6" customWidth="1"/>
    <col min="3" max="3" width="11.5546875" customWidth="1"/>
    <col min="4" max="4" width="19.109375" customWidth="1"/>
    <col min="5" max="10" width="13.5546875" customWidth="1"/>
  </cols>
  <sheetData>
    <row r="2" spans="2:10" x14ac:dyDescent="0.3">
      <c r="B2" s="210" t="s">
        <v>164</v>
      </c>
      <c r="H2" s="218" t="s">
        <v>180</v>
      </c>
      <c r="I2" s="220">
        <v>42490</v>
      </c>
    </row>
    <row r="3" spans="2:10" x14ac:dyDescent="0.3">
      <c r="B3" s="210" t="s">
        <v>165</v>
      </c>
      <c r="C3" s="210"/>
      <c r="D3" s="210"/>
      <c r="E3" s="210"/>
      <c r="H3" s="218" t="s">
        <v>181</v>
      </c>
      <c r="I3" s="219">
        <v>1</v>
      </c>
    </row>
    <row r="4" spans="2:10" x14ac:dyDescent="0.3">
      <c r="B4" s="210" t="s">
        <v>166</v>
      </c>
      <c r="C4" s="210"/>
      <c r="D4" s="210"/>
      <c r="E4" s="210"/>
    </row>
    <row r="5" spans="2:10" x14ac:dyDescent="0.3">
      <c r="B5" s="210" t="s">
        <v>167</v>
      </c>
      <c r="C5" s="210"/>
      <c r="D5" s="210"/>
      <c r="E5" s="210"/>
    </row>
    <row r="6" spans="2:10" x14ac:dyDescent="0.3">
      <c r="B6" s="210" t="s">
        <v>168</v>
      </c>
      <c r="C6" s="210"/>
      <c r="D6" s="210"/>
      <c r="E6" s="210"/>
    </row>
    <row r="7" spans="2:10" x14ac:dyDescent="0.3">
      <c r="F7" s="212" t="s">
        <v>171</v>
      </c>
    </row>
    <row r="9" spans="2:10" x14ac:dyDescent="0.3">
      <c r="C9" s="210" t="s">
        <v>169</v>
      </c>
      <c r="D9" s="210"/>
      <c r="J9" s="3"/>
    </row>
    <row r="10" spans="2:10" x14ac:dyDescent="0.3">
      <c r="B10" s="3"/>
      <c r="C10" s="213" t="s">
        <v>170</v>
      </c>
      <c r="D10" s="213"/>
      <c r="E10" s="37"/>
      <c r="F10" s="35"/>
      <c r="G10" s="217" t="s">
        <v>176</v>
      </c>
      <c r="H10" s="35"/>
      <c r="I10" s="36"/>
      <c r="J10" s="3"/>
    </row>
    <row r="11" spans="2:10" ht="15" customHeight="1" x14ac:dyDescent="0.3">
      <c r="B11" s="214" t="s">
        <v>105</v>
      </c>
      <c r="C11" s="215" t="s">
        <v>172</v>
      </c>
      <c r="D11" s="215" t="s">
        <v>173</v>
      </c>
      <c r="E11" s="211" t="s">
        <v>174</v>
      </c>
      <c r="F11" s="211" t="s">
        <v>175</v>
      </c>
      <c r="G11" s="211" t="s">
        <v>41</v>
      </c>
      <c r="H11" s="211" t="s">
        <v>42</v>
      </c>
      <c r="I11" s="211" t="s">
        <v>43</v>
      </c>
      <c r="J11" s="3"/>
    </row>
    <row r="12" spans="2:10" ht="12.6" customHeight="1" x14ac:dyDescent="0.3">
      <c r="B12" s="47">
        <v>1</v>
      </c>
      <c r="C12" s="47"/>
      <c r="D12" s="215">
        <v>615063</v>
      </c>
      <c r="E12" s="221">
        <v>142959</v>
      </c>
      <c r="F12" s="221">
        <v>111041</v>
      </c>
      <c r="G12" s="221">
        <v>492026</v>
      </c>
      <c r="H12" s="221">
        <v>460110</v>
      </c>
      <c r="I12" s="221">
        <v>1458750</v>
      </c>
      <c r="J12" s="3"/>
    </row>
    <row r="13" spans="2:10" ht="12" customHeight="1" x14ac:dyDescent="0.3">
      <c r="B13" s="47">
        <v>2</v>
      </c>
      <c r="C13" s="47"/>
      <c r="D13" s="215">
        <v>616027</v>
      </c>
      <c r="E13" s="221">
        <v>139860</v>
      </c>
      <c r="F13" s="221">
        <v>113273</v>
      </c>
      <c r="G13" s="221">
        <v>444326</v>
      </c>
      <c r="H13" s="221">
        <v>417741</v>
      </c>
      <c r="I13" s="221">
        <v>1425408</v>
      </c>
      <c r="J13" s="3"/>
    </row>
    <row r="14" spans="2:10" ht="12" customHeight="1" x14ac:dyDescent="0.3">
      <c r="B14" s="47">
        <v>3</v>
      </c>
      <c r="C14" s="47"/>
      <c r="D14" s="215">
        <v>636632</v>
      </c>
      <c r="E14" s="221">
        <v>151810</v>
      </c>
      <c r="F14" s="221">
        <v>125434</v>
      </c>
      <c r="G14" s="221">
        <v>526926</v>
      </c>
      <c r="H14" s="221">
        <v>500552</v>
      </c>
      <c r="I14" s="221">
        <v>1627926</v>
      </c>
      <c r="J14" s="3"/>
    </row>
    <row r="15" spans="2:10" ht="12" customHeight="1" x14ac:dyDescent="0.3">
      <c r="B15" s="47">
        <v>4</v>
      </c>
      <c r="C15" s="47"/>
      <c r="D15" s="215"/>
      <c r="E15" s="221"/>
      <c r="F15" s="221"/>
      <c r="G15" s="221"/>
      <c r="H15" s="221"/>
      <c r="I15" s="221"/>
      <c r="J15" s="3"/>
    </row>
    <row r="16" spans="2:10" ht="12" customHeight="1" x14ac:dyDescent="0.3">
      <c r="B16" s="47">
        <v>5</v>
      </c>
      <c r="C16" s="47"/>
      <c r="D16" s="215"/>
      <c r="E16" s="221"/>
      <c r="F16" s="221"/>
      <c r="G16" s="221"/>
      <c r="H16" s="221"/>
      <c r="I16" s="221"/>
      <c r="J16" s="3"/>
    </row>
    <row r="17" spans="2:10" ht="12" customHeight="1" x14ac:dyDescent="0.3">
      <c r="B17" s="47">
        <v>6</v>
      </c>
      <c r="C17" s="47"/>
      <c r="D17" s="216"/>
      <c r="E17" s="216"/>
      <c r="F17" s="216"/>
      <c r="G17" s="216"/>
      <c r="H17" s="216"/>
      <c r="I17" s="216"/>
      <c r="J17" s="3"/>
    </row>
    <row r="18" spans="2:10" ht="12" customHeight="1" x14ac:dyDescent="0.3">
      <c r="B18" s="47">
        <v>7</v>
      </c>
      <c r="C18" s="47"/>
      <c r="D18" s="216"/>
      <c r="E18" s="216"/>
      <c r="F18" s="216"/>
      <c r="G18" s="216"/>
      <c r="H18" s="216"/>
      <c r="I18" s="216"/>
      <c r="J18" s="3"/>
    </row>
    <row r="19" spans="2:10" ht="12" customHeight="1" x14ac:dyDescent="0.3">
      <c r="B19" s="47">
        <v>8</v>
      </c>
      <c r="C19" s="47"/>
      <c r="D19" s="216"/>
      <c r="E19" s="216"/>
      <c r="F19" s="216"/>
      <c r="G19" s="216"/>
      <c r="H19" s="216"/>
      <c r="I19" s="216"/>
      <c r="J19" s="3"/>
    </row>
    <row r="20" spans="2:10" ht="12" customHeight="1" x14ac:dyDescent="0.3">
      <c r="B20" s="47">
        <v>9</v>
      </c>
      <c r="C20" s="47"/>
      <c r="D20" s="216"/>
      <c r="E20" s="216"/>
      <c r="F20" s="216"/>
      <c r="G20" s="216"/>
      <c r="H20" s="216"/>
      <c r="I20" s="216"/>
      <c r="J20" s="3"/>
    </row>
    <row r="21" spans="2:10" ht="12" customHeight="1" x14ac:dyDescent="0.3">
      <c r="B21" s="47">
        <v>10</v>
      </c>
      <c r="C21" s="47"/>
      <c r="D21" s="216"/>
      <c r="E21" s="216"/>
      <c r="F21" s="216"/>
      <c r="G21" s="216"/>
      <c r="H21" s="216"/>
      <c r="I21" s="216"/>
      <c r="J21" s="3"/>
    </row>
    <row r="22" spans="2:10" ht="12" customHeight="1" x14ac:dyDescent="0.3">
      <c r="B22" s="47">
        <v>11</v>
      </c>
      <c r="C22" s="47"/>
      <c r="D22" s="216"/>
      <c r="E22" s="216"/>
      <c r="F22" s="216"/>
      <c r="G22" s="216"/>
      <c r="H22" s="216"/>
      <c r="I22" s="216"/>
      <c r="J22" s="3"/>
    </row>
    <row r="23" spans="2:10" ht="12" customHeight="1" x14ac:dyDescent="0.3">
      <c r="B23" s="47">
        <v>12</v>
      </c>
      <c r="C23" s="47"/>
      <c r="D23" s="216"/>
      <c r="E23" s="216"/>
      <c r="F23" s="216"/>
      <c r="G23" s="216"/>
      <c r="H23" s="216"/>
      <c r="I23" s="216"/>
      <c r="J23" s="3"/>
    </row>
    <row r="24" spans="2:10" ht="12" customHeight="1" x14ac:dyDescent="0.3">
      <c r="B24" s="47">
        <v>13</v>
      </c>
      <c r="C24" s="47"/>
      <c r="D24" s="216"/>
      <c r="E24" s="216"/>
      <c r="F24" s="216"/>
      <c r="G24" s="216"/>
      <c r="H24" s="216"/>
      <c r="I24" s="216"/>
      <c r="J24" s="3"/>
    </row>
    <row r="25" spans="2:10" ht="12" customHeight="1" x14ac:dyDescent="0.3">
      <c r="B25" s="47">
        <v>14</v>
      </c>
      <c r="C25" s="47"/>
      <c r="D25" s="216"/>
      <c r="E25" s="216"/>
      <c r="F25" s="216"/>
      <c r="G25" s="216"/>
      <c r="H25" s="216"/>
      <c r="I25" s="216"/>
      <c r="J25" s="3"/>
    </row>
    <row r="26" spans="2:10" ht="12" customHeight="1" x14ac:dyDescent="0.3">
      <c r="B26" s="47">
        <v>15</v>
      </c>
      <c r="C26" s="47"/>
      <c r="D26" s="216"/>
      <c r="E26" s="216"/>
      <c r="F26" s="216"/>
      <c r="G26" s="216"/>
      <c r="H26" s="216"/>
      <c r="I26" s="216"/>
      <c r="J26" s="3"/>
    </row>
    <row r="27" spans="2:10" ht="12" customHeight="1" x14ac:dyDescent="0.3">
      <c r="B27" s="47">
        <v>16</v>
      </c>
      <c r="C27" s="47"/>
      <c r="D27" s="216"/>
      <c r="E27" s="216"/>
      <c r="F27" s="216"/>
      <c r="G27" s="216"/>
      <c r="H27" s="216"/>
      <c r="I27" s="216"/>
      <c r="J27" s="3"/>
    </row>
    <row r="28" spans="2:10" ht="12" customHeight="1" x14ac:dyDescent="0.3">
      <c r="B28" s="47">
        <v>17</v>
      </c>
      <c r="C28" s="47"/>
      <c r="D28" s="216"/>
      <c r="E28" s="216"/>
      <c r="F28" s="216"/>
      <c r="G28" s="216"/>
      <c r="H28" s="216"/>
      <c r="I28" s="216"/>
      <c r="J28" s="3"/>
    </row>
    <row r="29" spans="2:10" ht="12" customHeight="1" x14ac:dyDescent="0.3">
      <c r="B29" s="47">
        <v>18</v>
      </c>
      <c r="C29" s="47"/>
      <c r="D29" s="216"/>
      <c r="E29" s="216"/>
      <c r="F29" s="216"/>
      <c r="G29" s="216"/>
      <c r="H29" s="216"/>
      <c r="I29" s="216"/>
      <c r="J29" s="3"/>
    </row>
    <row r="30" spans="2:10" ht="12" customHeight="1" x14ac:dyDescent="0.3">
      <c r="B30" s="47">
        <v>19</v>
      </c>
      <c r="C30" s="47"/>
      <c r="D30" s="216"/>
      <c r="E30" s="216"/>
      <c r="F30" s="216"/>
      <c r="G30" s="216"/>
      <c r="H30" s="216"/>
      <c r="I30" s="216"/>
      <c r="J30" s="3"/>
    </row>
    <row r="31" spans="2:10" ht="12" customHeight="1" x14ac:dyDescent="0.3">
      <c r="B31" s="47">
        <v>20</v>
      </c>
      <c r="C31" s="47"/>
      <c r="D31" s="216"/>
      <c r="E31" s="216"/>
      <c r="F31" s="216"/>
      <c r="G31" s="216"/>
      <c r="H31" s="216"/>
      <c r="I31" s="216"/>
      <c r="J31" s="3"/>
    </row>
    <row r="33" spans="3:3" x14ac:dyDescent="0.3">
      <c r="C33" s="210" t="s">
        <v>177</v>
      </c>
    </row>
    <row r="34" spans="3:3" x14ac:dyDescent="0.3">
      <c r="C34" t="s">
        <v>178</v>
      </c>
    </row>
    <row r="35" spans="3:3" x14ac:dyDescent="0.3">
      <c r="C35" t="s">
        <v>179</v>
      </c>
    </row>
  </sheetData>
  <sheetProtection password="C725" sheet="1" objects="1" scenarios="1"/>
  <pageMargins left="0.7" right="0.7" top="0.75" bottom="0.75" header="0.3" footer="0.3"/>
  <pageSetup paperSize="9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C14" sqref="C14"/>
    </sheetView>
  </sheetViews>
  <sheetFormatPr defaultRowHeight="14.4" x14ac:dyDescent="0.3"/>
  <cols>
    <col min="2" max="2" width="8.33203125" customWidth="1"/>
    <col min="3" max="3" width="26.5546875" customWidth="1"/>
    <col min="4" max="4" width="9.5546875" customWidth="1"/>
    <col min="5" max="5" width="9.109375" customWidth="1"/>
    <col min="6" max="6" width="11" customWidth="1"/>
  </cols>
  <sheetData>
    <row r="2" spans="2:7" x14ac:dyDescent="0.3">
      <c r="B2" s="29" t="s">
        <v>18</v>
      </c>
      <c r="C2" s="30" t="s">
        <v>91</v>
      </c>
      <c r="F2" s="218" t="s">
        <v>104</v>
      </c>
      <c r="G2">
        <v>6</v>
      </c>
    </row>
    <row r="3" spans="2:7" x14ac:dyDescent="0.3">
      <c r="B3" s="29" t="s">
        <v>19</v>
      </c>
      <c r="C3" s="31">
        <v>4002</v>
      </c>
    </row>
    <row r="5" spans="2:7" s="49" customFormat="1" ht="18" x14ac:dyDescent="0.35">
      <c r="D5" s="224" t="s">
        <v>191</v>
      </c>
    </row>
    <row r="6" spans="2:7" x14ac:dyDescent="0.3">
      <c r="C6" s="218" t="s">
        <v>15</v>
      </c>
      <c r="D6" t="s">
        <v>218</v>
      </c>
    </row>
    <row r="7" spans="2:7" s="49" customFormat="1" x14ac:dyDescent="0.3">
      <c r="C7" s="218"/>
    </row>
    <row r="8" spans="2:7" x14ac:dyDescent="0.3">
      <c r="B8" s="223" t="s">
        <v>182</v>
      </c>
      <c r="C8" s="3"/>
      <c r="D8" s="3"/>
      <c r="E8" s="3"/>
      <c r="F8" s="3"/>
      <c r="G8" s="3"/>
    </row>
    <row r="9" spans="2:7" x14ac:dyDescent="0.3">
      <c r="B9" s="216" t="s">
        <v>104</v>
      </c>
      <c r="C9" s="216" t="s">
        <v>183</v>
      </c>
      <c r="D9" s="216" t="s">
        <v>184</v>
      </c>
      <c r="E9" s="216" t="s">
        <v>185</v>
      </c>
      <c r="F9" s="216" t="s">
        <v>186</v>
      </c>
      <c r="G9" s="216" t="s">
        <v>187</v>
      </c>
    </row>
    <row r="10" spans="2:7" x14ac:dyDescent="0.3">
      <c r="B10" s="216">
        <v>1</v>
      </c>
      <c r="C10" s="87" t="s">
        <v>204</v>
      </c>
      <c r="D10" s="216">
        <v>4</v>
      </c>
      <c r="E10" s="216">
        <v>3</v>
      </c>
      <c r="F10" s="216">
        <f>D10*E10</f>
        <v>12</v>
      </c>
      <c r="G10" s="216"/>
    </row>
    <row r="11" spans="2:7" x14ac:dyDescent="0.3">
      <c r="B11" s="216">
        <v>2</v>
      </c>
      <c r="C11" s="87" t="s">
        <v>205</v>
      </c>
      <c r="D11" s="216">
        <v>3</v>
      </c>
      <c r="E11" s="216">
        <v>4</v>
      </c>
      <c r="F11" s="216">
        <f t="shared" ref="F11:F16" si="0">D11*E11</f>
        <v>12</v>
      </c>
      <c r="G11" s="216"/>
    </row>
    <row r="12" spans="2:7" x14ac:dyDescent="0.3">
      <c r="B12" s="216">
        <v>3</v>
      </c>
      <c r="C12" s="87" t="s">
        <v>206</v>
      </c>
      <c r="D12" s="216">
        <v>19</v>
      </c>
      <c r="E12" s="216">
        <v>2</v>
      </c>
      <c r="F12" s="216">
        <f t="shared" si="0"/>
        <v>38</v>
      </c>
      <c r="G12" s="216"/>
    </row>
    <row r="13" spans="2:7" x14ac:dyDescent="0.3">
      <c r="B13" s="216">
        <v>4</v>
      </c>
      <c r="C13" s="87" t="s">
        <v>207</v>
      </c>
      <c r="D13" s="216">
        <v>41</v>
      </c>
      <c r="E13" s="216">
        <v>2</v>
      </c>
      <c r="F13" s="216">
        <f t="shared" si="0"/>
        <v>82</v>
      </c>
      <c r="G13" s="216"/>
    </row>
    <row r="14" spans="2:7" x14ac:dyDescent="0.3">
      <c r="B14" s="216">
        <v>5</v>
      </c>
      <c r="C14" s="87" t="s">
        <v>210</v>
      </c>
      <c r="D14" s="216">
        <v>48</v>
      </c>
      <c r="E14" s="216">
        <v>2</v>
      </c>
      <c r="F14" s="216">
        <f t="shared" si="0"/>
        <v>96</v>
      </c>
      <c r="G14" s="216"/>
    </row>
    <row r="15" spans="2:7" x14ac:dyDescent="0.3">
      <c r="B15" s="216">
        <v>6</v>
      </c>
      <c r="C15" s="216"/>
      <c r="D15" s="216"/>
      <c r="E15" s="216"/>
      <c r="F15" s="216">
        <f t="shared" si="0"/>
        <v>0</v>
      </c>
      <c r="G15" s="216"/>
    </row>
    <row r="16" spans="2:7" x14ac:dyDescent="0.3">
      <c r="B16" s="216">
        <v>7</v>
      </c>
      <c r="C16" s="216"/>
      <c r="D16" s="216"/>
      <c r="E16" s="216"/>
      <c r="F16" s="216">
        <f t="shared" si="0"/>
        <v>0</v>
      </c>
      <c r="G16" s="216"/>
    </row>
    <row r="17" spans="2:7" x14ac:dyDescent="0.3">
      <c r="B17" s="37"/>
      <c r="C17" s="35"/>
      <c r="D17" s="35"/>
      <c r="E17" s="222" t="s">
        <v>188</v>
      </c>
      <c r="F17" s="37">
        <f>SUM(F10:F16)</f>
        <v>240</v>
      </c>
      <c r="G17" s="36"/>
    </row>
    <row r="19" spans="2:7" x14ac:dyDescent="0.3">
      <c r="B19" s="120" t="s">
        <v>189</v>
      </c>
    </row>
    <row r="20" spans="2:7" x14ac:dyDescent="0.3">
      <c r="B20" s="216" t="s">
        <v>104</v>
      </c>
      <c r="C20" s="216" t="s">
        <v>183</v>
      </c>
      <c r="D20" s="216" t="s">
        <v>184</v>
      </c>
      <c r="E20" s="216" t="s">
        <v>185</v>
      </c>
      <c r="F20" s="216" t="s">
        <v>186</v>
      </c>
      <c r="G20" s="47"/>
    </row>
    <row r="21" spans="2:7" x14ac:dyDescent="0.3">
      <c r="B21" s="216">
        <v>1</v>
      </c>
      <c r="C21" s="87" t="s">
        <v>204</v>
      </c>
      <c r="D21" s="216">
        <v>2</v>
      </c>
      <c r="E21" s="216">
        <v>3</v>
      </c>
      <c r="F21" s="216">
        <f>D21*E21</f>
        <v>6</v>
      </c>
      <c r="G21" s="47"/>
    </row>
    <row r="22" spans="2:7" x14ac:dyDescent="0.3">
      <c r="B22" s="216">
        <v>2</v>
      </c>
      <c r="C22" s="87" t="s">
        <v>205</v>
      </c>
      <c r="D22" s="216">
        <v>2</v>
      </c>
      <c r="E22" s="216">
        <v>4</v>
      </c>
      <c r="F22" s="216">
        <f t="shared" ref="F22:F34" si="1">D22*E22</f>
        <v>8</v>
      </c>
      <c r="G22" s="47"/>
    </row>
    <row r="23" spans="2:7" x14ac:dyDescent="0.3">
      <c r="B23" s="216">
        <v>3</v>
      </c>
      <c r="C23" s="87" t="s">
        <v>206</v>
      </c>
      <c r="D23" s="216">
        <v>7</v>
      </c>
      <c r="E23" s="216">
        <v>2</v>
      </c>
      <c r="F23" s="216">
        <f t="shared" si="1"/>
        <v>14</v>
      </c>
      <c r="G23" s="47"/>
    </row>
    <row r="24" spans="2:7" x14ac:dyDescent="0.3">
      <c r="B24" s="216">
        <v>4</v>
      </c>
      <c r="C24" s="87" t="s">
        <v>207</v>
      </c>
      <c r="D24" s="216">
        <v>14</v>
      </c>
      <c r="E24" s="216">
        <v>2</v>
      </c>
      <c r="F24" s="216">
        <f t="shared" si="1"/>
        <v>28</v>
      </c>
      <c r="G24" s="47"/>
    </row>
    <row r="25" spans="2:7" x14ac:dyDescent="0.3">
      <c r="B25" s="216">
        <v>5</v>
      </c>
      <c r="C25" s="87" t="s">
        <v>210</v>
      </c>
      <c r="D25" s="216">
        <v>20</v>
      </c>
      <c r="E25" s="216">
        <v>2</v>
      </c>
      <c r="F25" s="216">
        <f t="shared" si="1"/>
        <v>40</v>
      </c>
      <c r="G25" s="47"/>
    </row>
    <row r="26" spans="2:7" x14ac:dyDescent="0.3">
      <c r="B26" s="216">
        <v>6</v>
      </c>
      <c r="C26" s="216"/>
      <c r="D26" s="216"/>
      <c r="E26" s="216"/>
      <c r="F26" s="216">
        <f t="shared" si="1"/>
        <v>0</v>
      </c>
      <c r="G26" s="47"/>
    </row>
    <row r="27" spans="2:7" x14ac:dyDescent="0.3">
      <c r="B27" s="216">
        <v>7</v>
      </c>
      <c r="C27" s="216"/>
      <c r="D27" s="216"/>
      <c r="E27" s="216"/>
      <c r="F27" s="216">
        <f t="shared" si="1"/>
        <v>0</v>
      </c>
      <c r="G27" s="47"/>
    </row>
    <row r="28" spans="2:7" x14ac:dyDescent="0.3">
      <c r="B28" s="216">
        <v>9</v>
      </c>
      <c r="C28" s="216"/>
      <c r="D28" s="216"/>
      <c r="E28" s="216"/>
      <c r="F28" s="216">
        <f t="shared" si="1"/>
        <v>0</v>
      </c>
      <c r="G28" s="47"/>
    </row>
    <row r="29" spans="2:7" x14ac:dyDescent="0.3">
      <c r="B29" s="216">
        <v>10</v>
      </c>
      <c r="C29" s="216"/>
      <c r="D29" s="216"/>
      <c r="E29" s="216"/>
      <c r="F29" s="216">
        <f t="shared" si="1"/>
        <v>0</v>
      </c>
      <c r="G29" s="47"/>
    </row>
    <row r="30" spans="2:7" x14ac:dyDescent="0.3">
      <c r="B30" s="216">
        <v>11</v>
      </c>
      <c r="C30" s="216"/>
      <c r="D30" s="216"/>
      <c r="E30" s="216"/>
      <c r="F30" s="216">
        <f t="shared" si="1"/>
        <v>0</v>
      </c>
      <c r="G30" s="47"/>
    </row>
    <row r="31" spans="2:7" x14ac:dyDescent="0.3">
      <c r="B31" s="216">
        <v>12</v>
      </c>
      <c r="C31" s="216"/>
      <c r="D31" s="216"/>
      <c r="E31" s="216"/>
      <c r="F31" s="216">
        <f t="shared" si="1"/>
        <v>0</v>
      </c>
      <c r="G31" s="47"/>
    </row>
    <row r="32" spans="2:7" x14ac:dyDescent="0.3">
      <c r="B32" s="216">
        <v>13</v>
      </c>
      <c r="C32" s="216"/>
      <c r="D32" s="216"/>
      <c r="E32" s="216"/>
      <c r="F32" s="216">
        <f t="shared" si="1"/>
        <v>0</v>
      </c>
      <c r="G32" s="47"/>
    </row>
    <row r="33" spans="2:7" x14ac:dyDescent="0.3">
      <c r="B33" s="216">
        <v>14</v>
      </c>
      <c r="C33" s="216"/>
      <c r="D33" s="216"/>
      <c r="E33" s="216"/>
      <c r="F33" s="216">
        <f t="shared" si="1"/>
        <v>0</v>
      </c>
      <c r="G33" s="47"/>
    </row>
    <row r="34" spans="2:7" x14ac:dyDescent="0.3">
      <c r="B34" s="216">
        <v>15</v>
      </c>
      <c r="C34" s="216"/>
      <c r="D34" s="216"/>
      <c r="E34" s="216"/>
      <c r="F34" s="216">
        <f t="shared" si="1"/>
        <v>0</v>
      </c>
      <c r="G34" s="47"/>
    </row>
    <row r="35" spans="2:7" x14ac:dyDescent="0.3">
      <c r="B35" s="37"/>
      <c r="C35" s="35"/>
      <c r="D35" s="35"/>
      <c r="E35" s="222" t="s">
        <v>190</v>
      </c>
      <c r="F35" s="37">
        <f>SUM(F21:F34)</f>
        <v>96</v>
      </c>
      <c r="G35" s="36"/>
    </row>
    <row r="36" spans="2:7" ht="30.6" customHeight="1" x14ac:dyDescent="0.3"/>
    <row r="37" spans="2:7" ht="15" thickBot="1" x14ac:dyDescent="0.35">
      <c r="C37" s="225" t="s">
        <v>192</v>
      </c>
      <c r="D37" s="226">
        <f>F17-F35</f>
        <v>144</v>
      </c>
      <c r="E37" s="226"/>
    </row>
    <row r="38" spans="2:7" ht="28.8" customHeight="1" x14ac:dyDescent="0.3"/>
    <row r="39" spans="2:7" x14ac:dyDescent="0.3">
      <c r="B39" t="s">
        <v>193</v>
      </c>
    </row>
    <row r="40" spans="2:7" x14ac:dyDescent="0.3">
      <c r="B40" t="s">
        <v>194</v>
      </c>
    </row>
    <row r="41" spans="2:7" x14ac:dyDescent="0.3">
      <c r="B41" t="s">
        <v>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Raport</vt:lpstr>
      <vt:lpstr>Bilete</vt:lpstr>
      <vt:lpstr>Contoare</vt:lpstr>
      <vt:lpstr>Bordero</vt:lpstr>
      <vt:lpstr>Foaie1 (2)</vt:lpstr>
      <vt:lpstr>Premii mari</vt:lpstr>
      <vt:lpstr>Identificare bilet</vt:lpstr>
      <vt:lpstr>Contori Mecanici</vt:lpstr>
      <vt:lpstr>Decont loz</vt:lpstr>
      <vt:lpstr>Sheet3</vt:lpstr>
      <vt:lpstr>valide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Sefu</dc:creator>
  <cp:lastModifiedBy>Sefu</cp:lastModifiedBy>
  <cp:lastPrinted>2016-05-06T06:34:57Z</cp:lastPrinted>
  <dcterms:created xsi:type="dcterms:W3CDTF">2014-09-05T09:38:30Z</dcterms:created>
  <dcterms:modified xsi:type="dcterms:W3CDTF">2016-05-06T06:53:23Z</dcterms:modified>
</cp:coreProperties>
</file>