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eda\Downloads\Research 2018-19\2018-19\Delhi\"/>
    </mc:Choice>
  </mc:AlternateContent>
  <xr:revisionPtr revIDLastSave="0" documentId="13_ncr:1_{7E6F5EC7-EC2B-4FAC-B74B-5E2B41AEA9D2}" xr6:coauthVersionLast="41" xr6:coauthVersionMax="41" xr10:uidLastSave="{00000000-0000-0000-0000-000000000000}"/>
  <bookViews>
    <workbookView xWindow="-110" yWindow="-110" windowWidth="19420" windowHeight="10420" xr2:uid="{00000000-000D-0000-FFFF-FFFF00000000}"/>
  </bookViews>
  <sheets>
    <sheet name="cpcb_dly_aq_delhi-2015 (1)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84" i="1" l="1"/>
  <c r="G67" i="1"/>
  <c r="G87" i="1"/>
  <c r="G97" i="1"/>
  <c r="G86" i="1"/>
  <c r="G43" i="1"/>
  <c r="G22" i="1"/>
  <c r="G49" i="1"/>
  <c r="G47" i="1"/>
  <c r="G25" i="1"/>
  <c r="G52" i="1"/>
  <c r="G40" i="1"/>
  <c r="G83" i="1"/>
  <c r="G42" i="1"/>
  <c r="G60" i="1"/>
  <c r="G80" i="1"/>
  <c r="G55" i="1"/>
  <c r="G79" i="1"/>
  <c r="G18" i="1"/>
  <c r="G110" i="1"/>
  <c r="G21" i="1"/>
  <c r="G62" i="1"/>
  <c r="G109" i="1"/>
  <c r="G37" i="1"/>
  <c r="G64" i="1"/>
  <c r="G94" i="1"/>
  <c r="G75" i="1"/>
  <c r="G5" i="1"/>
  <c r="G54" i="1"/>
  <c r="G30" i="1"/>
</calcChain>
</file>

<file path=xl/sharedStrings.xml><?xml version="1.0" encoding="utf-8"?>
<sst xmlns="http://schemas.openxmlformats.org/spreadsheetml/2006/main" count="11" uniqueCount="11">
  <si>
    <t>Sampling Date</t>
  </si>
  <si>
    <t>PM 2.5</t>
  </si>
  <si>
    <t>Max Temp</t>
  </si>
  <si>
    <t>Avg Dew Point</t>
  </si>
  <si>
    <t>Max Wind Speed</t>
  </si>
  <si>
    <t>Avg Humidity</t>
  </si>
  <si>
    <t>Max Humidity</t>
  </si>
  <si>
    <t>Max Pressure</t>
  </si>
  <si>
    <t>Min Pressure</t>
  </si>
  <si>
    <t>Precipitation</t>
  </si>
  <si>
    <t>PM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</si>
</sst>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164" fontId="0" fillId="0" borderId="0" xfId="0" applyNumberFormat="1"/>
    <xf numFmtId="164" fontId="0" fillId="0" borderId="0" xfId="0" applyNumberFormat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5"/>
  <sheetViews>
    <sheetView tabSelected="1" zoomScale="70" zoomScaleNormal="70" workbookViewId="0">
      <selection activeCell="D119" sqref="D119"/>
    </sheetView>
  </sheetViews>
  <sheetFormatPr defaultRowHeight="14.5" x14ac:dyDescent="0.35"/>
  <cols>
    <col min="1" max="1" width="12.7265625" style="1" bestFit="1" customWidth="1"/>
    <col min="2" max="2" width="6.54296875" bestFit="1" customWidth="1"/>
    <col min="3" max="3" width="6" bestFit="1" customWidth="1"/>
    <col min="4" max="4" width="9.6328125" bestFit="1" customWidth="1"/>
    <col min="5" max="5" width="12.7265625" bestFit="1" customWidth="1"/>
    <col min="6" max="6" width="15" bestFit="1" customWidth="1"/>
    <col min="7" max="7" width="11.81640625" bestFit="1" customWidth="1"/>
    <col min="8" max="8" width="12.453125" bestFit="1" customWidth="1"/>
    <col min="9" max="9" width="12.08984375" bestFit="1" customWidth="1"/>
    <col min="10" max="10" width="11.7265625" bestFit="1" customWidth="1"/>
    <col min="11" max="11" width="11.26953125" bestFit="1" customWidth="1"/>
  </cols>
  <sheetData>
    <row r="1" spans="1:11" x14ac:dyDescent="0.35">
      <c r="A1" s="1" t="s">
        <v>0</v>
      </c>
      <c r="B1" t="s">
        <v>10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35">
      <c r="A2" s="3">
        <v>42137</v>
      </c>
      <c r="B2">
        <v>0</v>
      </c>
      <c r="C2">
        <v>27</v>
      </c>
      <c r="D2">
        <v>96</v>
      </c>
      <c r="E2">
        <v>70</v>
      </c>
      <c r="F2">
        <v>9</v>
      </c>
      <c r="G2">
        <v>58.5</v>
      </c>
      <c r="H2">
        <v>83</v>
      </c>
      <c r="I2">
        <v>29.76</v>
      </c>
      <c r="J2">
        <v>29.65</v>
      </c>
      <c r="K2">
        <v>0.08</v>
      </c>
    </row>
    <row r="3" spans="1:11" x14ac:dyDescent="0.35">
      <c r="A3" s="3">
        <v>42145</v>
      </c>
      <c r="B3">
        <v>0</v>
      </c>
      <c r="C3">
        <v>46</v>
      </c>
      <c r="D3">
        <v>108</v>
      </c>
      <c r="E3">
        <v>61</v>
      </c>
      <c r="F3">
        <v>15</v>
      </c>
      <c r="G3">
        <v>31</v>
      </c>
      <c r="H3">
        <v>53</v>
      </c>
      <c r="I3">
        <v>29.62</v>
      </c>
      <c r="J3">
        <v>29.47</v>
      </c>
      <c r="K3">
        <v>0</v>
      </c>
    </row>
    <row r="4" spans="1:11" x14ac:dyDescent="0.35">
      <c r="A4" s="3">
        <v>42142</v>
      </c>
      <c r="B4">
        <v>0</v>
      </c>
      <c r="C4">
        <v>80</v>
      </c>
      <c r="D4">
        <v>109</v>
      </c>
      <c r="E4">
        <v>69</v>
      </c>
      <c r="F4">
        <v>7</v>
      </c>
      <c r="G4">
        <v>34</v>
      </c>
      <c r="H4">
        <v>49</v>
      </c>
      <c r="I4">
        <v>29.6</v>
      </c>
      <c r="J4">
        <v>29.45</v>
      </c>
      <c r="K4">
        <v>0</v>
      </c>
    </row>
    <row r="5" spans="1:11" x14ac:dyDescent="0.35">
      <c r="A5" s="2">
        <v>42018</v>
      </c>
      <c r="B5">
        <v>1</v>
      </c>
      <c r="C5">
        <v>156</v>
      </c>
      <c r="D5">
        <v>58</v>
      </c>
      <c r="E5">
        <v>50</v>
      </c>
      <c r="F5">
        <v>6</v>
      </c>
      <c r="G5">
        <f>(97+66)/2</f>
        <v>81.5</v>
      </c>
      <c r="H5">
        <v>97</v>
      </c>
      <c r="I5">
        <v>30.11</v>
      </c>
      <c r="J5">
        <v>29.96</v>
      </c>
      <c r="K5">
        <v>0</v>
      </c>
    </row>
    <row r="6" spans="1:11" x14ac:dyDescent="0.35">
      <c r="A6" s="3">
        <v>42065</v>
      </c>
      <c r="B6">
        <v>1</v>
      </c>
      <c r="C6">
        <v>62</v>
      </c>
      <c r="D6">
        <v>71</v>
      </c>
      <c r="E6">
        <v>61</v>
      </c>
      <c r="F6">
        <v>14</v>
      </c>
      <c r="G6">
        <v>84</v>
      </c>
      <c r="H6">
        <v>100</v>
      </c>
      <c r="I6">
        <v>29.97</v>
      </c>
      <c r="J6">
        <v>29.83</v>
      </c>
      <c r="K6">
        <v>0.28000000000000003</v>
      </c>
    </row>
    <row r="7" spans="1:11" x14ac:dyDescent="0.35">
      <c r="A7" s="3">
        <v>42150</v>
      </c>
      <c r="B7">
        <v>1</v>
      </c>
      <c r="C7">
        <v>97</v>
      </c>
      <c r="D7">
        <v>113</v>
      </c>
      <c r="E7">
        <v>61</v>
      </c>
      <c r="F7">
        <v>14</v>
      </c>
      <c r="G7">
        <v>20</v>
      </c>
      <c r="H7">
        <v>29</v>
      </c>
      <c r="I7">
        <v>29.57</v>
      </c>
      <c r="J7">
        <v>29.44</v>
      </c>
      <c r="K7">
        <v>0</v>
      </c>
    </row>
    <row r="8" spans="1:11" x14ac:dyDescent="0.35">
      <c r="A8" s="3">
        <v>42180</v>
      </c>
      <c r="B8">
        <v>1</v>
      </c>
      <c r="C8">
        <v>38</v>
      </c>
      <c r="D8">
        <v>87</v>
      </c>
      <c r="E8">
        <v>75</v>
      </c>
      <c r="F8">
        <v>7</v>
      </c>
      <c r="G8">
        <v>81.5</v>
      </c>
      <c r="H8">
        <v>97</v>
      </c>
      <c r="I8">
        <v>29.42</v>
      </c>
      <c r="J8">
        <v>29.34</v>
      </c>
      <c r="K8">
        <v>0.01</v>
      </c>
    </row>
    <row r="9" spans="1:11" x14ac:dyDescent="0.35">
      <c r="A9" s="3">
        <v>42221</v>
      </c>
      <c r="B9">
        <v>1</v>
      </c>
      <c r="C9">
        <v>73</v>
      </c>
      <c r="D9">
        <v>95</v>
      </c>
      <c r="E9">
        <v>80</v>
      </c>
      <c r="F9">
        <v>7</v>
      </c>
      <c r="G9">
        <v>72</v>
      </c>
      <c r="H9">
        <v>86</v>
      </c>
      <c r="I9">
        <v>29.52</v>
      </c>
      <c r="J9">
        <v>29.45</v>
      </c>
      <c r="K9">
        <v>0.03</v>
      </c>
    </row>
    <row r="10" spans="1:11" x14ac:dyDescent="0.35">
      <c r="A10" s="3">
        <v>42172</v>
      </c>
      <c r="B10">
        <v>1</v>
      </c>
      <c r="C10">
        <v>34</v>
      </c>
      <c r="D10">
        <v>103</v>
      </c>
      <c r="E10">
        <v>74</v>
      </c>
      <c r="F10">
        <v>7</v>
      </c>
      <c r="G10">
        <v>50.5</v>
      </c>
      <c r="H10">
        <v>73</v>
      </c>
      <c r="I10">
        <v>29.55</v>
      </c>
      <c r="J10">
        <v>29.37</v>
      </c>
      <c r="K10">
        <v>0</v>
      </c>
    </row>
    <row r="11" spans="1:11" x14ac:dyDescent="0.35">
      <c r="A11" s="3">
        <v>42190</v>
      </c>
      <c r="B11">
        <v>1</v>
      </c>
      <c r="C11">
        <v>89</v>
      </c>
      <c r="D11">
        <v>101</v>
      </c>
      <c r="E11">
        <v>78</v>
      </c>
      <c r="F11">
        <v>16</v>
      </c>
      <c r="G11">
        <v>49</v>
      </c>
      <c r="H11">
        <v>57</v>
      </c>
      <c r="I11">
        <v>29.44</v>
      </c>
      <c r="J11">
        <v>29.35</v>
      </c>
      <c r="K11">
        <v>0</v>
      </c>
    </row>
    <row r="12" spans="1:11" x14ac:dyDescent="0.35">
      <c r="A12" s="3">
        <v>42144</v>
      </c>
      <c r="B12">
        <v>1</v>
      </c>
      <c r="C12">
        <v>61</v>
      </c>
      <c r="D12">
        <v>106</v>
      </c>
      <c r="E12">
        <v>62</v>
      </c>
      <c r="F12">
        <v>14</v>
      </c>
      <c r="G12">
        <v>35</v>
      </c>
      <c r="H12">
        <v>58</v>
      </c>
      <c r="I12">
        <v>29.68</v>
      </c>
      <c r="J12">
        <v>29.52</v>
      </c>
      <c r="K12">
        <v>0</v>
      </c>
    </row>
    <row r="13" spans="1:11" x14ac:dyDescent="0.35">
      <c r="A13" s="3">
        <v>42275</v>
      </c>
      <c r="B13">
        <v>1</v>
      </c>
      <c r="C13">
        <v>64</v>
      </c>
      <c r="D13">
        <v>93</v>
      </c>
      <c r="E13">
        <v>70</v>
      </c>
      <c r="F13">
        <v>7</v>
      </c>
      <c r="G13">
        <v>57.5</v>
      </c>
      <c r="H13">
        <v>82</v>
      </c>
      <c r="I13">
        <v>29.83</v>
      </c>
      <c r="J13">
        <v>29.75</v>
      </c>
      <c r="K13">
        <v>0</v>
      </c>
    </row>
    <row r="14" spans="1:11" x14ac:dyDescent="0.35">
      <c r="A14" s="3">
        <v>42132</v>
      </c>
      <c r="B14">
        <v>1</v>
      </c>
      <c r="C14">
        <v>61</v>
      </c>
      <c r="D14">
        <v>108</v>
      </c>
      <c r="E14">
        <v>55</v>
      </c>
      <c r="F14">
        <v>17</v>
      </c>
      <c r="G14">
        <v>21.5</v>
      </c>
      <c r="H14">
        <v>34</v>
      </c>
      <c r="I14">
        <v>29.7</v>
      </c>
      <c r="J14">
        <v>29.55</v>
      </c>
      <c r="K14">
        <v>0</v>
      </c>
    </row>
    <row r="15" spans="1:11" x14ac:dyDescent="0.35">
      <c r="A15" s="3">
        <v>42139</v>
      </c>
      <c r="B15">
        <v>1</v>
      </c>
      <c r="C15">
        <v>97</v>
      </c>
      <c r="D15">
        <v>96</v>
      </c>
      <c r="E15">
        <v>68</v>
      </c>
      <c r="F15">
        <v>12</v>
      </c>
      <c r="G15">
        <v>49.5</v>
      </c>
      <c r="H15">
        <v>70</v>
      </c>
      <c r="I15">
        <v>29.78</v>
      </c>
      <c r="J15">
        <v>29.68</v>
      </c>
      <c r="K15">
        <v>0.02</v>
      </c>
    </row>
    <row r="16" spans="1:11" x14ac:dyDescent="0.35">
      <c r="A16" s="3">
        <v>42198</v>
      </c>
      <c r="B16">
        <v>1</v>
      </c>
      <c r="C16">
        <v>85</v>
      </c>
      <c r="D16">
        <v>92</v>
      </c>
      <c r="E16">
        <v>77</v>
      </c>
      <c r="F16">
        <v>7</v>
      </c>
      <c r="G16">
        <v>75.5</v>
      </c>
      <c r="H16">
        <v>97</v>
      </c>
      <c r="I16">
        <v>29.61</v>
      </c>
      <c r="J16">
        <v>29.47</v>
      </c>
      <c r="K16">
        <v>0</v>
      </c>
    </row>
    <row r="17" spans="1:11" x14ac:dyDescent="0.35">
      <c r="A17" s="3">
        <v>42129</v>
      </c>
      <c r="B17">
        <v>1</v>
      </c>
      <c r="C17">
        <v>83</v>
      </c>
      <c r="D17">
        <v>105</v>
      </c>
      <c r="E17">
        <v>58</v>
      </c>
      <c r="F17">
        <v>13</v>
      </c>
      <c r="G17">
        <v>40.5</v>
      </c>
      <c r="H17">
        <v>73</v>
      </c>
      <c r="I17">
        <v>29.75</v>
      </c>
      <c r="J17">
        <v>29.57</v>
      </c>
      <c r="K17">
        <v>0</v>
      </c>
    </row>
    <row r="18" spans="1:11" x14ac:dyDescent="0.35">
      <c r="A18" s="2">
        <v>42054</v>
      </c>
      <c r="B18">
        <v>1</v>
      </c>
      <c r="C18">
        <v>84</v>
      </c>
      <c r="D18">
        <v>84</v>
      </c>
      <c r="E18">
        <v>66</v>
      </c>
      <c r="F18">
        <v>9</v>
      </c>
      <c r="G18">
        <f>(96+48)/2</f>
        <v>72</v>
      </c>
      <c r="H18">
        <v>96</v>
      </c>
      <c r="I18">
        <v>29.93</v>
      </c>
      <c r="J18">
        <v>29.83</v>
      </c>
      <c r="K18">
        <v>0.08</v>
      </c>
    </row>
    <row r="19" spans="1:11" x14ac:dyDescent="0.35">
      <c r="A19" s="3">
        <v>42281</v>
      </c>
      <c r="B19">
        <v>1</v>
      </c>
      <c r="C19">
        <v>49</v>
      </c>
      <c r="D19">
        <v>99</v>
      </c>
      <c r="E19">
        <v>69</v>
      </c>
      <c r="F19">
        <v>6</v>
      </c>
      <c r="G19">
        <v>55</v>
      </c>
      <c r="H19">
        <v>81</v>
      </c>
      <c r="I19">
        <v>29.88</v>
      </c>
      <c r="J19">
        <v>29.54</v>
      </c>
      <c r="K19">
        <v>0</v>
      </c>
    </row>
    <row r="20" spans="1:11" x14ac:dyDescent="0.35">
      <c r="A20" s="1">
        <v>42344</v>
      </c>
      <c r="B20">
        <v>1</v>
      </c>
      <c r="C20">
        <v>119</v>
      </c>
      <c r="D20">
        <v>79</v>
      </c>
      <c r="E20">
        <v>56</v>
      </c>
      <c r="F20">
        <v>6</v>
      </c>
      <c r="G20">
        <v>68.5</v>
      </c>
      <c r="H20">
        <v>91</v>
      </c>
      <c r="I20">
        <v>30.06</v>
      </c>
      <c r="J20">
        <v>29.96</v>
      </c>
      <c r="K20">
        <v>0</v>
      </c>
    </row>
    <row r="21" spans="1:11" x14ac:dyDescent="0.35">
      <c r="A21" s="2">
        <v>42051</v>
      </c>
      <c r="B21">
        <v>1</v>
      </c>
      <c r="C21">
        <v>59</v>
      </c>
      <c r="D21">
        <v>79</v>
      </c>
      <c r="E21">
        <v>61</v>
      </c>
      <c r="F21">
        <v>9</v>
      </c>
      <c r="G21">
        <f>(89+46)/2</f>
        <v>67.5</v>
      </c>
      <c r="H21">
        <v>89</v>
      </c>
      <c r="I21">
        <v>30</v>
      </c>
      <c r="J21">
        <v>29.86</v>
      </c>
      <c r="K21">
        <v>0</v>
      </c>
    </row>
    <row r="22" spans="1:11" x14ac:dyDescent="0.35">
      <c r="A22" s="3">
        <v>42103</v>
      </c>
      <c r="B22">
        <v>1</v>
      </c>
      <c r="C22">
        <v>93</v>
      </c>
      <c r="D22">
        <v>90</v>
      </c>
      <c r="E22">
        <v>62</v>
      </c>
      <c r="F22">
        <v>15</v>
      </c>
      <c r="G22">
        <f>(76+26)/2</f>
        <v>51</v>
      </c>
      <c r="H22">
        <v>76</v>
      </c>
      <c r="I22">
        <v>29.88</v>
      </c>
      <c r="J22">
        <v>29.79</v>
      </c>
      <c r="K22">
        <v>0</v>
      </c>
    </row>
    <row r="23" spans="1:11" x14ac:dyDescent="0.35">
      <c r="A23" s="3">
        <v>42310</v>
      </c>
      <c r="B23">
        <v>1</v>
      </c>
      <c r="C23">
        <v>125</v>
      </c>
      <c r="D23">
        <v>89</v>
      </c>
      <c r="E23">
        <v>65</v>
      </c>
      <c r="F23">
        <v>2</v>
      </c>
      <c r="G23">
        <v>66</v>
      </c>
      <c r="H23">
        <v>95</v>
      </c>
      <c r="I23">
        <v>30.09</v>
      </c>
      <c r="J23">
        <v>29.93</v>
      </c>
      <c r="K23">
        <v>0</v>
      </c>
    </row>
    <row r="24" spans="1:11" x14ac:dyDescent="0.35">
      <c r="A24" s="3">
        <v>42206</v>
      </c>
      <c r="B24">
        <v>1</v>
      </c>
      <c r="C24">
        <v>42</v>
      </c>
      <c r="D24">
        <v>96</v>
      </c>
      <c r="E24">
        <v>79</v>
      </c>
      <c r="F24">
        <v>8</v>
      </c>
      <c r="G24">
        <v>68.5</v>
      </c>
      <c r="H24">
        <v>88</v>
      </c>
      <c r="I24">
        <v>29.57</v>
      </c>
      <c r="J24">
        <v>29.47</v>
      </c>
      <c r="K24">
        <v>0</v>
      </c>
    </row>
    <row r="25" spans="1:11" x14ac:dyDescent="0.35">
      <c r="A25" s="3">
        <v>42087</v>
      </c>
      <c r="B25">
        <v>1</v>
      </c>
      <c r="C25">
        <v>100</v>
      </c>
      <c r="D25">
        <v>94</v>
      </c>
      <c r="E25">
        <v>66</v>
      </c>
      <c r="F25">
        <v>5</v>
      </c>
      <c r="G25">
        <f>(93+24)/2</f>
        <v>58.5</v>
      </c>
      <c r="H25">
        <v>93</v>
      </c>
      <c r="I25">
        <v>29.88</v>
      </c>
      <c r="J25">
        <v>29.76</v>
      </c>
      <c r="K25">
        <v>0</v>
      </c>
    </row>
    <row r="26" spans="1:11" x14ac:dyDescent="0.35">
      <c r="A26" s="3">
        <v>42314</v>
      </c>
      <c r="B26">
        <v>1</v>
      </c>
      <c r="C26">
        <v>76</v>
      </c>
      <c r="D26">
        <v>86</v>
      </c>
      <c r="E26">
        <v>66</v>
      </c>
      <c r="F26">
        <v>5</v>
      </c>
      <c r="G26">
        <v>69.5</v>
      </c>
      <c r="H26">
        <v>90</v>
      </c>
      <c r="I26">
        <v>29.96</v>
      </c>
      <c r="J26">
        <v>29.85</v>
      </c>
      <c r="K26">
        <v>0</v>
      </c>
    </row>
    <row r="27" spans="1:11" x14ac:dyDescent="0.35">
      <c r="A27" s="3">
        <v>42070</v>
      </c>
      <c r="B27">
        <v>1</v>
      </c>
      <c r="C27">
        <v>82</v>
      </c>
      <c r="D27">
        <v>81</v>
      </c>
      <c r="E27">
        <v>59</v>
      </c>
      <c r="F27">
        <v>8</v>
      </c>
      <c r="G27">
        <v>67</v>
      </c>
      <c r="H27">
        <v>98</v>
      </c>
      <c r="I27">
        <v>30</v>
      </c>
      <c r="J27">
        <v>29.88</v>
      </c>
      <c r="K27">
        <v>0.35</v>
      </c>
    </row>
    <row r="28" spans="1:11" x14ac:dyDescent="0.35">
      <c r="A28" s="3">
        <v>42171</v>
      </c>
      <c r="B28">
        <v>1</v>
      </c>
      <c r="C28">
        <v>55</v>
      </c>
      <c r="D28">
        <v>101</v>
      </c>
      <c r="E28">
        <v>74</v>
      </c>
      <c r="F28">
        <v>8</v>
      </c>
      <c r="G28">
        <v>54</v>
      </c>
      <c r="H28">
        <v>79</v>
      </c>
      <c r="I28">
        <v>29.57</v>
      </c>
      <c r="J28">
        <v>29.43</v>
      </c>
      <c r="K28">
        <v>0</v>
      </c>
    </row>
    <row r="29" spans="1:11" x14ac:dyDescent="0.35">
      <c r="A29" s="3">
        <v>42242</v>
      </c>
      <c r="B29">
        <v>1</v>
      </c>
      <c r="C29">
        <v>71</v>
      </c>
      <c r="D29">
        <v>97</v>
      </c>
      <c r="E29">
        <v>77</v>
      </c>
      <c r="F29">
        <v>9</v>
      </c>
      <c r="G29">
        <v>59</v>
      </c>
      <c r="H29">
        <v>76</v>
      </c>
      <c r="I29">
        <v>29.62</v>
      </c>
      <c r="J29">
        <v>29.5</v>
      </c>
      <c r="K29">
        <v>0</v>
      </c>
    </row>
    <row r="30" spans="1:11" x14ac:dyDescent="0.35">
      <c r="A30" s="2">
        <v>42010</v>
      </c>
      <c r="B30">
        <v>1</v>
      </c>
      <c r="C30">
        <v>28</v>
      </c>
      <c r="D30">
        <v>63</v>
      </c>
      <c r="E30">
        <v>49</v>
      </c>
      <c r="F30">
        <v>7</v>
      </c>
      <c r="G30">
        <f>(96+50)/2</f>
        <v>73</v>
      </c>
      <c r="H30">
        <v>96</v>
      </c>
      <c r="I30">
        <v>30.03</v>
      </c>
      <c r="J30">
        <v>29.96</v>
      </c>
      <c r="K30">
        <v>0</v>
      </c>
    </row>
    <row r="31" spans="1:11" x14ac:dyDescent="0.35">
      <c r="A31" s="3">
        <v>42233</v>
      </c>
      <c r="B31">
        <v>1</v>
      </c>
      <c r="C31">
        <v>44</v>
      </c>
      <c r="D31">
        <v>95</v>
      </c>
      <c r="E31">
        <v>80</v>
      </c>
      <c r="F31">
        <v>4</v>
      </c>
      <c r="G31">
        <v>73</v>
      </c>
      <c r="H31">
        <v>87</v>
      </c>
      <c r="I31">
        <v>29.62</v>
      </c>
      <c r="J31">
        <v>29.5</v>
      </c>
      <c r="K31">
        <v>0</v>
      </c>
    </row>
    <row r="32" spans="1:11" x14ac:dyDescent="0.35">
      <c r="A32" s="3">
        <v>42261</v>
      </c>
      <c r="B32">
        <v>1</v>
      </c>
      <c r="C32">
        <v>87</v>
      </c>
      <c r="D32">
        <v>100</v>
      </c>
      <c r="E32">
        <v>73</v>
      </c>
      <c r="F32">
        <v>6</v>
      </c>
      <c r="G32">
        <v>51</v>
      </c>
      <c r="H32">
        <v>75</v>
      </c>
      <c r="I32">
        <v>29.72</v>
      </c>
      <c r="J32">
        <v>29.55</v>
      </c>
      <c r="K32">
        <v>0</v>
      </c>
    </row>
    <row r="33" spans="1:11" x14ac:dyDescent="0.35">
      <c r="A33" s="3">
        <v>42179</v>
      </c>
      <c r="B33">
        <v>1</v>
      </c>
      <c r="C33">
        <v>112</v>
      </c>
      <c r="D33">
        <v>98</v>
      </c>
      <c r="E33">
        <v>77</v>
      </c>
      <c r="F33">
        <v>6</v>
      </c>
      <c r="G33">
        <v>46.5</v>
      </c>
      <c r="H33">
        <v>89</v>
      </c>
      <c r="I33">
        <v>29.46</v>
      </c>
      <c r="J33">
        <v>29.32</v>
      </c>
      <c r="K33">
        <v>0.24</v>
      </c>
    </row>
    <row r="34" spans="1:11" x14ac:dyDescent="0.35">
      <c r="A34" s="3">
        <v>42201</v>
      </c>
      <c r="B34">
        <v>1</v>
      </c>
      <c r="C34">
        <v>83</v>
      </c>
      <c r="D34">
        <v>99</v>
      </c>
      <c r="E34">
        <v>76</v>
      </c>
      <c r="F34">
        <v>12</v>
      </c>
      <c r="G34">
        <v>61.5</v>
      </c>
      <c r="H34">
        <v>79</v>
      </c>
      <c r="I34">
        <v>29.43</v>
      </c>
      <c r="J34">
        <v>29.31</v>
      </c>
      <c r="K34">
        <v>0</v>
      </c>
    </row>
    <row r="35" spans="1:11" x14ac:dyDescent="0.35">
      <c r="A35" s="1">
        <v>42343</v>
      </c>
      <c r="B35">
        <v>1</v>
      </c>
      <c r="C35">
        <v>91</v>
      </c>
      <c r="D35">
        <v>81</v>
      </c>
      <c r="E35">
        <v>55</v>
      </c>
      <c r="F35">
        <v>5</v>
      </c>
      <c r="G35">
        <v>62</v>
      </c>
      <c r="H35">
        <v>92</v>
      </c>
      <c r="I35">
        <v>30.06</v>
      </c>
      <c r="J35">
        <v>29.93</v>
      </c>
      <c r="K35">
        <v>0</v>
      </c>
    </row>
    <row r="36" spans="1:11" x14ac:dyDescent="0.35">
      <c r="A36" s="3">
        <v>42207</v>
      </c>
      <c r="B36">
        <v>1</v>
      </c>
      <c r="C36">
        <v>44</v>
      </c>
      <c r="D36">
        <v>98</v>
      </c>
      <c r="E36">
        <v>79</v>
      </c>
      <c r="F36">
        <v>7</v>
      </c>
      <c r="G36">
        <v>62.5</v>
      </c>
      <c r="H36">
        <v>82</v>
      </c>
      <c r="I36">
        <v>29.62</v>
      </c>
      <c r="J36">
        <v>29.47</v>
      </c>
      <c r="K36">
        <v>0</v>
      </c>
    </row>
    <row r="37" spans="1:11" x14ac:dyDescent="0.35">
      <c r="A37" s="2">
        <v>42031</v>
      </c>
      <c r="B37">
        <v>1</v>
      </c>
      <c r="C37">
        <v>146</v>
      </c>
      <c r="D37">
        <v>65</v>
      </c>
      <c r="E37">
        <v>50</v>
      </c>
      <c r="F37">
        <v>9</v>
      </c>
      <c r="G37">
        <f>(94+47)/2</f>
        <v>70.5</v>
      </c>
      <c r="H37">
        <v>94</v>
      </c>
      <c r="I37">
        <v>30.14</v>
      </c>
      <c r="J37">
        <v>30.06</v>
      </c>
      <c r="K37">
        <v>0</v>
      </c>
    </row>
    <row r="38" spans="1:11" x14ac:dyDescent="0.35">
      <c r="A38" s="3">
        <v>42311</v>
      </c>
      <c r="B38">
        <v>1</v>
      </c>
      <c r="C38">
        <v>110</v>
      </c>
      <c r="D38">
        <v>86</v>
      </c>
      <c r="E38">
        <v>66</v>
      </c>
      <c r="F38">
        <v>1</v>
      </c>
      <c r="G38">
        <v>62.5</v>
      </c>
      <c r="H38">
        <v>83</v>
      </c>
      <c r="I38">
        <v>30.02</v>
      </c>
      <c r="J38">
        <v>29.89</v>
      </c>
      <c r="K38">
        <v>0</v>
      </c>
    </row>
    <row r="39" spans="1:11" x14ac:dyDescent="0.35">
      <c r="A39" s="3">
        <v>42102</v>
      </c>
      <c r="B39">
        <v>1</v>
      </c>
      <c r="C39">
        <v>66</v>
      </c>
      <c r="D39">
        <v>90</v>
      </c>
      <c r="E39">
        <v>61</v>
      </c>
      <c r="F39">
        <v>10</v>
      </c>
      <c r="G39">
        <v>54.5</v>
      </c>
      <c r="H39">
        <v>83</v>
      </c>
      <c r="I39">
        <v>29.98</v>
      </c>
      <c r="J39">
        <v>29.83</v>
      </c>
      <c r="K39">
        <v>0</v>
      </c>
    </row>
    <row r="40" spans="1:11" x14ac:dyDescent="0.35">
      <c r="A40" s="3">
        <v>42082</v>
      </c>
      <c r="B40">
        <v>1</v>
      </c>
      <c r="C40">
        <v>97</v>
      </c>
      <c r="D40">
        <v>82</v>
      </c>
      <c r="E40">
        <v>59</v>
      </c>
      <c r="F40">
        <v>8</v>
      </c>
      <c r="G40">
        <f>(94+34)/2</f>
        <v>64</v>
      </c>
      <c r="H40">
        <v>94</v>
      </c>
      <c r="I40">
        <v>30.01</v>
      </c>
      <c r="J40">
        <v>29.92</v>
      </c>
      <c r="K40">
        <v>0</v>
      </c>
    </row>
    <row r="41" spans="1:11" x14ac:dyDescent="0.35">
      <c r="A41" s="3">
        <v>42253</v>
      </c>
      <c r="B41">
        <v>1</v>
      </c>
      <c r="C41">
        <v>126</v>
      </c>
      <c r="D41">
        <v>97</v>
      </c>
      <c r="E41">
        <v>69</v>
      </c>
      <c r="F41">
        <v>15</v>
      </c>
      <c r="G41">
        <v>51.5</v>
      </c>
      <c r="H41">
        <v>74</v>
      </c>
      <c r="I41">
        <v>29.78</v>
      </c>
      <c r="J41">
        <v>29.66</v>
      </c>
      <c r="K41">
        <v>0</v>
      </c>
    </row>
    <row r="42" spans="1:11" x14ac:dyDescent="0.35">
      <c r="A42" s="3">
        <v>42079</v>
      </c>
      <c r="B42">
        <v>1</v>
      </c>
      <c r="C42">
        <v>119</v>
      </c>
      <c r="D42">
        <v>79</v>
      </c>
      <c r="E42">
        <v>63</v>
      </c>
      <c r="F42">
        <v>10</v>
      </c>
      <c r="G42">
        <f>(97+60)/2</f>
        <v>78.5</v>
      </c>
      <c r="H42">
        <v>97</v>
      </c>
      <c r="I42">
        <v>30.09</v>
      </c>
      <c r="J42">
        <v>30</v>
      </c>
      <c r="K42">
        <v>0</v>
      </c>
    </row>
    <row r="43" spans="1:11" x14ac:dyDescent="0.35">
      <c r="A43" s="3">
        <v>42109</v>
      </c>
      <c r="B43">
        <v>1</v>
      </c>
      <c r="C43">
        <v>56</v>
      </c>
      <c r="D43">
        <v>93</v>
      </c>
      <c r="E43">
        <v>69</v>
      </c>
      <c r="F43">
        <v>9</v>
      </c>
      <c r="G43">
        <f>(89+35)/2</f>
        <v>62</v>
      </c>
      <c r="H43">
        <v>89</v>
      </c>
      <c r="I43">
        <v>29.99</v>
      </c>
      <c r="J43">
        <v>29.83</v>
      </c>
      <c r="K43">
        <v>0</v>
      </c>
    </row>
    <row r="44" spans="1:11" x14ac:dyDescent="0.35">
      <c r="A44" s="3">
        <v>42199</v>
      </c>
      <c r="B44">
        <v>1</v>
      </c>
      <c r="C44">
        <v>102</v>
      </c>
      <c r="D44">
        <v>96</v>
      </c>
      <c r="E44">
        <v>78</v>
      </c>
      <c r="F44">
        <v>12</v>
      </c>
      <c r="G44">
        <v>69</v>
      </c>
      <c r="H44">
        <v>87</v>
      </c>
      <c r="I44">
        <v>29.55</v>
      </c>
      <c r="J44">
        <v>29.42</v>
      </c>
      <c r="K44">
        <v>0</v>
      </c>
    </row>
    <row r="45" spans="1:11" x14ac:dyDescent="0.35">
      <c r="A45" s="3">
        <v>42189</v>
      </c>
      <c r="B45">
        <v>1</v>
      </c>
      <c r="C45">
        <v>61</v>
      </c>
      <c r="D45">
        <v>100</v>
      </c>
      <c r="E45">
        <v>76</v>
      </c>
      <c r="F45">
        <v>17</v>
      </c>
      <c r="G45">
        <v>55</v>
      </c>
      <c r="H45">
        <v>69</v>
      </c>
      <c r="I45">
        <v>29.51</v>
      </c>
      <c r="J45">
        <v>29.42</v>
      </c>
      <c r="K45">
        <v>0</v>
      </c>
    </row>
    <row r="46" spans="1:11" x14ac:dyDescent="0.35">
      <c r="A46" s="3">
        <v>42222</v>
      </c>
      <c r="B46">
        <v>1</v>
      </c>
      <c r="C46">
        <v>126</v>
      </c>
      <c r="D46">
        <v>93</v>
      </c>
      <c r="E46">
        <v>80</v>
      </c>
      <c r="F46">
        <v>4</v>
      </c>
      <c r="G46">
        <v>78.5</v>
      </c>
      <c r="H46">
        <v>95</v>
      </c>
      <c r="I46">
        <v>29.52</v>
      </c>
      <c r="J46">
        <v>29.46</v>
      </c>
      <c r="K46">
        <v>0</v>
      </c>
    </row>
    <row r="47" spans="1:11" x14ac:dyDescent="0.35">
      <c r="A47" s="3">
        <v>42089</v>
      </c>
      <c r="B47">
        <v>1</v>
      </c>
      <c r="C47">
        <v>82</v>
      </c>
      <c r="D47">
        <v>97</v>
      </c>
      <c r="E47">
        <v>68</v>
      </c>
      <c r="F47">
        <v>34</v>
      </c>
      <c r="G47">
        <f>(94+25)/2</f>
        <v>59.5</v>
      </c>
      <c r="H47">
        <v>94</v>
      </c>
      <c r="I47">
        <v>30.04</v>
      </c>
      <c r="J47">
        <v>29.85</v>
      </c>
      <c r="K47">
        <v>0</v>
      </c>
    </row>
    <row r="48" spans="1:11" x14ac:dyDescent="0.35">
      <c r="A48" s="3">
        <v>42157</v>
      </c>
      <c r="B48">
        <v>1</v>
      </c>
      <c r="C48">
        <v>70</v>
      </c>
      <c r="D48">
        <v>103</v>
      </c>
      <c r="E48">
        <v>65</v>
      </c>
      <c r="F48">
        <v>13</v>
      </c>
      <c r="G48">
        <v>38.5</v>
      </c>
      <c r="H48">
        <v>61</v>
      </c>
      <c r="I48">
        <v>29.73</v>
      </c>
      <c r="J48">
        <v>29.56</v>
      </c>
      <c r="K48">
        <v>0.02</v>
      </c>
    </row>
    <row r="49" spans="1:11" x14ac:dyDescent="0.35">
      <c r="A49" s="3">
        <v>42090</v>
      </c>
      <c r="B49">
        <v>1</v>
      </c>
      <c r="C49">
        <v>93</v>
      </c>
      <c r="D49">
        <v>96</v>
      </c>
      <c r="E49">
        <v>64</v>
      </c>
      <c r="F49">
        <v>15</v>
      </c>
      <c r="G49">
        <f>(73+20)/2</f>
        <v>46.5</v>
      </c>
      <c r="H49">
        <v>73</v>
      </c>
      <c r="I49">
        <v>29.97</v>
      </c>
      <c r="J49">
        <v>29.81</v>
      </c>
      <c r="K49">
        <v>0</v>
      </c>
    </row>
    <row r="50" spans="1:11" x14ac:dyDescent="0.35">
      <c r="A50" s="3">
        <v>42209</v>
      </c>
      <c r="B50">
        <v>1</v>
      </c>
      <c r="C50">
        <v>62</v>
      </c>
      <c r="D50">
        <v>97</v>
      </c>
      <c r="E50">
        <v>79</v>
      </c>
      <c r="F50">
        <v>9</v>
      </c>
      <c r="G50">
        <v>70.5</v>
      </c>
      <c r="H50">
        <v>74</v>
      </c>
      <c r="I50">
        <v>29.62</v>
      </c>
      <c r="J50">
        <v>29.48</v>
      </c>
      <c r="K50">
        <v>0</v>
      </c>
    </row>
    <row r="51" spans="1:11" x14ac:dyDescent="0.35">
      <c r="A51" s="3">
        <v>42226</v>
      </c>
      <c r="B51">
        <v>1</v>
      </c>
      <c r="C51">
        <v>87</v>
      </c>
      <c r="D51">
        <v>94</v>
      </c>
      <c r="E51">
        <v>80</v>
      </c>
      <c r="F51">
        <v>0</v>
      </c>
      <c r="G51">
        <v>75</v>
      </c>
      <c r="H51">
        <v>94</v>
      </c>
      <c r="I51">
        <v>29.58</v>
      </c>
      <c r="J51">
        <v>29.46</v>
      </c>
      <c r="K51">
        <v>0</v>
      </c>
    </row>
    <row r="52" spans="1:11" x14ac:dyDescent="0.35">
      <c r="A52" s="3">
        <v>42086</v>
      </c>
      <c r="B52">
        <v>1</v>
      </c>
      <c r="C52">
        <v>78</v>
      </c>
      <c r="D52">
        <v>91</v>
      </c>
      <c r="E52">
        <v>66</v>
      </c>
      <c r="F52">
        <v>12</v>
      </c>
      <c r="G52">
        <f>(88+33)/2</f>
        <v>60.5</v>
      </c>
      <c r="H52">
        <v>88</v>
      </c>
      <c r="I52">
        <v>29.86</v>
      </c>
      <c r="J52">
        <v>29.77</v>
      </c>
      <c r="K52">
        <v>0</v>
      </c>
    </row>
    <row r="53" spans="1:11" x14ac:dyDescent="0.35">
      <c r="A53" s="3">
        <v>42215</v>
      </c>
      <c r="B53">
        <v>1</v>
      </c>
      <c r="C53">
        <v>89</v>
      </c>
      <c r="D53">
        <v>88</v>
      </c>
      <c r="E53">
        <v>75</v>
      </c>
      <c r="F53">
        <v>9</v>
      </c>
      <c r="G53">
        <v>69</v>
      </c>
      <c r="H53">
        <v>78</v>
      </c>
      <c r="I53">
        <v>29.53</v>
      </c>
      <c r="J53">
        <v>29.46</v>
      </c>
      <c r="K53">
        <v>0.02</v>
      </c>
    </row>
    <row r="54" spans="1:11" x14ac:dyDescent="0.35">
      <c r="A54" s="2">
        <v>42013</v>
      </c>
      <c r="B54">
        <v>1</v>
      </c>
      <c r="C54">
        <v>74</v>
      </c>
      <c r="D54">
        <v>61</v>
      </c>
      <c r="E54">
        <v>46</v>
      </c>
      <c r="F54">
        <v>4</v>
      </c>
      <c r="G54">
        <f>(93+53)/2</f>
        <v>73</v>
      </c>
      <c r="H54">
        <v>93</v>
      </c>
      <c r="I54">
        <v>30.17</v>
      </c>
      <c r="J54">
        <v>30.08</v>
      </c>
      <c r="K54">
        <v>0</v>
      </c>
    </row>
    <row r="55" spans="1:11" x14ac:dyDescent="0.35">
      <c r="A55" s="3">
        <v>42059</v>
      </c>
      <c r="B55">
        <v>1</v>
      </c>
      <c r="C55">
        <v>98</v>
      </c>
      <c r="D55">
        <v>83</v>
      </c>
      <c r="E55">
        <v>64</v>
      </c>
      <c r="F55">
        <v>7</v>
      </c>
      <c r="G55">
        <f>(100+50)/2</f>
        <v>75</v>
      </c>
      <c r="H55">
        <v>100</v>
      </c>
      <c r="I55">
        <v>29.93</v>
      </c>
      <c r="J55">
        <v>29.79</v>
      </c>
      <c r="K55">
        <v>0</v>
      </c>
    </row>
    <row r="56" spans="1:11" x14ac:dyDescent="0.35">
      <c r="A56" s="3">
        <v>42184</v>
      </c>
      <c r="B56">
        <v>1</v>
      </c>
      <c r="C56">
        <v>100</v>
      </c>
      <c r="D56">
        <v>96</v>
      </c>
      <c r="E56">
        <v>75</v>
      </c>
      <c r="F56">
        <v>12</v>
      </c>
      <c r="G56">
        <v>58.5</v>
      </c>
      <c r="H56">
        <v>72</v>
      </c>
      <c r="I56">
        <v>29.73</v>
      </c>
      <c r="J56">
        <v>29.57</v>
      </c>
      <c r="K56">
        <v>0</v>
      </c>
    </row>
    <row r="57" spans="1:11" x14ac:dyDescent="0.35">
      <c r="A57" s="3">
        <v>42290</v>
      </c>
      <c r="B57">
        <v>1</v>
      </c>
      <c r="C57">
        <v>80</v>
      </c>
      <c r="D57">
        <v>95</v>
      </c>
      <c r="E57">
        <v>74</v>
      </c>
      <c r="F57">
        <v>6</v>
      </c>
      <c r="G57">
        <v>63.5</v>
      </c>
      <c r="H57">
        <v>84</v>
      </c>
      <c r="I57">
        <v>29.91</v>
      </c>
      <c r="J57">
        <v>29.8</v>
      </c>
      <c r="K57">
        <v>0</v>
      </c>
    </row>
    <row r="58" spans="1:11" x14ac:dyDescent="0.35">
      <c r="A58" s="3">
        <v>42174</v>
      </c>
      <c r="B58">
        <v>1</v>
      </c>
      <c r="C58">
        <v>42</v>
      </c>
      <c r="D58">
        <v>108</v>
      </c>
      <c r="E58">
        <v>77</v>
      </c>
      <c r="F58">
        <v>12</v>
      </c>
      <c r="G58">
        <v>44.5</v>
      </c>
      <c r="H58">
        <v>61</v>
      </c>
      <c r="I58">
        <v>29.48</v>
      </c>
      <c r="J58">
        <v>29.35</v>
      </c>
      <c r="K58">
        <v>0</v>
      </c>
    </row>
    <row r="59" spans="1:11" x14ac:dyDescent="0.35">
      <c r="A59" s="3">
        <v>42285</v>
      </c>
      <c r="B59">
        <v>1</v>
      </c>
      <c r="C59">
        <v>87</v>
      </c>
      <c r="D59">
        <v>95</v>
      </c>
      <c r="E59">
        <v>73</v>
      </c>
      <c r="F59">
        <v>9</v>
      </c>
      <c r="G59">
        <v>68</v>
      </c>
      <c r="H59">
        <v>88</v>
      </c>
      <c r="I59">
        <v>29.83</v>
      </c>
      <c r="J59">
        <v>29.69</v>
      </c>
      <c r="K59">
        <v>0</v>
      </c>
    </row>
    <row r="60" spans="1:11" x14ac:dyDescent="0.35">
      <c r="A60" s="3">
        <v>42076</v>
      </c>
      <c r="B60">
        <v>1</v>
      </c>
      <c r="C60">
        <v>75</v>
      </c>
      <c r="D60">
        <v>82</v>
      </c>
      <c r="E60">
        <v>60</v>
      </c>
      <c r="F60">
        <v>6</v>
      </c>
      <c r="G60">
        <f>(94+38)/2</f>
        <v>66</v>
      </c>
      <c r="H60">
        <v>94</v>
      </c>
      <c r="I60">
        <v>30</v>
      </c>
      <c r="J60">
        <v>29.91</v>
      </c>
      <c r="K60">
        <v>0</v>
      </c>
    </row>
    <row r="61" spans="1:11" x14ac:dyDescent="0.35">
      <c r="A61" s="3">
        <v>42234</v>
      </c>
      <c r="B61">
        <v>1</v>
      </c>
      <c r="C61">
        <v>62</v>
      </c>
      <c r="D61">
        <v>96</v>
      </c>
      <c r="E61">
        <v>77</v>
      </c>
      <c r="F61">
        <v>10</v>
      </c>
      <c r="G61">
        <v>69.5</v>
      </c>
      <c r="H61">
        <v>89</v>
      </c>
      <c r="I61">
        <v>29.63</v>
      </c>
      <c r="J61">
        <v>29.57</v>
      </c>
      <c r="K61">
        <v>0.08</v>
      </c>
    </row>
    <row r="62" spans="1:11" x14ac:dyDescent="0.35">
      <c r="A62" s="2">
        <v>42046</v>
      </c>
      <c r="B62">
        <v>1</v>
      </c>
      <c r="C62">
        <v>125</v>
      </c>
      <c r="D62">
        <v>75</v>
      </c>
      <c r="E62">
        <v>51</v>
      </c>
      <c r="F62">
        <v>5</v>
      </c>
      <c r="G62">
        <f>(94+32)/2</f>
        <v>63</v>
      </c>
      <c r="H62">
        <v>94</v>
      </c>
      <c r="I62">
        <v>30.09</v>
      </c>
      <c r="J62">
        <v>29.99</v>
      </c>
      <c r="K62">
        <v>0</v>
      </c>
    </row>
    <row r="63" spans="1:11" x14ac:dyDescent="0.35">
      <c r="A63" s="3">
        <v>42202</v>
      </c>
      <c r="B63">
        <v>1</v>
      </c>
      <c r="C63">
        <v>75</v>
      </c>
      <c r="D63">
        <v>94</v>
      </c>
      <c r="E63">
        <v>80</v>
      </c>
      <c r="F63">
        <v>9</v>
      </c>
      <c r="G63">
        <v>74</v>
      </c>
      <c r="H63">
        <v>87</v>
      </c>
      <c r="I63">
        <v>29.48</v>
      </c>
      <c r="J63">
        <v>29.43</v>
      </c>
      <c r="K63">
        <v>0</v>
      </c>
    </row>
    <row r="64" spans="1:11" x14ac:dyDescent="0.35">
      <c r="A64" s="2">
        <v>42025</v>
      </c>
      <c r="B64">
        <v>1</v>
      </c>
      <c r="C64">
        <v>83</v>
      </c>
      <c r="D64">
        <v>63</v>
      </c>
      <c r="E64">
        <v>49</v>
      </c>
      <c r="F64">
        <v>6</v>
      </c>
      <c r="G64">
        <f>(87+52)/2</f>
        <v>69.5</v>
      </c>
      <c r="H64">
        <v>87</v>
      </c>
      <c r="I64">
        <v>30.22</v>
      </c>
      <c r="J64">
        <v>30.12</v>
      </c>
      <c r="K64">
        <v>0</v>
      </c>
    </row>
    <row r="65" spans="1:11" x14ac:dyDescent="0.35">
      <c r="A65" s="3">
        <v>42156</v>
      </c>
      <c r="B65">
        <v>1</v>
      </c>
      <c r="C65">
        <v>86</v>
      </c>
      <c r="D65">
        <v>98</v>
      </c>
      <c r="E65">
        <v>63</v>
      </c>
      <c r="F65">
        <v>18</v>
      </c>
      <c r="G65">
        <v>51</v>
      </c>
      <c r="H65">
        <v>79</v>
      </c>
      <c r="I65">
        <v>29.81</v>
      </c>
      <c r="J65">
        <v>29.48</v>
      </c>
      <c r="K65">
        <v>0.12</v>
      </c>
    </row>
    <row r="66" spans="1:11" x14ac:dyDescent="0.35">
      <c r="A66" s="3">
        <v>42100</v>
      </c>
      <c r="B66">
        <v>1</v>
      </c>
      <c r="C66">
        <v>93</v>
      </c>
      <c r="D66">
        <v>88</v>
      </c>
      <c r="E66">
        <v>64</v>
      </c>
      <c r="F66">
        <v>7</v>
      </c>
      <c r="G66">
        <v>62.5</v>
      </c>
      <c r="H66">
        <v>96</v>
      </c>
      <c r="I66">
        <v>29.8</v>
      </c>
      <c r="J66">
        <v>29.7</v>
      </c>
      <c r="K66">
        <v>0</v>
      </c>
    </row>
    <row r="67" spans="1:11" x14ac:dyDescent="0.35">
      <c r="A67" s="3">
        <v>42117</v>
      </c>
      <c r="B67">
        <v>1</v>
      </c>
      <c r="C67">
        <v>60</v>
      </c>
      <c r="D67">
        <v>103</v>
      </c>
      <c r="E67">
        <v>58</v>
      </c>
      <c r="F67">
        <v>21</v>
      </c>
      <c r="G67">
        <f>(58+12)/2</f>
        <v>35</v>
      </c>
      <c r="H67">
        <v>58</v>
      </c>
      <c r="I67">
        <v>29.69</v>
      </c>
      <c r="J67">
        <v>29.59</v>
      </c>
      <c r="K67">
        <v>0</v>
      </c>
    </row>
    <row r="68" spans="1:11" x14ac:dyDescent="0.35">
      <c r="A68" s="3">
        <v>42229</v>
      </c>
      <c r="B68">
        <v>1</v>
      </c>
      <c r="C68">
        <v>95</v>
      </c>
      <c r="D68">
        <v>96</v>
      </c>
      <c r="E68">
        <v>80</v>
      </c>
      <c r="F68">
        <v>2</v>
      </c>
      <c r="G68">
        <v>69.5</v>
      </c>
      <c r="H68">
        <v>87</v>
      </c>
      <c r="I68">
        <v>29.64</v>
      </c>
      <c r="J68">
        <v>29.53</v>
      </c>
      <c r="K68">
        <v>0</v>
      </c>
    </row>
    <row r="69" spans="1:11" x14ac:dyDescent="0.35">
      <c r="A69" s="3">
        <v>42244</v>
      </c>
      <c r="B69">
        <v>1</v>
      </c>
      <c r="C69">
        <v>65</v>
      </c>
      <c r="D69">
        <v>98</v>
      </c>
      <c r="E69">
        <v>79</v>
      </c>
      <c r="F69">
        <v>5</v>
      </c>
      <c r="G69">
        <v>60</v>
      </c>
      <c r="H69">
        <v>79</v>
      </c>
      <c r="I69">
        <v>29.66</v>
      </c>
      <c r="J69">
        <v>29.55</v>
      </c>
      <c r="K69">
        <v>0</v>
      </c>
    </row>
    <row r="70" spans="1:11" x14ac:dyDescent="0.35">
      <c r="A70" s="3">
        <v>42248</v>
      </c>
      <c r="B70">
        <v>1</v>
      </c>
      <c r="C70">
        <v>126</v>
      </c>
      <c r="D70">
        <v>97</v>
      </c>
      <c r="E70">
        <v>72</v>
      </c>
      <c r="F70">
        <v>16</v>
      </c>
      <c r="G70">
        <v>48.5</v>
      </c>
      <c r="H70">
        <v>66</v>
      </c>
      <c r="I70">
        <v>29.6</v>
      </c>
      <c r="J70">
        <v>29.5</v>
      </c>
      <c r="K70">
        <v>0</v>
      </c>
    </row>
    <row r="71" spans="1:11" x14ac:dyDescent="0.35">
      <c r="A71" s="3">
        <v>42236</v>
      </c>
      <c r="B71">
        <v>1</v>
      </c>
      <c r="C71">
        <v>32</v>
      </c>
      <c r="D71">
        <v>94</v>
      </c>
      <c r="E71">
        <v>75</v>
      </c>
      <c r="F71">
        <v>17</v>
      </c>
      <c r="G71">
        <v>58.5</v>
      </c>
      <c r="H71">
        <v>71</v>
      </c>
      <c r="I71">
        <v>29.63</v>
      </c>
      <c r="J71">
        <v>29.53</v>
      </c>
      <c r="K71">
        <v>0</v>
      </c>
    </row>
    <row r="72" spans="1:11" x14ac:dyDescent="0.35">
      <c r="A72" s="3">
        <v>42097</v>
      </c>
      <c r="B72">
        <v>1</v>
      </c>
      <c r="C72">
        <v>44</v>
      </c>
      <c r="D72">
        <v>86</v>
      </c>
      <c r="E72">
        <v>68</v>
      </c>
      <c r="F72">
        <v>9</v>
      </c>
      <c r="G72">
        <v>72</v>
      </c>
      <c r="H72">
        <v>92</v>
      </c>
      <c r="I72">
        <v>29.71</v>
      </c>
      <c r="J72">
        <v>29.62</v>
      </c>
      <c r="K72">
        <v>0</v>
      </c>
    </row>
    <row r="73" spans="1:11" x14ac:dyDescent="0.35">
      <c r="A73" s="1">
        <v>42346</v>
      </c>
      <c r="B73">
        <v>1</v>
      </c>
      <c r="C73">
        <v>36</v>
      </c>
      <c r="D73">
        <v>80</v>
      </c>
      <c r="E73">
        <v>56</v>
      </c>
      <c r="F73">
        <v>2</v>
      </c>
      <c r="G73">
        <v>65.5</v>
      </c>
      <c r="H73">
        <v>94</v>
      </c>
      <c r="I73">
        <v>30.09</v>
      </c>
      <c r="J73">
        <v>29.93</v>
      </c>
      <c r="K73">
        <v>0</v>
      </c>
    </row>
    <row r="74" spans="1:11" x14ac:dyDescent="0.35">
      <c r="A74" s="3">
        <v>42326</v>
      </c>
      <c r="B74">
        <v>2</v>
      </c>
      <c r="C74">
        <v>127</v>
      </c>
      <c r="D74">
        <v>81</v>
      </c>
      <c r="E74">
        <v>52</v>
      </c>
      <c r="F74">
        <v>7</v>
      </c>
      <c r="G74">
        <v>49.5</v>
      </c>
      <c r="H74">
        <v>76</v>
      </c>
      <c r="I74">
        <v>30.06</v>
      </c>
      <c r="J74">
        <v>29.96</v>
      </c>
      <c r="K74">
        <v>0</v>
      </c>
    </row>
    <row r="75" spans="1:11" x14ac:dyDescent="0.35">
      <c r="A75" s="2">
        <v>42020</v>
      </c>
      <c r="B75">
        <v>2</v>
      </c>
      <c r="C75">
        <v>78</v>
      </c>
      <c r="D75">
        <v>69</v>
      </c>
      <c r="E75">
        <v>50</v>
      </c>
      <c r="F75">
        <v>8</v>
      </c>
      <c r="G75">
        <f>(100+38)/2</f>
        <v>69</v>
      </c>
      <c r="H75">
        <v>100</v>
      </c>
      <c r="I75">
        <v>30.15</v>
      </c>
      <c r="J75">
        <v>30.05</v>
      </c>
      <c r="K75">
        <v>0</v>
      </c>
    </row>
    <row r="76" spans="1:11" x14ac:dyDescent="0.35">
      <c r="A76" s="2">
        <v>42008</v>
      </c>
      <c r="B76">
        <v>2</v>
      </c>
      <c r="C76">
        <v>78</v>
      </c>
      <c r="D76">
        <v>66</v>
      </c>
      <c r="E76">
        <v>53</v>
      </c>
      <c r="F76">
        <v>10</v>
      </c>
      <c r="G76">
        <v>75.5</v>
      </c>
      <c r="H76">
        <v>100</v>
      </c>
      <c r="I76">
        <v>30.15</v>
      </c>
      <c r="J76">
        <v>30.08</v>
      </c>
      <c r="K76">
        <v>0</v>
      </c>
    </row>
    <row r="77" spans="1:11" x14ac:dyDescent="0.35">
      <c r="A77" s="3">
        <v>42237</v>
      </c>
      <c r="B77">
        <v>2</v>
      </c>
      <c r="C77">
        <v>84</v>
      </c>
      <c r="D77">
        <v>93</v>
      </c>
      <c r="E77">
        <v>77</v>
      </c>
      <c r="F77">
        <v>12</v>
      </c>
      <c r="G77">
        <v>72</v>
      </c>
      <c r="H77">
        <v>90</v>
      </c>
      <c r="I77">
        <v>29.63</v>
      </c>
      <c r="J77">
        <v>29.54</v>
      </c>
      <c r="K77">
        <v>0.28000000000000003</v>
      </c>
    </row>
    <row r="78" spans="1:11" x14ac:dyDescent="0.35">
      <c r="A78" s="2">
        <v>42009</v>
      </c>
      <c r="B78">
        <v>2</v>
      </c>
      <c r="C78">
        <v>29</v>
      </c>
      <c r="D78">
        <v>69</v>
      </c>
      <c r="E78">
        <v>49</v>
      </c>
      <c r="F78">
        <v>14</v>
      </c>
      <c r="G78">
        <v>64</v>
      </c>
      <c r="H78">
        <v>92</v>
      </c>
      <c r="I78">
        <v>30.09</v>
      </c>
      <c r="J78">
        <v>29.94</v>
      </c>
      <c r="K78">
        <v>0</v>
      </c>
    </row>
    <row r="79" spans="1:11" x14ac:dyDescent="0.35">
      <c r="A79" s="2">
        <v>42058</v>
      </c>
      <c r="B79">
        <v>2</v>
      </c>
      <c r="C79">
        <v>107</v>
      </c>
      <c r="D79">
        <v>83</v>
      </c>
      <c r="E79">
        <v>64</v>
      </c>
      <c r="F79">
        <v>4</v>
      </c>
      <c r="G79">
        <f>(94+48)/2</f>
        <v>71</v>
      </c>
      <c r="H79">
        <v>94</v>
      </c>
      <c r="I79">
        <v>30.03</v>
      </c>
      <c r="J79">
        <v>29.89</v>
      </c>
      <c r="K79">
        <v>0</v>
      </c>
    </row>
    <row r="80" spans="1:11" x14ac:dyDescent="0.35">
      <c r="A80" s="3">
        <v>42061</v>
      </c>
      <c r="B80">
        <v>2</v>
      </c>
      <c r="C80">
        <v>57</v>
      </c>
      <c r="D80">
        <v>81</v>
      </c>
      <c r="E80">
        <v>45</v>
      </c>
      <c r="F80">
        <v>7</v>
      </c>
      <c r="G80">
        <f>(59+14)/2</f>
        <v>36.5</v>
      </c>
      <c r="H80">
        <v>59</v>
      </c>
      <c r="I80">
        <v>29.87</v>
      </c>
      <c r="J80">
        <v>29.76</v>
      </c>
      <c r="K80">
        <v>0</v>
      </c>
    </row>
    <row r="81" spans="1:11" x14ac:dyDescent="0.35">
      <c r="A81" s="3">
        <v>42324</v>
      </c>
      <c r="B81">
        <v>2</v>
      </c>
      <c r="C81">
        <v>115</v>
      </c>
      <c r="D81">
        <v>84</v>
      </c>
      <c r="E81">
        <v>56</v>
      </c>
      <c r="F81">
        <v>5</v>
      </c>
      <c r="G81">
        <v>53</v>
      </c>
      <c r="H81">
        <v>82</v>
      </c>
      <c r="I81">
        <v>29.93</v>
      </c>
      <c r="J81">
        <v>29.85</v>
      </c>
      <c r="K81">
        <v>0</v>
      </c>
    </row>
    <row r="82" spans="1:11" x14ac:dyDescent="0.35">
      <c r="A82" s="3">
        <v>42268</v>
      </c>
      <c r="B82">
        <v>2</v>
      </c>
      <c r="C82">
        <v>71</v>
      </c>
      <c r="D82">
        <v>96</v>
      </c>
      <c r="E82">
        <v>75</v>
      </c>
      <c r="F82">
        <v>9</v>
      </c>
      <c r="G82">
        <v>60.5</v>
      </c>
      <c r="H82">
        <v>79</v>
      </c>
      <c r="I82">
        <v>29.67</v>
      </c>
      <c r="J82">
        <v>29.53</v>
      </c>
      <c r="K82">
        <v>0</v>
      </c>
    </row>
    <row r="83" spans="1:11" x14ac:dyDescent="0.35">
      <c r="A83" s="3">
        <v>42081</v>
      </c>
      <c r="B83">
        <v>2</v>
      </c>
      <c r="C83">
        <v>47</v>
      </c>
      <c r="D83">
        <v>78</v>
      </c>
      <c r="E83">
        <v>60</v>
      </c>
      <c r="F83">
        <v>17</v>
      </c>
      <c r="G83">
        <f>(92+48)/2</f>
        <v>70</v>
      </c>
      <c r="H83">
        <v>92</v>
      </c>
      <c r="I83">
        <v>29.97</v>
      </c>
      <c r="J83">
        <v>29.88</v>
      </c>
      <c r="K83">
        <v>0</v>
      </c>
    </row>
    <row r="84" spans="1:11" x14ac:dyDescent="0.35">
      <c r="A84" s="3">
        <v>42121</v>
      </c>
      <c r="B84">
        <v>2</v>
      </c>
      <c r="C84">
        <v>53</v>
      </c>
      <c r="D84">
        <v>98</v>
      </c>
      <c r="E84">
        <v>71</v>
      </c>
      <c r="F84">
        <v>21</v>
      </c>
      <c r="G84">
        <f>(72+35)/2</f>
        <v>53.5</v>
      </c>
      <c r="H84">
        <v>72</v>
      </c>
      <c r="I84">
        <v>29.82</v>
      </c>
      <c r="J84">
        <v>29.65</v>
      </c>
      <c r="K84">
        <v>0</v>
      </c>
    </row>
    <row r="85" spans="1:11" x14ac:dyDescent="0.35">
      <c r="A85" s="3">
        <v>42317</v>
      </c>
      <c r="B85">
        <v>2</v>
      </c>
      <c r="C85">
        <v>78</v>
      </c>
      <c r="D85">
        <v>85</v>
      </c>
      <c r="E85">
        <v>64</v>
      </c>
      <c r="F85">
        <v>2</v>
      </c>
      <c r="G85">
        <v>66</v>
      </c>
      <c r="H85">
        <v>92</v>
      </c>
      <c r="I85">
        <v>30.05</v>
      </c>
      <c r="J85">
        <v>29.91</v>
      </c>
      <c r="K85">
        <v>0</v>
      </c>
    </row>
    <row r="86" spans="1:11" x14ac:dyDescent="0.35">
      <c r="A86" s="3">
        <v>42111</v>
      </c>
      <c r="B86">
        <v>2</v>
      </c>
      <c r="C86">
        <v>58</v>
      </c>
      <c r="D86">
        <v>95</v>
      </c>
      <c r="E86">
        <v>64</v>
      </c>
      <c r="F86">
        <v>13</v>
      </c>
      <c r="G86">
        <f>(86+24)/2</f>
        <v>55</v>
      </c>
      <c r="H86">
        <v>86</v>
      </c>
      <c r="I86">
        <v>29.9</v>
      </c>
      <c r="J86">
        <v>29.64</v>
      </c>
      <c r="K86">
        <v>0</v>
      </c>
    </row>
    <row r="87" spans="1:11" x14ac:dyDescent="0.35">
      <c r="A87" s="3">
        <v>42116</v>
      </c>
      <c r="B87">
        <v>2</v>
      </c>
      <c r="C87">
        <v>77</v>
      </c>
      <c r="D87">
        <v>101</v>
      </c>
      <c r="E87">
        <v>55</v>
      </c>
      <c r="F87">
        <v>17</v>
      </c>
      <c r="G87">
        <f>(70)/2</f>
        <v>35</v>
      </c>
      <c r="H87">
        <v>62</v>
      </c>
      <c r="I87">
        <v>29.7</v>
      </c>
      <c r="J87">
        <v>29.57</v>
      </c>
      <c r="K87">
        <v>0</v>
      </c>
    </row>
    <row r="88" spans="1:11" x14ac:dyDescent="0.35">
      <c r="A88" s="3">
        <v>42195</v>
      </c>
      <c r="B88">
        <v>2</v>
      </c>
      <c r="C88">
        <v>99</v>
      </c>
      <c r="D88">
        <v>82</v>
      </c>
      <c r="E88">
        <v>79</v>
      </c>
      <c r="F88">
        <v>13</v>
      </c>
      <c r="G88">
        <v>91.5</v>
      </c>
      <c r="H88">
        <v>98</v>
      </c>
      <c r="I88">
        <v>29.54</v>
      </c>
      <c r="J88">
        <v>29.44</v>
      </c>
      <c r="K88">
        <v>0.39</v>
      </c>
    </row>
    <row r="89" spans="1:11" x14ac:dyDescent="0.35">
      <c r="A89" s="3">
        <v>42166</v>
      </c>
      <c r="B89">
        <v>2</v>
      </c>
      <c r="C89">
        <v>135</v>
      </c>
      <c r="D89">
        <v>106</v>
      </c>
      <c r="E89">
        <v>70</v>
      </c>
      <c r="F89">
        <v>18</v>
      </c>
      <c r="G89">
        <v>33.5</v>
      </c>
      <c r="H89">
        <v>44</v>
      </c>
      <c r="I89">
        <v>29.61</v>
      </c>
      <c r="J89">
        <v>29.44</v>
      </c>
      <c r="K89">
        <v>0</v>
      </c>
    </row>
    <row r="90" spans="1:11" x14ac:dyDescent="0.35">
      <c r="A90" s="3">
        <v>42263</v>
      </c>
      <c r="B90">
        <v>2</v>
      </c>
      <c r="C90">
        <v>110</v>
      </c>
      <c r="D90">
        <v>99</v>
      </c>
      <c r="E90">
        <v>76</v>
      </c>
      <c r="F90">
        <v>4</v>
      </c>
      <c r="G90">
        <v>54.5</v>
      </c>
      <c r="H90">
        <v>71</v>
      </c>
      <c r="I90">
        <v>29.7</v>
      </c>
      <c r="J90">
        <v>29.57</v>
      </c>
      <c r="K90">
        <v>0</v>
      </c>
    </row>
    <row r="91" spans="1:11" x14ac:dyDescent="0.35">
      <c r="A91" s="3">
        <v>42126</v>
      </c>
      <c r="B91">
        <v>2</v>
      </c>
      <c r="C91">
        <v>112</v>
      </c>
      <c r="D91">
        <v>99</v>
      </c>
      <c r="E91">
        <v>65</v>
      </c>
      <c r="F91">
        <v>7</v>
      </c>
      <c r="G91">
        <v>42</v>
      </c>
      <c r="H91">
        <v>63</v>
      </c>
      <c r="I91">
        <v>29.76</v>
      </c>
      <c r="J91">
        <v>29.65</v>
      </c>
      <c r="K91">
        <v>0</v>
      </c>
    </row>
    <row r="92" spans="1:11" x14ac:dyDescent="0.35">
      <c r="A92" s="3">
        <v>42306</v>
      </c>
      <c r="B92">
        <v>2</v>
      </c>
      <c r="C92">
        <v>111</v>
      </c>
      <c r="D92">
        <v>83</v>
      </c>
      <c r="E92">
        <v>60</v>
      </c>
      <c r="F92">
        <v>4</v>
      </c>
      <c r="G92">
        <v>59.5</v>
      </c>
      <c r="H92">
        <v>80</v>
      </c>
      <c r="I92">
        <v>30.07</v>
      </c>
      <c r="J92">
        <v>29.96</v>
      </c>
      <c r="K92">
        <v>0</v>
      </c>
    </row>
    <row r="93" spans="1:11" x14ac:dyDescent="0.35">
      <c r="A93" s="3">
        <v>42225</v>
      </c>
      <c r="B93">
        <v>2</v>
      </c>
      <c r="C93">
        <v>28</v>
      </c>
      <c r="D93">
        <v>85</v>
      </c>
      <c r="E93">
        <v>79</v>
      </c>
      <c r="F93">
        <v>5</v>
      </c>
      <c r="G93">
        <v>87</v>
      </c>
      <c r="H93">
        <v>98</v>
      </c>
      <c r="I93">
        <v>29.61</v>
      </c>
      <c r="J93">
        <v>29.47</v>
      </c>
      <c r="K93">
        <v>1.61</v>
      </c>
    </row>
    <row r="94" spans="1:11" x14ac:dyDescent="0.35">
      <c r="A94" s="2">
        <v>42023</v>
      </c>
      <c r="B94">
        <v>2</v>
      </c>
      <c r="C94">
        <v>172</v>
      </c>
      <c r="D94">
        <v>69</v>
      </c>
      <c r="E94">
        <v>51</v>
      </c>
      <c r="F94">
        <v>9</v>
      </c>
      <c r="G94">
        <f>(98+30)/2</f>
        <v>64</v>
      </c>
      <c r="H94">
        <v>98</v>
      </c>
      <c r="I94">
        <v>30.14</v>
      </c>
      <c r="J94">
        <v>30.03</v>
      </c>
      <c r="K94">
        <v>0</v>
      </c>
    </row>
    <row r="95" spans="1:11" x14ac:dyDescent="0.35">
      <c r="A95" s="2">
        <v>42014</v>
      </c>
      <c r="B95">
        <v>2</v>
      </c>
      <c r="C95">
        <v>51</v>
      </c>
      <c r="D95">
        <v>64</v>
      </c>
      <c r="E95">
        <v>45</v>
      </c>
      <c r="F95">
        <v>6</v>
      </c>
      <c r="G95">
        <v>66.5</v>
      </c>
      <c r="H95">
        <v>91</v>
      </c>
      <c r="I95">
        <v>30.12</v>
      </c>
      <c r="J95">
        <v>30.03</v>
      </c>
      <c r="K95">
        <v>0</v>
      </c>
    </row>
    <row r="96" spans="1:11" x14ac:dyDescent="0.35">
      <c r="A96" s="3">
        <v>42271</v>
      </c>
      <c r="B96">
        <v>2</v>
      </c>
      <c r="C96">
        <v>63</v>
      </c>
      <c r="D96">
        <v>92</v>
      </c>
      <c r="E96">
        <v>67</v>
      </c>
      <c r="F96">
        <v>16</v>
      </c>
      <c r="G96">
        <v>52</v>
      </c>
      <c r="H96">
        <v>75</v>
      </c>
      <c r="I96">
        <v>29.72</v>
      </c>
      <c r="J96">
        <v>29.63</v>
      </c>
      <c r="K96">
        <v>0</v>
      </c>
    </row>
    <row r="97" spans="1:11" x14ac:dyDescent="0.35">
      <c r="A97" s="3">
        <v>42114</v>
      </c>
      <c r="B97">
        <v>2</v>
      </c>
      <c r="C97">
        <v>75</v>
      </c>
      <c r="D97">
        <v>103</v>
      </c>
      <c r="E97">
        <v>67</v>
      </c>
      <c r="F97">
        <v>7</v>
      </c>
      <c r="G97">
        <f>(56+19)/2</f>
        <v>37.5</v>
      </c>
      <c r="H97">
        <v>56</v>
      </c>
      <c r="I97">
        <v>29.78</v>
      </c>
      <c r="J97">
        <v>29.64</v>
      </c>
      <c r="K97">
        <v>0</v>
      </c>
    </row>
    <row r="98" spans="1:11" x14ac:dyDescent="0.35">
      <c r="A98" s="3">
        <v>42251</v>
      </c>
      <c r="B98">
        <v>2</v>
      </c>
      <c r="C98">
        <v>71</v>
      </c>
      <c r="D98">
        <v>98</v>
      </c>
      <c r="E98">
        <v>68</v>
      </c>
      <c r="F98">
        <v>14</v>
      </c>
      <c r="G98">
        <v>44.5</v>
      </c>
      <c r="H98">
        <v>67</v>
      </c>
      <c r="I98">
        <v>29.81</v>
      </c>
      <c r="J98">
        <v>29.73</v>
      </c>
      <c r="K98">
        <v>0</v>
      </c>
    </row>
    <row r="99" spans="1:11" x14ac:dyDescent="0.35">
      <c r="A99" s="3">
        <v>42269</v>
      </c>
      <c r="B99">
        <v>2</v>
      </c>
      <c r="C99">
        <v>94</v>
      </c>
      <c r="D99">
        <v>95</v>
      </c>
      <c r="E99">
        <v>76</v>
      </c>
      <c r="F99">
        <v>9</v>
      </c>
      <c r="G99">
        <v>60.5</v>
      </c>
      <c r="H99">
        <v>78</v>
      </c>
      <c r="I99">
        <v>29.65</v>
      </c>
      <c r="J99">
        <v>29.52</v>
      </c>
      <c r="K99">
        <v>0.01</v>
      </c>
    </row>
    <row r="100" spans="1:11" x14ac:dyDescent="0.35">
      <c r="A100" s="3">
        <v>42297</v>
      </c>
      <c r="B100">
        <v>2</v>
      </c>
      <c r="C100">
        <v>154</v>
      </c>
      <c r="D100">
        <v>97</v>
      </c>
      <c r="E100">
        <v>71</v>
      </c>
      <c r="F100">
        <v>6</v>
      </c>
      <c r="G100">
        <v>61</v>
      </c>
      <c r="H100">
        <v>86</v>
      </c>
      <c r="I100">
        <v>29.87</v>
      </c>
      <c r="J100">
        <v>29.76</v>
      </c>
      <c r="K100">
        <v>0</v>
      </c>
    </row>
    <row r="101" spans="1:11" x14ac:dyDescent="0.35">
      <c r="A101" s="3">
        <v>42298</v>
      </c>
      <c r="B101">
        <v>2</v>
      </c>
      <c r="C101">
        <v>87</v>
      </c>
      <c r="D101">
        <v>92</v>
      </c>
      <c r="E101">
        <v>69</v>
      </c>
      <c r="F101">
        <v>5</v>
      </c>
      <c r="G101">
        <v>63</v>
      </c>
      <c r="H101">
        <v>79</v>
      </c>
      <c r="I101">
        <v>30</v>
      </c>
      <c r="J101">
        <v>29.81</v>
      </c>
      <c r="K101">
        <v>0</v>
      </c>
    </row>
    <row r="102" spans="1:11" x14ac:dyDescent="0.35">
      <c r="A102" s="3">
        <v>42241</v>
      </c>
      <c r="B102">
        <v>2</v>
      </c>
      <c r="C102">
        <v>58</v>
      </c>
      <c r="D102">
        <v>96</v>
      </c>
      <c r="E102">
        <v>76</v>
      </c>
      <c r="F102">
        <v>13</v>
      </c>
      <c r="G102">
        <v>59</v>
      </c>
      <c r="H102">
        <v>75</v>
      </c>
      <c r="I102">
        <v>29.6</v>
      </c>
      <c r="J102">
        <v>29.49</v>
      </c>
      <c r="K102">
        <v>0</v>
      </c>
    </row>
    <row r="103" spans="1:11" x14ac:dyDescent="0.35">
      <c r="A103" s="3">
        <v>42193</v>
      </c>
      <c r="B103">
        <v>2</v>
      </c>
      <c r="C103">
        <v>52</v>
      </c>
      <c r="D103">
        <v>96</v>
      </c>
      <c r="E103">
        <v>79</v>
      </c>
      <c r="F103">
        <v>7</v>
      </c>
      <c r="G103">
        <v>74</v>
      </c>
      <c r="H103">
        <v>93</v>
      </c>
      <c r="I103">
        <v>29.54</v>
      </c>
      <c r="J103">
        <v>29.42</v>
      </c>
      <c r="K103">
        <v>0</v>
      </c>
    </row>
    <row r="104" spans="1:11" x14ac:dyDescent="0.35">
      <c r="A104" s="3">
        <v>42321</v>
      </c>
      <c r="B104">
        <v>2</v>
      </c>
      <c r="C104">
        <v>56</v>
      </c>
      <c r="D104">
        <v>84</v>
      </c>
      <c r="E104">
        <v>59</v>
      </c>
      <c r="F104">
        <v>12</v>
      </c>
      <c r="G104">
        <v>55</v>
      </c>
      <c r="H104">
        <v>83</v>
      </c>
      <c r="I104">
        <v>30.03</v>
      </c>
      <c r="J104">
        <v>29.9</v>
      </c>
      <c r="K104">
        <v>0</v>
      </c>
    </row>
    <row r="105" spans="1:11" x14ac:dyDescent="0.35">
      <c r="A105" s="3">
        <v>42134</v>
      </c>
      <c r="B105">
        <v>2</v>
      </c>
      <c r="C105">
        <v>58</v>
      </c>
      <c r="D105">
        <v>108</v>
      </c>
      <c r="E105">
        <v>62</v>
      </c>
      <c r="F105">
        <v>9</v>
      </c>
      <c r="G105">
        <v>25</v>
      </c>
      <c r="H105">
        <v>40</v>
      </c>
      <c r="I105">
        <v>29.64</v>
      </c>
      <c r="J105">
        <v>29.47</v>
      </c>
      <c r="K105">
        <v>0</v>
      </c>
    </row>
    <row r="106" spans="1:11" x14ac:dyDescent="0.35">
      <c r="A106" s="3">
        <v>42214</v>
      </c>
      <c r="B106">
        <v>2</v>
      </c>
      <c r="C106">
        <v>86</v>
      </c>
      <c r="D106">
        <v>89</v>
      </c>
      <c r="E106">
        <v>74</v>
      </c>
      <c r="F106">
        <v>9</v>
      </c>
      <c r="G106">
        <v>64</v>
      </c>
      <c r="H106">
        <v>73</v>
      </c>
      <c r="I106">
        <v>29.53</v>
      </c>
      <c r="J106">
        <v>29.41</v>
      </c>
      <c r="K106">
        <v>0</v>
      </c>
    </row>
    <row r="107" spans="1:11" x14ac:dyDescent="0.35">
      <c r="A107" s="3">
        <v>42069</v>
      </c>
      <c r="B107">
        <v>2</v>
      </c>
      <c r="C107">
        <v>77</v>
      </c>
      <c r="D107">
        <v>81</v>
      </c>
      <c r="E107">
        <v>56</v>
      </c>
      <c r="F107">
        <v>12</v>
      </c>
      <c r="G107">
        <v>57.5</v>
      </c>
      <c r="H107">
        <v>86</v>
      </c>
      <c r="I107">
        <v>30.07</v>
      </c>
      <c r="J107">
        <v>29.98</v>
      </c>
      <c r="K107">
        <v>0</v>
      </c>
    </row>
    <row r="108" spans="1:11" x14ac:dyDescent="0.35">
      <c r="A108" s="3">
        <v>42292</v>
      </c>
      <c r="B108">
        <v>2</v>
      </c>
      <c r="C108">
        <v>76</v>
      </c>
      <c r="D108">
        <v>94</v>
      </c>
      <c r="E108">
        <v>71</v>
      </c>
      <c r="F108">
        <v>2</v>
      </c>
      <c r="G108">
        <v>63.5</v>
      </c>
      <c r="H108">
        <v>88</v>
      </c>
      <c r="I108">
        <v>30</v>
      </c>
      <c r="J108">
        <v>29.87</v>
      </c>
      <c r="K108">
        <v>0</v>
      </c>
    </row>
    <row r="109" spans="1:11" x14ac:dyDescent="0.35">
      <c r="A109" s="2">
        <v>42037</v>
      </c>
      <c r="B109">
        <v>2</v>
      </c>
      <c r="C109">
        <v>62</v>
      </c>
      <c r="D109">
        <v>74</v>
      </c>
      <c r="E109">
        <v>53</v>
      </c>
      <c r="F109">
        <v>12</v>
      </c>
      <c r="G109">
        <f>(89+37)/2</f>
        <v>63</v>
      </c>
      <c r="H109">
        <v>89</v>
      </c>
      <c r="I109">
        <v>30.11</v>
      </c>
      <c r="J109">
        <v>30</v>
      </c>
      <c r="K109">
        <v>0</v>
      </c>
    </row>
    <row r="110" spans="1:11" x14ac:dyDescent="0.35">
      <c r="A110" s="2">
        <v>42053</v>
      </c>
      <c r="B110">
        <v>2</v>
      </c>
      <c r="C110">
        <v>63</v>
      </c>
      <c r="D110">
        <v>84</v>
      </c>
      <c r="E110">
        <v>62</v>
      </c>
      <c r="F110">
        <v>8</v>
      </c>
      <c r="G110">
        <f>(96+40)/2</f>
        <v>68</v>
      </c>
      <c r="H110">
        <v>96</v>
      </c>
      <c r="I110">
        <v>29.94</v>
      </c>
      <c r="J110">
        <v>29.79</v>
      </c>
      <c r="K110">
        <v>0</v>
      </c>
    </row>
    <row r="111" spans="1:11" x14ac:dyDescent="0.35">
      <c r="A111" s="3">
        <v>42105</v>
      </c>
      <c r="B111">
        <v>2</v>
      </c>
      <c r="C111">
        <v>115</v>
      </c>
      <c r="D111">
        <v>97</v>
      </c>
      <c r="E111">
        <v>63</v>
      </c>
      <c r="F111">
        <v>13</v>
      </c>
      <c r="G111">
        <v>50</v>
      </c>
      <c r="H111">
        <v>82</v>
      </c>
      <c r="I111">
        <v>29.83</v>
      </c>
      <c r="J111">
        <v>29.72</v>
      </c>
      <c r="K111">
        <v>0</v>
      </c>
    </row>
    <row r="112" spans="1:11" x14ac:dyDescent="0.35">
      <c r="A112" s="3">
        <v>42223</v>
      </c>
      <c r="B112">
        <v>2</v>
      </c>
      <c r="C112">
        <v>92</v>
      </c>
      <c r="D112">
        <v>93</v>
      </c>
      <c r="E112">
        <v>80</v>
      </c>
      <c r="F112">
        <v>9</v>
      </c>
      <c r="G112">
        <v>77</v>
      </c>
      <c r="H112">
        <v>95</v>
      </c>
      <c r="I112">
        <v>29.59</v>
      </c>
      <c r="J112">
        <v>29.49</v>
      </c>
      <c r="K112">
        <v>0.63</v>
      </c>
    </row>
    <row r="113" spans="1:11" x14ac:dyDescent="0.35">
      <c r="A113" s="3">
        <v>42303</v>
      </c>
      <c r="B113">
        <v>2</v>
      </c>
      <c r="C113">
        <v>158</v>
      </c>
      <c r="D113">
        <v>91</v>
      </c>
      <c r="E113">
        <v>62</v>
      </c>
      <c r="F113">
        <v>10</v>
      </c>
      <c r="G113">
        <v>52.5</v>
      </c>
      <c r="H113">
        <v>74</v>
      </c>
      <c r="I113">
        <v>30.06</v>
      </c>
      <c r="J113">
        <v>29.9</v>
      </c>
      <c r="K113">
        <v>0</v>
      </c>
    </row>
    <row r="114" spans="1:11" x14ac:dyDescent="0.35">
      <c r="A114" s="3">
        <v>42293</v>
      </c>
      <c r="B114">
        <v>2</v>
      </c>
      <c r="C114">
        <v>110</v>
      </c>
      <c r="D114">
        <v>95</v>
      </c>
      <c r="E114">
        <v>69</v>
      </c>
      <c r="F114">
        <v>2</v>
      </c>
      <c r="G114">
        <v>51</v>
      </c>
      <c r="H114">
        <v>88</v>
      </c>
      <c r="I114">
        <v>29.98</v>
      </c>
      <c r="J114">
        <v>29.89</v>
      </c>
      <c r="K114">
        <v>0</v>
      </c>
    </row>
    <row r="115" spans="1:11" x14ac:dyDescent="0.35">
      <c r="A115" s="3">
        <v>42072</v>
      </c>
      <c r="B115">
        <v>2</v>
      </c>
      <c r="C115">
        <v>87</v>
      </c>
      <c r="D115">
        <v>75</v>
      </c>
      <c r="E115">
        <v>50</v>
      </c>
      <c r="F115">
        <v>13</v>
      </c>
      <c r="G115">
        <v>51.5</v>
      </c>
      <c r="H115">
        <v>77</v>
      </c>
      <c r="I115">
        <v>30.19</v>
      </c>
      <c r="J115">
        <v>30.05</v>
      </c>
      <c r="K115">
        <v>0</v>
      </c>
    </row>
    <row r="116" spans="1:11" x14ac:dyDescent="0.35">
      <c r="A116" s="3">
        <v>42331</v>
      </c>
      <c r="B116">
        <v>2</v>
      </c>
      <c r="C116">
        <v>161</v>
      </c>
      <c r="D116">
        <v>81</v>
      </c>
      <c r="E116">
        <v>54</v>
      </c>
      <c r="F116">
        <v>0</v>
      </c>
      <c r="G116">
        <v>60</v>
      </c>
      <c r="H116">
        <v>98</v>
      </c>
      <c r="I116">
        <v>30.06</v>
      </c>
      <c r="J116">
        <v>29.92</v>
      </c>
      <c r="K116">
        <v>0</v>
      </c>
    </row>
    <row r="117" spans="1:11" x14ac:dyDescent="0.35">
      <c r="A117" s="3">
        <v>42212</v>
      </c>
      <c r="B117">
        <v>2</v>
      </c>
      <c r="C117">
        <v>131</v>
      </c>
      <c r="D117">
        <v>94</v>
      </c>
      <c r="E117">
        <v>76</v>
      </c>
      <c r="F117">
        <v>12</v>
      </c>
      <c r="G117">
        <v>68</v>
      </c>
      <c r="H117">
        <v>84</v>
      </c>
      <c r="I117">
        <v>29.59</v>
      </c>
      <c r="J117">
        <v>29.48</v>
      </c>
      <c r="K117">
        <v>0.01</v>
      </c>
    </row>
    <row r="118" spans="1:11" x14ac:dyDescent="0.35">
      <c r="A118" s="3">
        <v>42149</v>
      </c>
      <c r="B118">
        <v>3</v>
      </c>
      <c r="C118">
        <v>101</v>
      </c>
      <c r="D118">
        <v>113</v>
      </c>
      <c r="E118">
        <v>63</v>
      </c>
      <c r="F118">
        <v>14</v>
      </c>
      <c r="G118">
        <v>32.5</v>
      </c>
      <c r="H118">
        <v>54</v>
      </c>
      <c r="I118">
        <v>29.48</v>
      </c>
      <c r="J118">
        <v>29.36</v>
      </c>
      <c r="K118">
        <v>0</v>
      </c>
    </row>
    <row r="119" spans="1:11" x14ac:dyDescent="0.35">
      <c r="A119" s="3">
        <v>42335</v>
      </c>
      <c r="B119">
        <v>3</v>
      </c>
      <c r="C119">
        <v>122</v>
      </c>
      <c r="D119">
        <v>73</v>
      </c>
      <c r="E119">
        <v>56</v>
      </c>
      <c r="F119">
        <v>5</v>
      </c>
      <c r="G119">
        <v>65</v>
      </c>
      <c r="H119">
        <v>87</v>
      </c>
      <c r="I119">
        <v>29.9</v>
      </c>
      <c r="J119">
        <v>29.81</v>
      </c>
      <c r="K119">
        <v>0</v>
      </c>
    </row>
    <row r="120" spans="1:11" x14ac:dyDescent="0.35">
      <c r="A120" s="3">
        <v>42152</v>
      </c>
      <c r="B120">
        <v>3</v>
      </c>
      <c r="C120">
        <v>77</v>
      </c>
      <c r="D120">
        <v>106</v>
      </c>
      <c r="E120">
        <v>63</v>
      </c>
      <c r="F120">
        <v>20</v>
      </c>
      <c r="G120">
        <v>28.5</v>
      </c>
      <c r="H120">
        <v>41</v>
      </c>
      <c r="I120">
        <v>29.61</v>
      </c>
      <c r="J120">
        <v>29.47</v>
      </c>
      <c r="K120">
        <v>0</v>
      </c>
    </row>
    <row r="121" spans="1:11" x14ac:dyDescent="0.35">
      <c r="A121" s="3">
        <v>42327</v>
      </c>
      <c r="B121">
        <v>3</v>
      </c>
      <c r="C121">
        <v>236</v>
      </c>
      <c r="D121">
        <v>81</v>
      </c>
      <c r="E121">
        <v>54</v>
      </c>
      <c r="F121">
        <v>5</v>
      </c>
      <c r="G121">
        <v>57</v>
      </c>
      <c r="H121">
        <v>86</v>
      </c>
      <c r="I121">
        <v>30.13</v>
      </c>
      <c r="J121">
        <v>30</v>
      </c>
      <c r="K121">
        <v>0</v>
      </c>
    </row>
    <row r="122" spans="1:11" x14ac:dyDescent="0.35">
      <c r="A122" s="3">
        <v>42288</v>
      </c>
      <c r="B122">
        <v>3</v>
      </c>
      <c r="C122">
        <v>163</v>
      </c>
      <c r="D122">
        <v>98</v>
      </c>
      <c r="E122">
        <v>66</v>
      </c>
      <c r="F122">
        <v>12</v>
      </c>
      <c r="G122">
        <v>52</v>
      </c>
      <c r="H122">
        <v>79</v>
      </c>
      <c r="I122">
        <v>29.83</v>
      </c>
      <c r="J122">
        <v>29.72</v>
      </c>
      <c r="K122">
        <v>0</v>
      </c>
    </row>
    <row r="123" spans="1:11" x14ac:dyDescent="0.35">
      <c r="A123" s="3">
        <v>42332</v>
      </c>
      <c r="B123">
        <v>3</v>
      </c>
      <c r="C123">
        <v>126</v>
      </c>
      <c r="D123">
        <v>81</v>
      </c>
      <c r="E123">
        <v>54</v>
      </c>
      <c r="F123">
        <v>8</v>
      </c>
      <c r="G123">
        <v>59.5</v>
      </c>
      <c r="H123">
        <v>90</v>
      </c>
      <c r="I123">
        <v>30.08</v>
      </c>
      <c r="J123">
        <v>29.94</v>
      </c>
      <c r="K123">
        <v>0</v>
      </c>
    </row>
    <row r="124" spans="1:11" x14ac:dyDescent="0.35">
      <c r="A124" s="3">
        <v>42304</v>
      </c>
      <c r="B124">
        <v>3</v>
      </c>
      <c r="C124">
        <v>101</v>
      </c>
      <c r="D124">
        <v>88</v>
      </c>
      <c r="E124">
        <v>62</v>
      </c>
      <c r="F124">
        <v>5</v>
      </c>
      <c r="G124">
        <v>57.5</v>
      </c>
      <c r="H124">
        <v>81</v>
      </c>
      <c r="I124">
        <v>30.01</v>
      </c>
      <c r="J124">
        <v>29.89</v>
      </c>
      <c r="K124">
        <v>0</v>
      </c>
    </row>
    <row r="125" spans="1:11" x14ac:dyDescent="0.35">
      <c r="A125" s="1">
        <v>42348</v>
      </c>
      <c r="B125">
        <v>3</v>
      </c>
      <c r="C125">
        <v>98</v>
      </c>
      <c r="D125">
        <v>77</v>
      </c>
      <c r="E125">
        <v>60</v>
      </c>
      <c r="F125">
        <v>6</v>
      </c>
      <c r="G125">
        <v>73</v>
      </c>
      <c r="H125">
        <v>95</v>
      </c>
      <c r="I125">
        <v>30.01</v>
      </c>
      <c r="J125">
        <v>29.8</v>
      </c>
      <c r="K125">
        <v>0</v>
      </c>
    </row>
  </sheetData>
  <sortState xmlns:xlrd2="http://schemas.microsoft.com/office/spreadsheetml/2017/richdata2" ref="A2:K125">
    <sortCondition ref="B2"/>
  </sortState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I 1 V o T n z C 0 t y o A A A A + Q A A A B I A H A B D b 2 5 m a W c v U G F j a 2 F n Z S 5 4 b W w g o h g A K K A U A A A A A A A A A A A A A A A A A A A A A A A A A A A A h Y 9 B D o I w F E S v Q r q n L S V W Q z 5 l 4 V Y S E 6 J x 2 2 C F R i i G F s v d X H g k r y C J o u 5 c z u R N 8 u Z x u 0 M 2 t k 1 w V b 3 V n U l R h C k K l C m 7 o z Z V i g Z 3 C l c o E 7 C V 5 V l W K p h g Y 5 P R 6 h T V z l 0 S Q r z 3 2 M e 4 6 y v C K I 3 I I d 8 U Z a 1 a G W p j n T S l Q p / V 8 f 8 K C d i / Z A T D n O N F v O Q 4 4 o w B m X v I t f k y b F L G F M h P C e u h c U O v h D L h r g A y R y D v G + I J U E s D B B Q A A g A I A C N V a E 4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j V W h O K I p H u A 4 A A A A R A A A A E w A c A E Z v c m 1 1 b G F z L 1 N l Y 3 R p b 2 4 x L m 0 g o h g A K K A U A A A A A A A A A A A A A A A A A A A A A A A A A A A A K 0 5 N L s n M z 1 M I h t C G 1 g B Q S w E C L Q A U A A I A C A A j V W h O f M L S 3 K g A A A D 5 A A A A E g A A A A A A A A A A A A A A A A A A A A A A Q 2 9 u Z m l n L 1 B h Y 2 t h Z 2 U u e G 1 s U E s B A i 0 A F A A C A A g A I 1 V o T g / K 6 a u k A A A A 6 Q A A A B M A A A A A A A A A A A A A A A A A 9 A A A A F t D b 2 5 0 Z W 5 0 X 1 R 5 c G V z X S 5 4 b W x Q S w E C L Q A U A A I A C A A j V W h O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H E o R 1 r t / 5 k m h A a K u A s X 4 9 A A A A A A C A A A A A A A Q Z g A A A A E A A C A A A A D E 3 w K 0 4 g J J t C j R M t O 3 U h h s f z C b 4 z A i 6 n W g q W S 1 L P 6 E l A A A A A A O g A A A A A I A A C A A A A B p Y C 6 u 3 m E + m h P m s t X 8 3 u 4 I h 5 J h G H 1 K / 8 A Z y i O + f t 8 m M 1 A A A A A d S m r k U I D M P I / Z 8 I J 8 0 R 1 h B I W a k 3 W t a i J T R 8 2 9 E D 7 E G l d X + / 4 R 6 8 b s U m v F 3 t N B 3 K h c Y s J m 5 S p v l m L T 7 6 9 R h q I e v + p S P W M 1 e i c 5 i a U Z C U l + 6 U A A A A C w Y T 3 B o C p + 0 X F x 5 Y F a V I w z L P 1 i v Y G d 5 7 J i g U u e v b 0 i j d A A 8 H z 0 2 r B q z l t r 8 s U J 4 N G I r r O t R N A h M d 1 k C o P d A q W z < / D a t a M a s h u p > 
</file>

<file path=customXml/itemProps1.xml><?xml version="1.0" encoding="utf-8"?>
<ds:datastoreItem xmlns:ds="http://schemas.openxmlformats.org/officeDocument/2006/customXml" ds:itemID="{B3268D16-6291-438C-B0E4-D3A295A9D13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cpcb_dly_aq_delhi-2015 (1)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Darsh Patel</cp:lastModifiedBy>
  <dcterms:created xsi:type="dcterms:W3CDTF">2019-03-08T15:25:55Z</dcterms:created>
  <dcterms:modified xsi:type="dcterms:W3CDTF">2019-03-22T14:45:41Z</dcterms:modified>
</cp:coreProperties>
</file>