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328"/>
  <workbookPr defaultThemeVersion="166925"/>
  <mc:AlternateContent xmlns:mc="http://schemas.openxmlformats.org/markup-compatibility/2006">
    <mc:Choice Requires="x15">
      <x15ac:absPath xmlns:x15ac="http://schemas.microsoft.com/office/spreadsheetml/2010/11/ac" url="C:\Users\Dhruv Rawat\Desktop\"/>
    </mc:Choice>
  </mc:AlternateContent>
  <xr:revisionPtr revIDLastSave="0" documentId="13_ncr:1_{AD7FFC8A-6BE4-4825-9283-5ACEA054ED8D}" xr6:coauthVersionLast="45" xr6:coauthVersionMax="45" xr10:uidLastSave="{00000000-0000-0000-0000-000000000000}"/>
  <bookViews>
    <workbookView xWindow="-108" yWindow="-108" windowWidth="23256" windowHeight="12576" xr2:uid="{00000000-000D-0000-FFFF-FFFF00000000}"/>
  </bookViews>
  <sheets>
    <sheet name="Details" sheetId="1" r:id="rId1"/>
    <sheet name="Q1" sheetId="2" r:id="rId2"/>
    <sheet name="Q2" sheetId="3" r:id="rId3"/>
    <sheet name="Q3" sheetId="4" r:id="rId4"/>
    <sheet name="Q4" sheetId="9" r:id="rId5"/>
    <sheet name="Q5" sheetId="5" r:id="rId6"/>
    <sheet name="Q6" sheetId="7" r:id="rId7"/>
    <sheet name="Q7" sheetId="8" r:id="rId8"/>
  </sheets>
  <definedNames>
    <definedName name="_xlnm._FilterDatabase" localSheetId="1" hidden="1">'Q1'!$A$1:$B$746</definedName>
  </definedNames>
  <calcPr calcId="181029" calcMode="manual"/>
</workbook>
</file>

<file path=xl/calcChain.xml><?xml version="1.0" encoding="utf-8"?>
<calcChain xmlns="http://schemas.openxmlformats.org/spreadsheetml/2006/main">
  <c r="G29" i="7" l="1"/>
  <c r="E29" i="7"/>
  <c r="F29" i="7"/>
  <c r="D29" i="7" l="1"/>
  <c r="F5" i="8"/>
  <c r="E5" i="8"/>
  <c r="D5" i="8"/>
  <c r="C5" i="8"/>
  <c r="C7" i="8"/>
  <c r="E6" i="9"/>
  <c r="C6" i="8"/>
  <c r="C74" i="5"/>
  <c r="E17" i="9"/>
  <c r="C4" i="8"/>
  <c r="J5" i="7"/>
  <c r="E18" i="9"/>
  <c r="J3" i="7"/>
  <c r="E13" i="9"/>
  <c r="D6" i="7"/>
  <c r="C72" i="5"/>
  <c r="D5" i="7"/>
  <c r="C71" i="5"/>
  <c r="D4" i="7"/>
  <c r="C73" i="5"/>
  <c r="D3" i="7"/>
  <c r="E12" i="9"/>
  <c r="E9" i="9"/>
  <c r="E7" i="9"/>
  <c r="E8" i="9"/>
  <c r="F6" i="7"/>
  <c r="E6" i="7"/>
  <c r="F5" i="7"/>
  <c r="E5" i="7"/>
  <c r="F4" i="7"/>
  <c r="E4" i="7"/>
  <c r="L5" i="7"/>
  <c r="K5" i="7"/>
  <c r="F16" i="9"/>
  <c r="F18" i="9"/>
  <c r="F17" i="9"/>
  <c r="F7" i="9"/>
  <c r="F12" i="9"/>
  <c r="F13" i="9"/>
  <c r="F9" i="9"/>
  <c r="F8" i="9"/>
  <c r="F6" i="9"/>
  <c r="E16" i="9"/>
</calcChain>
</file>

<file path=xl/sharedStrings.xml><?xml version="1.0" encoding="utf-8"?>
<sst xmlns="http://schemas.openxmlformats.org/spreadsheetml/2006/main" count="464" uniqueCount="294">
  <si>
    <t>No.</t>
  </si>
  <si>
    <t>NAME</t>
  </si>
  <si>
    <t>ID</t>
  </si>
  <si>
    <t>Nikunj Mehadia</t>
  </si>
  <si>
    <t>2019B3PS0343P</t>
  </si>
  <si>
    <t>Ram Mehta</t>
  </si>
  <si>
    <t>2019B3PS0510P</t>
  </si>
  <si>
    <t xml:space="preserve">Dhruv Rawat </t>
  </si>
  <si>
    <t>2019B3PS0537P</t>
  </si>
  <si>
    <t xml:space="preserve">Sujay Patni </t>
  </si>
  <si>
    <t>2019B3PS0575P</t>
  </si>
  <si>
    <t>Company</t>
  </si>
  <si>
    <t>Endurance Technologies Ltd.</t>
  </si>
  <si>
    <t>Group No.</t>
  </si>
  <si>
    <t>Date</t>
  </si>
  <si>
    <t>Close Price</t>
  </si>
  <si>
    <t>Pattern</t>
  </si>
  <si>
    <t>Percentage</t>
  </si>
  <si>
    <t>No. of Shares</t>
  </si>
  <si>
    <t>Promoter and Promoter Group</t>
  </si>
  <si>
    <t>Indian</t>
  </si>
  <si>
    <t>Foreign</t>
  </si>
  <si>
    <t>Public Holding</t>
  </si>
  <si>
    <t>Institutional</t>
  </si>
  <si>
    <t>Non-Institutional</t>
  </si>
  <si>
    <t>Promoter Pattern</t>
  </si>
  <si>
    <t>Individuals/Undivided Family</t>
  </si>
  <si>
    <t>Others(Family Trustee)</t>
  </si>
  <si>
    <t>Institutional Holding</t>
  </si>
  <si>
    <t>Mutual Funds</t>
  </si>
  <si>
    <t>Foreign Portfolio Investors</t>
  </si>
  <si>
    <t>Insurance Companies</t>
  </si>
  <si>
    <t>Financial Institutions/Banks</t>
  </si>
  <si>
    <t>Non-Institutional Holding</t>
  </si>
  <si>
    <t xml:space="preserve"> </t>
  </si>
  <si>
    <t>Individual Share Capital in excess of Rs.2 Lacs</t>
  </si>
  <si>
    <t xml:space="preserve">  </t>
  </si>
  <si>
    <t>Individual Share Capital upto Rs. 2 Lacs</t>
  </si>
  <si>
    <t>Others</t>
  </si>
  <si>
    <t> </t>
  </si>
  <si>
    <t>BALANCE SHEET</t>
  </si>
  <si>
    <t>PROFIT AND LOSS STATEMENT</t>
  </si>
  <si>
    <t>CASH FLOW STATEMENT</t>
  </si>
  <si>
    <t>Rupees (in million)</t>
  </si>
  <si>
    <t>Particulars</t>
  </si>
  <si>
    <t>Note No.</t>
  </si>
  <si>
    <t>As on 31st March 2020</t>
  </si>
  <si>
    <t>As on March 31st 2019</t>
  </si>
  <si>
    <t xml:space="preserve"> Note No.</t>
  </si>
  <si>
    <t xml:space="preserve"> For the year ended 31st March, 2020</t>
  </si>
  <si>
    <t>For the year ended 31st March, 2019</t>
  </si>
  <si>
    <t xml:space="preserve">Particulars </t>
  </si>
  <si>
    <t>For the year ended 31st March, 2020</t>
  </si>
  <si>
    <t>ASSETS</t>
  </si>
  <si>
    <t>I Revenue from operations</t>
  </si>
  <si>
    <t>A- Cash flow from operating activities</t>
  </si>
  <si>
    <t>1. Non-current assets</t>
  </si>
  <si>
    <t xml:space="preserve">II Other income </t>
  </si>
  <si>
    <t xml:space="preserve">Profit before tax </t>
  </si>
  <si>
    <t xml:space="preserve">(a) Property, plant and equipment </t>
  </si>
  <si>
    <t xml:space="preserve">III Total income (I + II) </t>
  </si>
  <si>
    <t>Adjustments for:</t>
  </si>
  <si>
    <t>(b) Capital work-in-progress</t>
  </si>
  <si>
    <t>IV Expenses:</t>
  </si>
  <si>
    <t>Depreciation and amortisation expense</t>
  </si>
  <si>
    <t xml:space="preserve">(c) Other intangible assets </t>
  </si>
  <si>
    <t>(a) Cost of materials consumed</t>
  </si>
  <si>
    <t xml:space="preserve"> 20A</t>
  </si>
  <si>
    <t xml:space="preserve">Incentive received </t>
  </si>
  <si>
    <t xml:space="preserve">(d) Intangible assets under development </t>
  </si>
  <si>
    <t xml:space="preserve">(b) Purchases of stock-in-trade (traded goods) </t>
  </si>
  <si>
    <t>20B</t>
  </si>
  <si>
    <t xml:space="preserve">Finance costs incurred </t>
  </si>
  <si>
    <t xml:space="preserve">(e) Investments in subsidiaries </t>
  </si>
  <si>
    <t>(c) Changes in inventories of finished goods, stock-in-trade and</t>
  </si>
  <si>
    <t xml:space="preserve">20C </t>
  </si>
  <si>
    <t xml:space="preserve">Profit on sale of property, plant and equipment (net) </t>
  </si>
  <si>
    <t>(f) Financial assets</t>
  </si>
  <si>
    <t xml:space="preserve">work-in-progress </t>
  </si>
  <si>
    <t xml:space="preserve">Excess provision/creditors written back </t>
  </si>
  <si>
    <t xml:space="preserve">       (i) Investments </t>
  </si>
  <si>
    <t>4A</t>
  </si>
  <si>
    <t xml:space="preserve">(d) Employee benefits expense </t>
  </si>
  <si>
    <t>Unrealised exchange (gain)/loss differences (net)</t>
  </si>
  <si>
    <t xml:space="preserve">       (ii) Other financial assets </t>
  </si>
  <si>
    <t xml:space="preserve">(e) Finance costs </t>
  </si>
  <si>
    <t xml:space="preserve">Income from investments in mutual funds </t>
  </si>
  <si>
    <t xml:space="preserve">(g) Other non-current assets </t>
  </si>
  <si>
    <t xml:space="preserve">(f) Depreciation and amortisation expense </t>
  </si>
  <si>
    <t>Interest income</t>
  </si>
  <si>
    <t>(g) Other expenses</t>
  </si>
  <si>
    <t>Operating profit before working capital changes</t>
  </si>
  <si>
    <t xml:space="preserve">Total expenses (IV) </t>
  </si>
  <si>
    <t>Movement in working capital</t>
  </si>
  <si>
    <t>2. Current assets</t>
  </si>
  <si>
    <t>V Profit before exceptional items and tax (III-IV)</t>
  </si>
  <si>
    <t>Adjustments for (increase)/decrease in operating assets</t>
  </si>
  <si>
    <t xml:space="preserve">(a) Inventories </t>
  </si>
  <si>
    <t xml:space="preserve">VI Exceptional items </t>
  </si>
  <si>
    <t xml:space="preserve"> - </t>
  </si>
  <si>
    <t xml:space="preserve">Inventories </t>
  </si>
  <si>
    <t>(b) Financial assets</t>
  </si>
  <si>
    <t xml:space="preserve">VII Profit before tax (V - VI) </t>
  </si>
  <si>
    <t xml:space="preserve">Trade receivables </t>
  </si>
  <si>
    <t xml:space="preserve">     (i) Investments </t>
  </si>
  <si>
    <t>4B</t>
  </si>
  <si>
    <t>VIII Tax expense:</t>
  </si>
  <si>
    <t xml:space="preserve">Other financial assets </t>
  </si>
  <si>
    <t xml:space="preserve">     (ii) Trade receivables </t>
  </si>
  <si>
    <t>(a) Current tax expense</t>
  </si>
  <si>
    <t>Other assets</t>
  </si>
  <si>
    <t xml:space="preserve">     (iii) Cash and cash equivalents </t>
  </si>
  <si>
    <t>(b) Short/(excess) provision for tax relating to prior years</t>
  </si>
  <si>
    <t xml:space="preserve"> -</t>
  </si>
  <si>
    <t>Adjustments for increase/(decrease) in operating liabilities</t>
  </si>
  <si>
    <t xml:space="preserve">     (iv) Bank balances other than (iii) above</t>
  </si>
  <si>
    <t xml:space="preserve"> 9A </t>
  </si>
  <si>
    <t xml:space="preserve">Total current tax expense </t>
  </si>
  <si>
    <t xml:space="preserve">Trade payables </t>
  </si>
  <si>
    <t xml:space="preserve">     (v) Loans </t>
  </si>
  <si>
    <t>5A</t>
  </si>
  <si>
    <t xml:space="preserve">(c) Deferred tax charge </t>
  </si>
  <si>
    <t xml:space="preserve">Provisions </t>
  </si>
  <si>
    <t xml:space="preserve">     (vi) Other financial assets </t>
  </si>
  <si>
    <t>5B</t>
  </si>
  <si>
    <t xml:space="preserve">Total tax expense </t>
  </si>
  <si>
    <t>Other current liabilities</t>
  </si>
  <si>
    <t xml:space="preserve">(c) Other current assets </t>
  </si>
  <si>
    <t xml:space="preserve">6A </t>
  </si>
  <si>
    <t xml:space="preserve">IX Profit for the year (VII - VIII) </t>
  </si>
  <si>
    <t xml:space="preserve">Other financial liabilities </t>
  </si>
  <si>
    <t>X Other comprehensive income</t>
  </si>
  <si>
    <t xml:space="preserve">Cash generated from operating activities </t>
  </si>
  <si>
    <t>(a) Item that will not be reclassified to profit and loss in subsequent</t>
  </si>
  <si>
    <t xml:space="preserve">Direct taxes paid (net of refund) </t>
  </si>
  <si>
    <t xml:space="preserve">3. Asset held for sale </t>
  </si>
  <si>
    <t>years</t>
  </si>
  <si>
    <t xml:space="preserve">Net cash generated from operating activities </t>
  </si>
  <si>
    <t xml:space="preserve">Total Assets (1+2+3) </t>
  </si>
  <si>
    <t xml:space="preserve">    Remeasurements of defined benefit plan</t>
  </si>
  <si>
    <t>B-Cash flow from investing activities</t>
  </si>
  <si>
    <t>(b) Income-tax effect</t>
  </si>
  <si>
    <t>Acquisition of property, plant and equipment (including capital work in progress</t>
  </si>
  <si>
    <t>EQUITY AND LIABILITIES</t>
  </si>
  <si>
    <t>Total other comprehensive income for the year</t>
  </si>
  <si>
    <t xml:space="preserve">and capital advances) </t>
  </si>
  <si>
    <t>1. Equity</t>
  </si>
  <si>
    <t xml:space="preserve">XI Total comprehensive income for the year (IX + X) </t>
  </si>
  <si>
    <t xml:space="preserve">Proceeds on sale of property, plant and equipment </t>
  </si>
  <si>
    <t>(a) Equity share capital</t>
  </si>
  <si>
    <t>XII Basic and diluted earnings per equity share (`) (Face value per</t>
  </si>
  <si>
    <t xml:space="preserve">Investment in equity shares </t>
  </si>
  <si>
    <t xml:space="preserve">(b) Other equity </t>
  </si>
  <si>
    <t xml:space="preserve">10A </t>
  </si>
  <si>
    <t xml:space="preserve">equity share ` 10) </t>
  </si>
  <si>
    <t xml:space="preserve">Redemption of liquid mutual funds, net </t>
  </si>
  <si>
    <t xml:space="preserve">(Increase)/Decrease in other bank balances </t>
  </si>
  <si>
    <t xml:space="preserve">Interest received </t>
  </si>
  <si>
    <t>Liabilities</t>
  </si>
  <si>
    <t>Net cash used in investing activities</t>
  </si>
  <si>
    <t>C-Cash flow from financing activities</t>
  </si>
  <si>
    <t>2. Non-current liabilities</t>
  </si>
  <si>
    <t xml:space="preserve">Repayment of long term borrowings </t>
  </si>
  <si>
    <t>(a) Financial liabilities</t>
  </si>
  <si>
    <t>Proceeds / (repayments) from short term borrowings (net)</t>
  </si>
  <si>
    <t xml:space="preserve">(i) Borrowings </t>
  </si>
  <si>
    <t xml:space="preserve">Dividend paid including tax on dividend </t>
  </si>
  <si>
    <t>(ii) Other financial liabilities</t>
  </si>
  <si>
    <t xml:space="preserve">Finance costs paid </t>
  </si>
  <si>
    <t>(b) Provisions</t>
  </si>
  <si>
    <t xml:space="preserve">Repayment of lease liability </t>
  </si>
  <si>
    <t>-</t>
  </si>
  <si>
    <t xml:space="preserve">(c) Deferred tax liabilities (net) </t>
  </si>
  <si>
    <t xml:space="preserve">17A </t>
  </si>
  <si>
    <t xml:space="preserve">Net cash used in financing activities </t>
  </si>
  <si>
    <t xml:space="preserve">Net increase in cash and cash equivalents </t>
  </si>
  <si>
    <t xml:space="preserve">Cash and cash equivalents at the beginning of the year </t>
  </si>
  <si>
    <t>3. Current liabilities</t>
  </si>
  <si>
    <t xml:space="preserve">Cash and cash equivalents at the end of the year </t>
  </si>
  <si>
    <t xml:space="preserve">     (i) Borrowings </t>
  </si>
  <si>
    <t xml:space="preserve">    (ii) Trade payables: </t>
  </si>
  <si>
    <t xml:space="preserve">     (a) Total outstanding dues of micro enterprises and small enterprises </t>
  </si>
  <si>
    <t xml:space="preserve">     (b) Total outstanding dues of creditors other than micro enterprises and small enterprises </t>
  </si>
  <si>
    <t xml:space="preserve">(iii) Other financial liabilities </t>
  </si>
  <si>
    <t>12A</t>
  </si>
  <si>
    <t>(b) Other current liabilities</t>
  </si>
  <si>
    <t>(c) Provisions</t>
  </si>
  <si>
    <t xml:space="preserve"> 13A </t>
  </si>
  <si>
    <t xml:space="preserve">(d) Current tax liabilities (net) </t>
  </si>
  <si>
    <t xml:space="preserve">Total Equity and Liabilities (1+2+3) </t>
  </si>
  <si>
    <t>Minda Industries</t>
  </si>
  <si>
    <t>Analysis</t>
  </si>
  <si>
    <t>Return Ratios</t>
  </si>
  <si>
    <t>● Return on Equity</t>
  </si>
  <si>
    <t>● Return on Assets</t>
  </si>
  <si>
    <t>● EBITDA Margin</t>
  </si>
  <si>
    <t>EBITDA Margin of Endurance Tech is greater than Minda Industries. 
This shows that Endurance Tech has higher opertaing efficiency and lower cost structure.</t>
  </si>
  <si>
    <t>● Net Profit Margin</t>
  </si>
  <si>
    <t>Solvency Ratio</t>
  </si>
  <si>
    <t>● Debt to Equity</t>
  </si>
  <si>
    <t>● Current Ratio</t>
  </si>
  <si>
    <t>Current Ratio of Endurance Tech is greater than Minda Industires. 
This means that Endurance Tech has better abilities to pay its short term liabilities and is managing its working capital in a better way.</t>
  </si>
  <si>
    <t>Valution Ratio*</t>
  </si>
  <si>
    <t>● Price to Book Ratio</t>
  </si>
  <si>
    <t>Price to book ratio of Minda Industries is higher than Endurance Tech.
This means that investors of Minda Industries are expecting better future earnings than of Endurance Tech</t>
  </si>
  <si>
    <t>● Price to Earning Ratio</t>
  </si>
  <si>
    <t xml:space="preserve">Price-Earning Ratio of Minda Indutries is much greater than Endurance Tech. 
This is because Minda Indutries  is growing immensely and shareholders are willing to pay for high share price today as they expect growth from the company. </t>
  </si>
  <si>
    <t>● Dividend Payout Ratio</t>
  </si>
  <si>
    <t>Both comapanies are sharing almost equivalent amount of dividend out of its profit to the shareholders</t>
  </si>
  <si>
    <t>* Market Price of shares as on 27th November 2020 of Endurance Technologies is Rs. 1,155 and Minda Industries is Rs. 386.25</t>
  </si>
  <si>
    <t>The Balance Sheet of Last 3 Years:</t>
  </si>
  <si>
    <t>ANALYSIS:</t>
  </si>
  <si>
    <t>Analysis of profitability, starts from G68</t>
  </si>
  <si>
    <t>As on 31st March 2018</t>
  </si>
  <si>
    <t>As can be seen in the balance sheet, the fixed assets are continuously increasing so the profitability would increase in the future.</t>
  </si>
  <si>
    <t>No change</t>
  </si>
  <si>
    <t>There is an increase in financial assets due to government incentives receivable of 902 Million(as mentioned in the annual report.</t>
  </si>
  <si>
    <t>No significant change</t>
  </si>
  <si>
    <t>Company is better managing it's trade receivable, hence receivable amount is decreasing every year despite of increase in revenue</t>
  </si>
  <si>
    <t>There is an increase in cash and cash equivalents due to better management of the working capital.</t>
  </si>
  <si>
    <t>Equity is steadily increasing due to increase in revenue and profits and better management of assets</t>
  </si>
  <si>
    <t>Increase in borrowings due to right of lease liability and increase in unsecured borrowings</t>
  </si>
  <si>
    <t>Increase in liability due to retention money payable for construction</t>
  </si>
  <si>
    <t>Increase in provisions made to employees for gratuity</t>
  </si>
  <si>
    <t>Decrease in short term borrowings due to better management</t>
  </si>
  <si>
    <t>Payment of foreign currency derivative liabilities and better management</t>
  </si>
  <si>
    <t>Better management and initiative taken by managers to reduce liabilities.</t>
  </si>
  <si>
    <t>Some Profitability Ratios for Last 3 Years:</t>
  </si>
  <si>
    <t>Ratios|Year</t>
  </si>
  <si>
    <t>Revenue</t>
  </si>
  <si>
    <t>Increase in revenue is due to investment in fixed assets. The company is expanding its operations. These fixed assets would help the company attain higher profitability in the future.</t>
  </si>
  <si>
    <t>Gross Profit Margin(%)</t>
  </si>
  <si>
    <t>Return on Equity(%)</t>
  </si>
  <si>
    <t>A rising ROE suggests that a company is increasing its profit generation without needing as much capital. It also indicates how well a company's management deploys shareholder capital. As can be seen in the balance sheet, the company hasn't significantly increased its capital in the past few years but a significant increase in profit is visible.</t>
  </si>
  <si>
    <t>Return on Assets(%)</t>
  </si>
  <si>
    <t>A company can arrive at a high ROA either by boosting its profit margin or, more efficiently, by using its assets to increase sales. By investing more in property, plan and equipment while keeping the operation costs steady and even declinig, the company has managed to increase its profit without increasing assets as much thus increasing RoA</t>
  </si>
  <si>
    <t>Net Profit Margin(%)</t>
  </si>
  <si>
    <t>Net profit margin has also seen a steady increase in the last few years. This is because the company has managed to increase its revenue without increasing its CoGS significantly. By better managing the fixed overhead expenses and investments, a clear increase in profits is visible</t>
  </si>
  <si>
    <t>Debt to Equity(X)</t>
  </si>
  <si>
    <t>Profitability Ratios</t>
  </si>
  <si>
    <t>Liquidity Ratios</t>
  </si>
  <si>
    <t>Debt-Equity Ratio</t>
  </si>
  <si>
    <t>Current Ratio</t>
  </si>
  <si>
    <t>Net Profit margin (%)</t>
  </si>
  <si>
    <t>Acid Test Ratio</t>
  </si>
  <si>
    <t>Return on equity (%)</t>
  </si>
  <si>
    <t>Dividend Payout Ratio</t>
  </si>
  <si>
    <t>Return on Assets (%)</t>
  </si>
  <si>
    <t>Inventory Turnover Ratio</t>
  </si>
  <si>
    <t>As we can see from the ratio above, the company's current ratio is consistently between 1.3 and 1.6 and is slowly increasing over past 3 years indicating that it is focussing on increasing it's ability to fulfill the short-term obligations.</t>
  </si>
  <si>
    <t>INDUSTRY AVERAGES</t>
  </si>
  <si>
    <t>Entities</t>
  </si>
  <si>
    <t>DE Ratio</t>
  </si>
  <si>
    <t>ROE (%)</t>
  </si>
  <si>
    <t>ROA (%)</t>
  </si>
  <si>
    <t>WABCO India Ltd.</t>
  </si>
  <si>
    <t>Minda Corporation Ltd.</t>
  </si>
  <si>
    <t>Suprajit Engineering Ltd.</t>
  </si>
  <si>
    <t>Alicon Castalloy Ltd.</t>
  </si>
  <si>
    <t>Munjal Showa Ltd.</t>
  </si>
  <si>
    <t>Banco Products (India) Ltd.</t>
  </si>
  <si>
    <t>Lumax Auto Technologies Ltd.</t>
  </si>
  <si>
    <t>Munjal Auto Industries Ltd.</t>
  </si>
  <si>
    <t>PPAP Automotive Ltd.</t>
  </si>
  <si>
    <t>Jay Ushin Ltd.</t>
  </si>
  <si>
    <t>Commercial Engineers and Body Builders Co Ltd.</t>
  </si>
  <si>
    <t>GS Auto International Ltd.</t>
  </si>
  <si>
    <t>Remsons Industries Ltd.</t>
  </si>
  <si>
    <t>Hindustan Hardy Ltd.</t>
  </si>
  <si>
    <t>Earnings per share</t>
  </si>
  <si>
    <t>As we can see, the EPS for the company is growing which implies that the company is generating greater and greater profits.</t>
  </si>
  <si>
    <t>P/E Ratio</t>
  </si>
  <si>
    <t>Debt-to-Equity Ratio</t>
  </si>
  <si>
    <t>Return on Equity (%)</t>
  </si>
  <si>
    <t>The stock is a BUY</t>
  </si>
  <si>
    <t>As seen from the recent stock price movement of this stock, it is relatively stable. It is a part of Auto ancillary industry which is complement to the automobile sector. As seen from the market trends, the sales of two wheelers have picked up and in some cases, even crossed pre-COVID levels and hence this stock is expected to gain more. So it is a nice time to buy this stock as it is highly expected to yield handsome returns.</t>
  </si>
  <si>
    <t>Data Sources</t>
  </si>
  <si>
    <t>MoneyControl</t>
  </si>
  <si>
    <t>Annual Reports of companies</t>
  </si>
  <si>
    <t>Competitor Firm: Minda Industries Ltd.</t>
  </si>
  <si>
    <t>The P/E ratio helps investors determine the market value of a stock as compared to the company's earnings i.e. what the market is willing to pay today for a stock based on its past or future earnings. The company had last year witnessed a huge drop in the P/E ratio, and is now very close to the industry average. Thereore, the current stock price is right relative to its earning and the stock has never been as stable as it is now.</t>
  </si>
  <si>
    <t xml:space="preserve">We can see notable decrease in Debt-to-Equity ratio of the company over the period 2019 to 2020, indicating the company is slowly paying off its debts. Also the ratio is lower than the industry average (0.43)*. While it may result in over-reliance on equity for financing of the company operations, it also shows that its relatively low-risk investment. </t>
  </si>
  <si>
    <t>ROE tells us the company’s efficiency at generating profits from money invested in it. As per the aforementioned data, the ROE percentage of Endurance Tech. is increasing steadily over the years and is sufficiently greater than the industry average (5.25%)*. Thus this stock can produce more profit from each rupee invested on it and hence should certainly be a good choice for buy.</t>
  </si>
  <si>
    <t>* The industry averages have been calculated and shown in Q6</t>
  </si>
  <si>
    <t>Hence as we see, the company is focussing more on liquidity than profitability</t>
  </si>
  <si>
    <t>A higher gross profit margin indicates that a company can make a reasonable profit on sales, as long as it keeps overhead costs in control. Investors tend to pay more for a company with higher gross profit. There has been no significant increase in inventory and revenue, thus in the gross profit margin however, profits have seen a steady increase in the last 3 years as the company is better managing it's assets and liabilites and reducing its current liabilities.</t>
  </si>
  <si>
    <t>A high debt-to-equity ratio indicates that a company may not be able to generate enough cash to satisfy its debt obligations. The fact that the company was able to reduce its debt to equity ratio last year indicates that the company is reducing its debt, as can be seen in the current borrowings which have reduced considerably, but this reduction has not caused a significant reduction in revenue.</t>
  </si>
  <si>
    <t>There is an increase in financial assets due to government incentives receivable of 902 Million (as mentioned in the annual report).</t>
  </si>
  <si>
    <t>INDUSTRY AVERAGE</t>
  </si>
  <si>
    <t>As we see from the data above, the company's Debt-Equity ratio is a lot lower than the industry average of 0.43 which implies that the company might be over-relying on equity which is costly and inefficient. But as we can see, the ROE, ROA and Net profit margin of the company are increasing steadily implying that it is trying to increase the efficiency of profit generaton as well. Also, the ROA of the company is significantly higher than the industry average of 3.78% which means that the company is earning more money on less investment than its counterparts signifying good financial health of the company. This indicates, that the company is not investing heavily in future projects but just trying to maintain a stable and healthy profitability margin.</t>
  </si>
  <si>
    <t>Return on Equity of Endurance Tech is greater than Minda Industries. 
This shows that Endurance Tech has higher proficiency to generate profits from its shareholders' capital than Minda Industries.</t>
  </si>
  <si>
    <t>Return on Assets of Endurance Tech is greater than Minda Industries. 
This shows that Endurance Tech has higher proficiency to generate profits by using its assets.</t>
  </si>
  <si>
    <t>Net Profit Margin of Endurance Tech is greater than Minda Industries. 
This shows that Endurance Tech has higher overall profitability due to lower cost structure and minimalistic Finance cost.</t>
  </si>
  <si>
    <t>Debt to Equity of Endurance Tech is much lower than Minda Industires. 
This means that Endurance Tech is comparatively Debt free and using its own capital for capex requirements.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</si>
</sst>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0.00_);_(* \(#,##0.00\);_(* &quot;-&quot;??_);_(@_)"/>
    <numFmt numFmtId="165" formatCode="0.000"/>
    <numFmt numFmtId="166" formatCode="#,##0.000"/>
  </numFmts>
  <fonts count="27">
    <font>
      <sz val="11"/>
      <color theme="1"/>
      <name val="Calibri"/>
      <family val="2"/>
      <scheme val="minor"/>
    </font>
    <font>
      <b/>
      <sz val="11"/>
      <color theme="1"/>
      <name val="Calibri"/>
      <family val="2"/>
      <scheme val="minor"/>
    </font>
    <font>
      <sz val="11"/>
      <color rgb="FF000000"/>
      <name val="Calibri"/>
      <family val="2"/>
    </font>
    <font>
      <b/>
      <u/>
      <sz val="16"/>
      <color rgb="FF000000"/>
      <name val="Calibri"/>
      <family val="2"/>
    </font>
    <font>
      <b/>
      <sz val="11"/>
      <color rgb="FF000000"/>
      <name val="Calibri"/>
      <family val="2"/>
    </font>
    <font>
      <b/>
      <sz val="14"/>
      <color rgb="FF000000"/>
      <name val="Calibri"/>
      <family val="2"/>
    </font>
    <font>
      <b/>
      <sz val="12"/>
      <color rgb="FF000000"/>
      <name val="Calibri"/>
      <family val="2"/>
    </font>
    <font>
      <b/>
      <sz val="14"/>
      <color theme="1"/>
      <name val="Calibri"/>
      <family val="2"/>
      <scheme val="minor"/>
    </font>
    <font>
      <sz val="9"/>
      <color rgb="FF202020"/>
      <name val="Roboto"/>
    </font>
    <font>
      <b/>
      <sz val="9"/>
      <color rgb="FF202020"/>
      <name val="Roboto"/>
    </font>
    <font>
      <sz val="11"/>
      <color rgb="FF202020"/>
      <name val="Calibri"/>
      <family val="2"/>
      <scheme val="minor"/>
    </font>
    <font>
      <sz val="11"/>
      <color rgb="FF000000"/>
      <name val="Calibri"/>
      <family val="2"/>
    </font>
    <font>
      <b/>
      <sz val="18"/>
      <color theme="1"/>
      <name val="Calibri"/>
      <family val="2"/>
      <scheme val="minor"/>
    </font>
    <font>
      <sz val="11"/>
      <color theme="1"/>
      <name val="Calibri"/>
      <family val="2"/>
    </font>
    <font>
      <sz val="11"/>
      <color theme="1"/>
      <name val="Calibri"/>
      <family val="2"/>
      <scheme val="minor"/>
    </font>
    <font>
      <b/>
      <sz val="11"/>
      <color theme="0"/>
      <name val="Calibri"/>
      <family val="2"/>
      <scheme val="minor"/>
    </font>
    <font>
      <sz val="11"/>
      <color theme="1"/>
      <name val="Calibri"/>
      <family val="2"/>
    </font>
    <font>
      <sz val="11"/>
      <color theme="0"/>
      <name val="Calibri"/>
      <family val="2"/>
    </font>
    <font>
      <sz val="11"/>
      <color rgb="FF444444"/>
      <name val="Calibri"/>
      <family val="2"/>
      <charset val="1"/>
    </font>
    <font>
      <sz val="11"/>
      <color rgb="FF202124"/>
      <name val="Calibri"/>
      <family val="2"/>
    </font>
    <font>
      <sz val="11"/>
      <color rgb="FF333333"/>
      <name val="Latoregular"/>
      <charset val="1"/>
    </font>
    <font>
      <b/>
      <sz val="11"/>
      <color rgb="FF000000"/>
      <name val="Calibri"/>
      <family val="2"/>
      <scheme val="minor"/>
    </font>
    <font>
      <b/>
      <sz val="11"/>
      <color theme="1"/>
      <name val="Calibri"/>
      <family val="2"/>
    </font>
    <font>
      <sz val="11"/>
      <color rgb="FF333333"/>
      <name val="Calibri"/>
      <family val="2"/>
    </font>
    <font>
      <b/>
      <i/>
      <sz val="11"/>
      <color theme="1"/>
      <name val="Calibri"/>
      <family val="2"/>
      <scheme val="minor"/>
    </font>
    <font>
      <b/>
      <sz val="12"/>
      <color theme="1"/>
      <name val="Calibri"/>
      <family val="2"/>
      <scheme val="minor"/>
    </font>
    <font>
      <b/>
      <sz val="11"/>
      <color theme="0"/>
      <name val="Calibri"/>
      <family val="2"/>
    </font>
  </fonts>
  <fills count="6">
    <fill>
      <patternFill patternType="none"/>
    </fill>
    <fill>
      <patternFill patternType="gray125"/>
    </fill>
    <fill>
      <patternFill patternType="solid">
        <fgColor rgb="FF0070C0"/>
        <bgColor indexed="64"/>
      </patternFill>
    </fill>
    <fill>
      <patternFill patternType="solid">
        <fgColor rgb="FF0070C0"/>
        <bgColor rgb="FF000000"/>
      </patternFill>
    </fill>
    <fill>
      <patternFill patternType="solid">
        <fgColor rgb="FFFFFFFF"/>
        <bgColor indexed="64"/>
      </patternFill>
    </fill>
    <fill>
      <patternFill patternType="solid">
        <fgColor rgb="FF92D050"/>
        <bgColor indexed="64"/>
      </patternFill>
    </fill>
  </fills>
  <borders count="27">
    <border>
      <left/>
      <right/>
      <top/>
      <bottom/>
      <diagonal/>
    </border>
    <border>
      <left/>
      <right/>
      <top/>
      <bottom style="thin">
        <color indexed="64"/>
      </bottom>
      <diagonal/>
    </border>
    <border>
      <left/>
      <right/>
      <top style="thin">
        <color indexed="64"/>
      </top>
      <bottom/>
      <diagonal/>
    </border>
    <border>
      <left style="thin">
        <color indexed="64"/>
      </left>
      <right/>
      <top style="thin">
        <color indexed="64"/>
      </top>
      <bottom/>
      <diagonal/>
    </border>
    <border>
      <left/>
      <right style="thin">
        <color rgb="FF000000"/>
      </right>
      <top style="thin">
        <color indexed="64"/>
      </top>
      <bottom/>
      <diagonal/>
    </border>
    <border>
      <left style="thick">
        <color indexed="64"/>
      </left>
      <right/>
      <top style="thick">
        <color indexed="64"/>
      </top>
      <bottom/>
      <diagonal/>
    </border>
    <border>
      <left/>
      <right/>
      <top style="thick">
        <color indexed="64"/>
      </top>
      <bottom/>
      <diagonal/>
    </border>
    <border>
      <left/>
      <right style="thick">
        <color rgb="FF000000"/>
      </right>
      <top style="thick">
        <color indexed="64"/>
      </top>
      <bottom/>
      <diagonal/>
    </border>
    <border>
      <left style="thin">
        <color indexed="64"/>
      </left>
      <right/>
      <top/>
      <bottom/>
      <diagonal/>
    </border>
    <border>
      <left/>
      <right style="thin">
        <color rgb="FF000000"/>
      </right>
      <top/>
      <bottom/>
      <diagonal/>
    </border>
    <border>
      <left style="thick">
        <color indexed="64"/>
      </left>
      <right/>
      <top/>
      <bottom/>
      <diagonal/>
    </border>
    <border>
      <left/>
      <right style="thick">
        <color rgb="FF000000"/>
      </right>
      <top/>
      <bottom/>
      <diagonal/>
    </border>
    <border>
      <left/>
      <right style="thin">
        <color indexed="64"/>
      </right>
      <top/>
      <bottom/>
      <diagonal/>
    </border>
    <border>
      <left/>
      <right style="thick">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ck">
        <color indexed="64"/>
      </left>
      <right/>
      <top/>
      <bottom style="thick">
        <color indexed="64"/>
      </bottom>
      <diagonal/>
    </border>
    <border>
      <left/>
      <right/>
      <top/>
      <bottom style="thick">
        <color indexed="64"/>
      </bottom>
      <diagonal/>
    </border>
    <border>
      <left/>
      <right style="thick">
        <color indexed="64"/>
      </right>
      <top/>
      <bottom style="thick">
        <color indexed="64"/>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hair">
        <color auto="1"/>
      </left>
      <right style="hair">
        <color auto="1"/>
      </right>
      <top style="hair">
        <color auto="1"/>
      </top>
      <bottom style="hair">
        <color auto="1"/>
      </bottom>
      <diagonal/>
    </border>
    <border>
      <left style="thin">
        <color rgb="FF000000"/>
      </left>
      <right style="thin">
        <color rgb="FF000000"/>
      </right>
      <top style="thin">
        <color indexed="64"/>
      </top>
      <bottom/>
      <diagonal/>
    </border>
    <border>
      <left style="thin">
        <color rgb="FF000000"/>
      </left>
      <right style="thin">
        <color rgb="FF000000"/>
      </right>
      <top style="thin">
        <color rgb="FF000000"/>
      </top>
      <bottom/>
      <diagonal/>
    </border>
  </borders>
  <cellStyleXfs count="3">
    <xf numFmtId="0" fontId="0" fillId="0" borderId="0"/>
    <xf numFmtId="164" fontId="14" fillId="0" borderId="0" applyFont="0" applyFill="0" applyBorder="0" applyAlignment="0" applyProtection="0"/>
    <xf numFmtId="9" fontId="14" fillId="0" borderId="0" applyFont="0" applyFill="0" applyBorder="0" applyAlignment="0" applyProtection="0"/>
  </cellStyleXfs>
  <cellXfs count="168">
    <xf numFmtId="0" fontId="0" fillId="0" borderId="0" xfId="0"/>
    <xf numFmtId="0" fontId="1" fillId="0" borderId="0" xfId="0" applyFont="1"/>
    <xf numFmtId="0" fontId="2" fillId="0" borderId="12" xfId="0" applyFont="1" applyFill="1" applyBorder="1" applyAlignment="1"/>
    <xf numFmtId="0" fontId="4" fillId="0" borderId="12" xfId="0" applyFont="1" applyFill="1" applyBorder="1" applyAlignment="1"/>
    <xf numFmtId="0" fontId="4" fillId="0" borderId="10" xfId="0" applyFont="1" applyFill="1" applyBorder="1" applyAlignment="1"/>
    <xf numFmtId="0" fontId="4" fillId="0" borderId="13" xfId="0" applyFont="1" applyFill="1" applyBorder="1" applyAlignment="1"/>
    <xf numFmtId="0" fontId="5" fillId="0" borderId="8" xfId="0" applyFont="1" applyFill="1" applyBorder="1" applyAlignment="1"/>
    <xf numFmtId="0" fontId="2" fillId="0" borderId="13" xfId="0" applyFont="1" applyFill="1" applyBorder="1" applyAlignment="1"/>
    <xf numFmtId="0" fontId="6" fillId="0" borderId="8" xfId="0" applyFont="1" applyFill="1" applyBorder="1" applyAlignment="1"/>
    <xf numFmtId="0" fontId="2" fillId="0" borderId="14" xfId="0" applyFont="1" applyFill="1" applyBorder="1" applyAlignment="1"/>
    <xf numFmtId="0" fontId="4" fillId="0" borderId="16" xfId="0" applyFont="1" applyFill="1" applyBorder="1" applyAlignment="1"/>
    <xf numFmtId="0" fontId="4" fillId="0" borderId="14" xfId="0" applyFont="1" applyFill="1" applyBorder="1" applyAlignment="1"/>
    <xf numFmtId="0" fontId="2" fillId="0" borderId="0" xfId="0" applyFont="1" applyFill="1" applyBorder="1" applyAlignment="1">
      <alignment horizontal="center"/>
    </xf>
    <xf numFmtId="4" fontId="2" fillId="0" borderId="0" xfId="0" applyNumberFormat="1" applyFont="1" applyFill="1" applyBorder="1" applyAlignment="1">
      <alignment horizontal="center"/>
    </xf>
    <xf numFmtId="4" fontId="2" fillId="0" borderId="12" xfId="0" applyNumberFormat="1" applyFont="1" applyFill="1" applyBorder="1" applyAlignment="1">
      <alignment horizontal="center"/>
    </xf>
    <xf numFmtId="0" fontId="2" fillId="0" borderId="12" xfId="0" applyFont="1" applyFill="1" applyBorder="1" applyAlignment="1">
      <alignment horizontal="center"/>
    </xf>
    <xf numFmtId="4" fontId="4" fillId="0" borderId="0" xfId="0" applyNumberFormat="1" applyFont="1" applyFill="1" applyBorder="1" applyAlignment="1">
      <alignment horizontal="center"/>
    </xf>
    <xf numFmtId="0" fontId="4" fillId="0" borderId="12" xfId="0" applyFont="1" applyFill="1" applyBorder="1" applyAlignment="1">
      <alignment horizontal="center"/>
    </xf>
    <xf numFmtId="0" fontId="4" fillId="0" borderId="0" xfId="0" applyFont="1" applyFill="1" applyBorder="1" applyAlignment="1">
      <alignment horizontal="center"/>
    </xf>
    <xf numFmtId="4" fontId="4" fillId="0" borderId="12" xfId="0" applyNumberFormat="1" applyFont="1" applyFill="1" applyBorder="1" applyAlignment="1">
      <alignment horizontal="center"/>
    </xf>
    <xf numFmtId="0" fontId="2" fillId="0" borderId="1" xfId="0" applyFont="1" applyFill="1" applyBorder="1" applyAlignment="1">
      <alignment horizontal="center"/>
    </xf>
    <xf numFmtId="4" fontId="4" fillId="0" borderId="1" xfId="0" applyNumberFormat="1" applyFont="1" applyFill="1" applyBorder="1" applyAlignment="1">
      <alignment horizontal="center"/>
    </xf>
    <xf numFmtId="4" fontId="4" fillId="0" borderId="15" xfId="0" applyNumberFormat="1" applyFont="1" applyFill="1" applyBorder="1" applyAlignment="1">
      <alignment horizontal="center"/>
    </xf>
    <xf numFmtId="0" fontId="2" fillId="0" borderId="15" xfId="0" applyFont="1" applyFill="1" applyBorder="1" applyAlignment="1">
      <alignment horizontal="center"/>
    </xf>
    <xf numFmtId="0" fontId="4" fillId="0" borderId="13" xfId="0" applyFont="1" applyFill="1" applyBorder="1" applyAlignment="1">
      <alignment horizontal="center"/>
    </xf>
    <xf numFmtId="4" fontId="2" fillId="0" borderId="13" xfId="0" applyNumberFormat="1" applyFont="1" applyFill="1" applyBorder="1" applyAlignment="1">
      <alignment horizontal="center"/>
    </xf>
    <xf numFmtId="0" fontId="2" fillId="0" borderId="13" xfId="0" applyFont="1" applyFill="1" applyBorder="1" applyAlignment="1">
      <alignment horizontal="center"/>
    </xf>
    <xf numFmtId="4" fontId="4" fillId="0" borderId="13" xfId="0" applyNumberFormat="1" applyFont="1" applyFill="1" applyBorder="1" applyAlignment="1">
      <alignment horizontal="center"/>
    </xf>
    <xf numFmtId="0" fontId="2" fillId="0" borderId="13" xfId="0" quotePrefix="1" applyFont="1" applyFill="1" applyBorder="1" applyAlignment="1">
      <alignment horizontal="center"/>
    </xf>
    <xf numFmtId="0" fontId="4" fillId="0" borderId="17" xfId="0" applyFont="1" applyFill="1" applyBorder="1" applyAlignment="1">
      <alignment horizontal="center"/>
    </xf>
    <xf numFmtId="0" fontId="4" fillId="0" borderId="18" xfId="0" applyFont="1" applyFill="1" applyBorder="1" applyAlignment="1">
      <alignment horizontal="center"/>
    </xf>
    <xf numFmtId="0" fontId="0" fillId="0" borderId="0" xfId="0" applyAlignment="1">
      <alignment horizontal="right"/>
    </xf>
    <xf numFmtId="10" fontId="0" fillId="0" borderId="0" xfId="0" applyNumberFormat="1"/>
    <xf numFmtId="3" fontId="8" fillId="0" borderId="0" xfId="0" applyNumberFormat="1" applyFont="1"/>
    <xf numFmtId="0" fontId="0" fillId="0" borderId="0" xfId="0" applyAlignment="1">
      <alignment wrapText="1"/>
    </xf>
    <xf numFmtId="0" fontId="11" fillId="0" borderId="19" xfId="0" applyFont="1" applyBorder="1"/>
    <xf numFmtId="2" fontId="4" fillId="0" borderId="0" xfId="0" applyNumberFormat="1" applyFont="1" applyFill="1" applyBorder="1" applyAlignment="1">
      <alignment horizontal="center"/>
    </xf>
    <xf numFmtId="2" fontId="11" fillId="0" borderId="0" xfId="0" applyNumberFormat="1" applyFont="1" applyAlignment="1">
      <alignment horizontal="center"/>
    </xf>
    <xf numFmtId="0" fontId="1" fillId="0" borderId="19" xfId="0" applyFont="1" applyBorder="1"/>
    <xf numFmtId="0" fontId="0" fillId="0" borderId="19" xfId="0" applyBorder="1"/>
    <xf numFmtId="0" fontId="12" fillId="0" borderId="0" xfId="0" applyFont="1"/>
    <xf numFmtId="0" fontId="0" fillId="0" borderId="9" xfId="0" applyBorder="1"/>
    <xf numFmtId="0" fontId="1" fillId="0" borderId="9" xfId="0" applyFont="1" applyBorder="1"/>
    <xf numFmtId="0" fontId="3" fillId="0" borderId="20" xfId="0" applyFont="1" applyFill="1" applyBorder="1" applyAlignment="1">
      <alignment horizontal="center" vertical="center"/>
    </xf>
    <xf numFmtId="0" fontId="3" fillId="0" borderId="21" xfId="0" applyFont="1" applyFill="1" applyBorder="1" applyAlignment="1">
      <alignment horizontal="center" vertical="center"/>
    </xf>
    <xf numFmtId="0" fontId="0" fillId="0" borderId="22" xfId="0" applyBorder="1"/>
    <xf numFmtId="0" fontId="5" fillId="0" borderId="19" xfId="0" applyFont="1" applyFill="1" applyBorder="1" applyAlignment="1"/>
    <xf numFmtId="0" fontId="2" fillId="0" borderId="19" xfId="0" applyFont="1" applyFill="1" applyBorder="1" applyAlignment="1"/>
    <xf numFmtId="0" fontId="4" fillId="0" borderId="19" xfId="0" applyFont="1" applyFill="1" applyBorder="1" applyAlignment="1"/>
    <xf numFmtId="0" fontId="2" fillId="0" borderId="19" xfId="0" applyFont="1" applyFill="1" applyBorder="1" applyAlignment="1">
      <alignment horizontal="center"/>
    </xf>
    <xf numFmtId="4" fontId="2" fillId="0" borderId="19" xfId="0" applyNumberFormat="1" applyFont="1" applyFill="1" applyBorder="1" applyAlignment="1">
      <alignment horizontal="center"/>
    </xf>
    <xf numFmtId="4" fontId="4" fillId="0" borderId="19" xfId="0" applyNumberFormat="1" applyFont="1" applyFill="1" applyBorder="1" applyAlignment="1">
      <alignment horizontal="center"/>
    </xf>
    <xf numFmtId="0" fontId="4" fillId="0" borderId="19" xfId="0" applyFont="1" applyFill="1" applyBorder="1" applyAlignment="1">
      <alignment horizontal="center"/>
    </xf>
    <xf numFmtId="0" fontId="6" fillId="0" borderId="19" xfId="0" applyFont="1" applyFill="1" applyBorder="1" applyAlignment="1"/>
    <xf numFmtId="0" fontId="2" fillId="0" borderId="23" xfId="0" applyFont="1" applyFill="1" applyBorder="1" applyAlignment="1"/>
    <xf numFmtId="0" fontId="4" fillId="0" borderId="23" xfId="0" applyFont="1" applyFill="1" applyBorder="1" applyAlignment="1"/>
    <xf numFmtId="4" fontId="2" fillId="0" borderId="22" xfId="0" applyNumberFormat="1" applyFont="1" applyFill="1" applyBorder="1" applyAlignment="1">
      <alignment horizontal="center"/>
    </xf>
    <xf numFmtId="0" fontId="2" fillId="0" borderId="20" xfId="0" applyFont="1" applyFill="1" applyBorder="1" applyAlignment="1"/>
    <xf numFmtId="0" fontId="1" fillId="0" borderId="22" xfId="0" applyFont="1" applyBorder="1"/>
    <xf numFmtId="0" fontId="0" fillId="0" borderId="19" xfId="0" applyBorder="1" applyAlignment="1">
      <alignment horizontal="center"/>
    </xf>
    <xf numFmtId="4" fontId="13" fillId="0" borderId="9" xfId="0" applyNumberFormat="1" applyFont="1" applyBorder="1" applyAlignment="1">
      <alignment horizontal="center"/>
    </xf>
    <xf numFmtId="0" fontId="1" fillId="0" borderId="19" xfId="0" applyFont="1" applyBorder="1" applyAlignment="1">
      <alignment horizontal="center"/>
    </xf>
    <xf numFmtId="0" fontId="0" fillId="0" borderId="0" xfId="0" applyAlignment="1">
      <alignment vertical="top"/>
    </xf>
    <xf numFmtId="4" fontId="0" fillId="0" borderId="0" xfId="0" applyNumberFormat="1" applyAlignment="1">
      <alignment vertical="top"/>
    </xf>
    <xf numFmtId="0" fontId="0" fillId="0" borderId="0" xfId="0" applyAlignment="1">
      <alignment vertical="center"/>
    </xf>
    <xf numFmtId="0" fontId="0" fillId="0" borderId="0" xfId="0" applyBorder="1"/>
    <xf numFmtId="0" fontId="0" fillId="0" borderId="0" xfId="0" applyBorder="1" applyAlignment="1">
      <alignment wrapText="1"/>
    </xf>
    <xf numFmtId="0" fontId="0" fillId="0" borderId="0" xfId="0" applyBorder="1" applyAlignment="1"/>
    <xf numFmtId="0" fontId="0" fillId="0" borderId="0" xfId="0" applyFont="1" applyBorder="1" applyAlignment="1">
      <alignment wrapText="1"/>
    </xf>
    <xf numFmtId="0" fontId="15" fillId="2" borderId="24" xfId="0" applyFont="1" applyFill="1" applyBorder="1" applyAlignment="1">
      <alignment vertical="center" wrapText="1"/>
    </xf>
    <xf numFmtId="0" fontId="0" fillId="0" borderId="24" xfId="0" applyBorder="1" applyAlignment="1">
      <alignment vertical="center"/>
    </xf>
    <xf numFmtId="0" fontId="0" fillId="0" borderId="24" xfId="0" applyBorder="1"/>
    <xf numFmtId="0" fontId="16" fillId="0" borderId="24" xfId="0" applyFont="1" applyBorder="1" applyAlignment="1">
      <alignment vertical="center"/>
    </xf>
    <xf numFmtId="10" fontId="0" fillId="0" borderId="24" xfId="2" applyNumberFormat="1" applyFont="1" applyBorder="1" applyAlignment="1">
      <alignment vertical="center"/>
    </xf>
    <xf numFmtId="10" fontId="0" fillId="0" borderId="24" xfId="2" applyNumberFormat="1" applyFont="1" applyFill="1" applyBorder="1" applyAlignment="1">
      <alignment vertical="center"/>
    </xf>
    <xf numFmtId="0" fontId="0" fillId="0" borderId="24" xfId="0" applyBorder="1" applyAlignment="1">
      <alignment wrapText="1"/>
    </xf>
    <xf numFmtId="4" fontId="0" fillId="0" borderId="24" xfId="0" applyNumberFormat="1" applyBorder="1" applyAlignment="1">
      <alignment vertical="center"/>
    </xf>
    <xf numFmtId="0" fontId="0" fillId="0" borderId="24" xfId="0" applyFont="1" applyBorder="1" applyAlignment="1">
      <alignment wrapText="1"/>
    </xf>
    <xf numFmtId="164" fontId="0" fillId="0" borderId="24" xfId="1" applyFont="1" applyBorder="1" applyAlignment="1">
      <alignment vertical="center"/>
    </xf>
    <xf numFmtId="0" fontId="0" fillId="0" borderId="0" xfId="0" applyAlignment="1"/>
    <xf numFmtId="10" fontId="0" fillId="0" borderId="19" xfId="2" applyNumberFormat="1" applyFont="1" applyBorder="1"/>
    <xf numFmtId="164" fontId="0" fillId="0" borderId="19" xfId="1" applyFont="1" applyBorder="1"/>
    <xf numFmtId="164" fontId="11" fillId="0" borderId="19" xfId="1" applyFont="1" applyBorder="1"/>
    <xf numFmtId="10" fontId="11" fillId="0" borderId="19" xfId="2" applyNumberFormat="1" applyFont="1" applyBorder="1"/>
    <xf numFmtId="164" fontId="17" fillId="2" borderId="19" xfId="1" applyFont="1" applyFill="1" applyBorder="1"/>
    <xf numFmtId="10" fontId="17" fillId="2" borderId="19" xfId="2" applyNumberFormat="1" applyFont="1" applyFill="1" applyBorder="1"/>
    <xf numFmtId="0" fontId="17" fillId="3" borderId="19" xfId="0" applyFont="1" applyFill="1" applyBorder="1"/>
    <xf numFmtId="164" fontId="17" fillId="3" borderId="19" xfId="1" applyFont="1" applyFill="1" applyBorder="1"/>
    <xf numFmtId="10" fontId="17" fillId="3" borderId="19" xfId="2" applyNumberFormat="1" applyFont="1" applyFill="1" applyBorder="1"/>
    <xf numFmtId="0" fontId="4" fillId="0" borderId="19" xfId="0" applyFont="1" applyBorder="1"/>
    <xf numFmtId="0" fontId="1" fillId="0" borderId="0" xfId="0" applyFont="1" applyAlignment="1"/>
    <xf numFmtId="2" fontId="0" fillId="0" borderId="22" xfId="0" applyNumberFormat="1" applyBorder="1"/>
    <xf numFmtId="2" fontId="18" fillId="0" borderId="0" xfId="0" quotePrefix="1" applyNumberFormat="1" applyFont="1"/>
    <xf numFmtId="0" fontId="7" fillId="0" borderId="19" xfId="0" applyFont="1" applyBorder="1"/>
    <xf numFmtId="10" fontId="1" fillId="0" borderId="19" xfId="0" applyNumberFormat="1" applyFont="1" applyBorder="1"/>
    <xf numFmtId="0" fontId="0" fillId="0" borderId="19" xfId="0" applyBorder="1" applyAlignment="1">
      <alignment horizontal="right"/>
    </xf>
    <xf numFmtId="10" fontId="0" fillId="0" borderId="19" xfId="0" applyNumberFormat="1" applyBorder="1"/>
    <xf numFmtId="3" fontId="8" fillId="0" borderId="19" xfId="0" applyNumberFormat="1" applyFont="1" applyBorder="1"/>
    <xf numFmtId="9" fontId="1" fillId="0" borderId="19" xfId="0" applyNumberFormat="1" applyFont="1" applyBorder="1"/>
    <xf numFmtId="3" fontId="9" fillId="0" borderId="19" xfId="0" applyNumberFormat="1" applyFont="1" applyBorder="1"/>
    <xf numFmtId="10" fontId="8" fillId="0" borderId="19" xfId="0" applyNumberFormat="1" applyFont="1" applyBorder="1"/>
    <xf numFmtId="15" fontId="2" fillId="0" borderId="19" xfId="0" applyNumberFormat="1" applyFont="1" applyFill="1" applyBorder="1" applyAlignment="1"/>
    <xf numFmtId="165" fontId="18" fillId="0" borderId="0" xfId="0" quotePrefix="1" applyNumberFormat="1" applyFont="1"/>
    <xf numFmtId="166" fontId="0" fillId="0" borderId="24" xfId="0" applyNumberFormat="1" applyBorder="1" applyAlignment="1">
      <alignment vertical="center"/>
    </xf>
    <xf numFmtId="165" fontId="0" fillId="0" borderId="22" xfId="0" applyNumberFormat="1" applyBorder="1"/>
    <xf numFmtId="0" fontId="0" fillId="0" borderId="0" xfId="0" applyAlignment="1">
      <alignment vertical="top" wrapText="1"/>
    </xf>
    <xf numFmtId="0" fontId="1" fillId="0" borderId="0" xfId="0" applyFont="1" applyAlignment="1">
      <alignment vertical="top"/>
    </xf>
    <xf numFmtId="4" fontId="2" fillId="0" borderId="12" xfId="0" applyNumberFormat="1" applyFont="1" applyFill="1" applyBorder="1" applyAlignment="1">
      <alignment horizontal="right"/>
    </xf>
    <xf numFmtId="4" fontId="2" fillId="0" borderId="9" xfId="0" applyNumberFormat="1" applyFont="1" applyFill="1" applyBorder="1" applyAlignment="1"/>
    <xf numFmtId="0" fontId="19" fillId="0" borderId="0" xfId="0" applyFont="1" applyAlignment="1">
      <alignment vertical="top" wrapText="1"/>
    </xf>
    <xf numFmtId="0" fontId="19" fillId="0" borderId="0" xfId="0" applyFont="1" applyAlignment="1">
      <alignment horizontal="left" vertical="top" wrapText="1"/>
    </xf>
    <xf numFmtId="4" fontId="0" fillId="0" borderId="19" xfId="0" applyNumberFormat="1" applyFont="1" applyBorder="1" applyAlignment="1"/>
    <xf numFmtId="0" fontId="21" fillId="5" borderId="0" xfId="0" applyFont="1" applyFill="1" applyAlignment="1"/>
    <xf numFmtId="0" fontId="20" fillId="4" borderId="0" xfId="0" applyFont="1" applyFill="1" applyBorder="1" applyAlignment="1">
      <alignment wrapText="1"/>
    </xf>
    <xf numFmtId="0" fontId="18" fillId="0" borderId="0" xfId="0" quotePrefix="1" applyFont="1"/>
    <xf numFmtId="0" fontId="22" fillId="0" borderId="19" xfId="0" applyFont="1" applyBorder="1"/>
    <xf numFmtId="0" fontId="23" fillId="4" borderId="19" xfId="0" applyFont="1" applyFill="1" applyBorder="1" applyAlignment="1">
      <alignment wrapText="1"/>
    </xf>
    <xf numFmtId="2" fontId="23" fillId="4" borderId="19" xfId="0" applyNumberFormat="1" applyFont="1" applyFill="1" applyBorder="1" applyAlignment="1">
      <alignment wrapText="1"/>
    </xf>
    <xf numFmtId="165" fontId="23" fillId="4" borderId="19" xfId="0" applyNumberFormat="1" applyFont="1" applyFill="1" applyBorder="1" applyAlignment="1">
      <alignment wrapText="1"/>
    </xf>
    <xf numFmtId="0" fontId="0" fillId="0" borderId="0" xfId="0" applyAlignment="1">
      <alignment horizontal="left" vertical="top" wrapText="1"/>
    </xf>
    <xf numFmtId="0" fontId="0" fillId="4" borderId="0" xfId="0" applyFill="1"/>
    <xf numFmtId="0" fontId="11" fillId="4" borderId="0" xfId="0" applyFont="1" applyFill="1" applyBorder="1"/>
    <xf numFmtId="10" fontId="17" fillId="2" borderId="20" xfId="2" applyNumberFormat="1" applyFont="1" applyFill="1" applyBorder="1"/>
    <xf numFmtId="10" fontId="17" fillId="3" borderId="20" xfId="2" applyNumberFormat="1" applyFont="1" applyFill="1" applyBorder="1"/>
    <xf numFmtId="0" fontId="7" fillId="0" borderId="0" xfId="0" applyFont="1"/>
    <xf numFmtId="0" fontId="1" fillId="0" borderId="20" xfId="0" applyFont="1" applyBorder="1"/>
    <xf numFmtId="10" fontId="0" fillId="0" borderId="20" xfId="0" applyNumberFormat="1" applyBorder="1"/>
    <xf numFmtId="0" fontId="1" fillId="0" borderId="19" xfId="0" applyFont="1" applyBorder="1" applyAlignment="1">
      <alignment horizontal="left"/>
    </xf>
    <xf numFmtId="0" fontId="2" fillId="0" borderId="0" xfId="0" applyFont="1" applyFill="1" applyBorder="1" applyAlignment="1"/>
    <xf numFmtId="0" fontId="2" fillId="0" borderId="8" xfId="0" applyFont="1" applyFill="1" applyBorder="1" applyAlignment="1"/>
    <xf numFmtId="0" fontId="2" fillId="0" borderId="9" xfId="0" applyFont="1" applyFill="1" applyBorder="1" applyAlignment="1"/>
    <xf numFmtId="0" fontId="4" fillId="0" borderId="8" xfId="0" applyFont="1" applyFill="1" applyBorder="1" applyAlignment="1"/>
    <xf numFmtId="0" fontId="4" fillId="0" borderId="0" xfId="0" applyFont="1" applyFill="1" applyBorder="1" applyAlignment="1"/>
    <xf numFmtId="0" fontId="4" fillId="0" borderId="9" xfId="0" applyFont="1" applyFill="1" applyBorder="1" applyAlignment="1"/>
    <xf numFmtId="0" fontId="2" fillId="0" borderId="10" xfId="0" applyFont="1" applyFill="1" applyBorder="1" applyAlignment="1"/>
    <xf numFmtId="0" fontId="22" fillId="0" borderId="0" xfId="0" applyFont="1" applyAlignment="1">
      <alignment vertical="center"/>
    </xf>
    <xf numFmtId="0" fontId="24" fillId="0" borderId="0" xfId="0" applyFont="1" applyFill="1" applyBorder="1"/>
    <xf numFmtId="0" fontId="1" fillId="0" borderId="26" xfId="0" applyFont="1" applyBorder="1"/>
    <xf numFmtId="0" fontId="24" fillId="0" borderId="25" xfId="0" applyFont="1" applyFill="1" applyBorder="1"/>
    <xf numFmtId="0" fontId="10" fillId="0" borderId="19" xfId="0" applyFont="1" applyBorder="1" applyAlignment="1">
      <alignment horizontal="right"/>
    </xf>
    <xf numFmtId="0" fontId="26" fillId="2" borderId="19" xfId="0" applyFont="1" applyFill="1" applyBorder="1"/>
    <xf numFmtId="0" fontId="2" fillId="0" borderId="0" xfId="0" applyFont="1" applyFill="1" applyBorder="1" applyAlignment="1"/>
    <xf numFmtId="0" fontId="2" fillId="0" borderId="1" xfId="0" applyFont="1" applyFill="1" applyBorder="1" applyAlignment="1"/>
    <xf numFmtId="0" fontId="3" fillId="0" borderId="3" xfId="0" applyFont="1" applyFill="1" applyBorder="1" applyAlignment="1">
      <alignment horizontal="center" vertical="center"/>
    </xf>
    <xf numFmtId="0" fontId="3" fillId="0" borderId="2" xfId="0" applyFont="1" applyFill="1" applyBorder="1" applyAlignment="1">
      <alignment horizontal="center" vertical="center"/>
    </xf>
    <xf numFmtId="0" fontId="3" fillId="0" borderId="4" xfId="0" applyFont="1" applyFill="1" applyBorder="1" applyAlignment="1">
      <alignment horizontal="center" vertical="center"/>
    </xf>
    <xf numFmtId="0" fontId="3" fillId="0" borderId="3" xfId="0" applyFont="1" applyFill="1" applyBorder="1" applyAlignment="1">
      <alignment horizontal="center"/>
    </xf>
    <xf numFmtId="0" fontId="3" fillId="0" borderId="2" xfId="0" applyFont="1" applyFill="1" applyBorder="1" applyAlignment="1">
      <alignment horizontal="center"/>
    </xf>
    <xf numFmtId="0" fontId="3" fillId="0" borderId="4" xfId="0" applyFont="1" applyFill="1" applyBorder="1" applyAlignment="1">
      <alignment horizontal="center"/>
    </xf>
    <xf numFmtId="0" fontId="3" fillId="0" borderId="5" xfId="0" applyFont="1" applyFill="1" applyBorder="1" applyAlignment="1">
      <alignment horizontal="center"/>
    </xf>
    <xf numFmtId="0" fontId="3" fillId="0" borderId="6" xfId="0" applyFont="1" applyFill="1" applyBorder="1" applyAlignment="1">
      <alignment horizontal="center"/>
    </xf>
    <xf numFmtId="0" fontId="3" fillId="0" borderId="7" xfId="0" applyFont="1" applyFill="1" applyBorder="1" applyAlignment="1">
      <alignment horizontal="center"/>
    </xf>
    <xf numFmtId="0" fontId="2" fillId="0" borderId="8" xfId="0" applyFont="1" applyFill="1" applyBorder="1" applyAlignment="1"/>
    <xf numFmtId="0" fontId="2" fillId="0" borderId="9" xfId="0" applyFont="1" applyFill="1" applyBorder="1" applyAlignment="1"/>
    <xf numFmtId="0" fontId="4" fillId="0" borderId="8" xfId="0" applyFont="1" applyFill="1" applyBorder="1" applyAlignment="1"/>
    <xf numFmtId="0" fontId="4" fillId="0" borderId="0" xfId="0" applyFont="1" applyFill="1" applyBorder="1" applyAlignment="1"/>
    <xf numFmtId="0" fontId="4" fillId="0" borderId="9" xfId="0" applyFont="1" applyFill="1" applyBorder="1" applyAlignment="1"/>
    <xf numFmtId="0" fontId="2" fillId="0" borderId="10" xfId="0" applyFont="1" applyFill="1" applyBorder="1" applyAlignment="1"/>
    <xf numFmtId="0" fontId="2" fillId="0" borderId="11" xfId="0" applyFont="1" applyFill="1" applyBorder="1" applyAlignment="1"/>
    <xf numFmtId="0" fontId="4" fillId="0" borderId="11" xfId="0" applyFont="1" applyFill="1" applyBorder="1" applyAlignment="1"/>
    <xf numFmtId="0" fontId="2" fillId="0" borderId="2" xfId="0" applyFont="1" applyFill="1" applyBorder="1" applyAlignment="1"/>
    <xf numFmtId="0" fontId="2" fillId="0" borderId="6" xfId="0" applyFont="1" applyFill="1" applyBorder="1" applyAlignment="1"/>
    <xf numFmtId="0" fontId="15" fillId="2" borderId="24" xfId="0" applyFont="1" applyFill="1" applyBorder="1" applyAlignment="1">
      <alignment horizontal="left" vertical="center"/>
    </xf>
    <xf numFmtId="0" fontId="0" fillId="0" borderId="0" xfId="0" applyAlignment="1">
      <alignment vertical="center" wrapText="1"/>
    </xf>
    <xf numFmtId="0" fontId="0" fillId="0" borderId="0" xfId="0" applyAlignment="1">
      <alignment horizontal="center" wrapText="1"/>
    </xf>
    <xf numFmtId="0" fontId="0" fillId="0" borderId="19" xfId="0" applyBorder="1" applyAlignment="1">
      <alignment horizontal="left" vertical="top" wrapText="1"/>
    </xf>
    <xf numFmtId="0" fontId="0" fillId="0" borderId="19" xfId="0" applyBorder="1" applyAlignment="1">
      <alignment horizontal="left" vertical="center" wrapText="1"/>
    </xf>
    <xf numFmtId="0" fontId="25" fillId="0" borderId="0" xfId="0" applyFont="1" applyAlignment="1">
      <alignment horizontal="left"/>
    </xf>
  </cellXfs>
  <cellStyles count="3">
    <cellStyle name="Comma" xfId="1" builtinId="3"/>
    <cellStyle name="Normal" xfId="0" builtinId="0"/>
    <cellStyle name="Percent" xfId="2" builtinId="5"/>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'Close Price' by 'Date'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Close Price</c:v>
          </c:tx>
          <c:spPr>
            <a:ln w="28575" cap="rnd">
              <a:solidFill>
                <a:schemeClr val="accent1"/>
              </a:solidFill>
              <a:round/>
            </a:ln>
            <a:effectLst/>
          </c:spPr>
          <c:marker>
            <c:symbol val="none"/>
          </c:marker>
          <c:cat>
            <c:numRef>
              <c:f>'Q1'!$A$2:$A$746</c:f>
              <c:numCache>
                <c:formatCode>d\-mmm\-yy</c:formatCode>
                <c:ptCount val="745"/>
                <c:pt idx="0">
                  <c:v>44141</c:v>
                </c:pt>
                <c:pt idx="1">
                  <c:v>44140</c:v>
                </c:pt>
                <c:pt idx="2">
                  <c:v>44139</c:v>
                </c:pt>
                <c:pt idx="3">
                  <c:v>44138</c:v>
                </c:pt>
                <c:pt idx="4">
                  <c:v>44137</c:v>
                </c:pt>
                <c:pt idx="5">
                  <c:v>44134</c:v>
                </c:pt>
                <c:pt idx="6">
                  <c:v>44133</c:v>
                </c:pt>
                <c:pt idx="7">
                  <c:v>44132</c:v>
                </c:pt>
                <c:pt idx="8">
                  <c:v>44131</c:v>
                </c:pt>
                <c:pt idx="9">
                  <c:v>44130</c:v>
                </c:pt>
                <c:pt idx="10">
                  <c:v>44127</c:v>
                </c:pt>
                <c:pt idx="11">
                  <c:v>44126</c:v>
                </c:pt>
                <c:pt idx="12">
                  <c:v>44125</c:v>
                </c:pt>
                <c:pt idx="13">
                  <c:v>44124</c:v>
                </c:pt>
                <c:pt idx="14">
                  <c:v>44123</c:v>
                </c:pt>
                <c:pt idx="15">
                  <c:v>44120</c:v>
                </c:pt>
                <c:pt idx="16">
                  <c:v>44119</c:v>
                </c:pt>
                <c:pt idx="17">
                  <c:v>44118</c:v>
                </c:pt>
                <c:pt idx="18">
                  <c:v>44117</c:v>
                </c:pt>
                <c:pt idx="19">
                  <c:v>44116</c:v>
                </c:pt>
                <c:pt idx="20">
                  <c:v>44113</c:v>
                </c:pt>
                <c:pt idx="21">
                  <c:v>44112</c:v>
                </c:pt>
                <c:pt idx="22">
                  <c:v>44111</c:v>
                </c:pt>
                <c:pt idx="23">
                  <c:v>44110</c:v>
                </c:pt>
                <c:pt idx="24">
                  <c:v>44109</c:v>
                </c:pt>
                <c:pt idx="25">
                  <c:v>44105</c:v>
                </c:pt>
                <c:pt idx="26">
                  <c:v>44104</c:v>
                </c:pt>
                <c:pt idx="27">
                  <c:v>44103</c:v>
                </c:pt>
                <c:pt idx="28">
                  <c:v>44102</c:v>
                </c:pt>
                <c:pt idx="29">
                  <c:v>44099</c:v>
                </c:pt>
                <c:pt idx="30">
                  <c:v>44098</c:v>
                </c:pt>
                <c:pt idx="31">
                  <c:v>44097</c:v>
                </c:pt>
                <c:pt idx="32">
                  <c:v>44096</c:v>
                </c:pt>
                <c:pt idx="33">
                  <c:v>44095</c:v>
                </c:pt>
                <c:pt idx="34">
                  <c:v>44092</c:v>
                </c:pt>
                <c:pt idx="35">
                  <c:v>44091</c:v>
                </c:pt>
                <c:pt idx="36">
                  <c:v>44090</c:v>
                </c:pt>
                <c:pt idx="37">
                  <c:v>44089</c:v>
                </c:pt>
                <c:pt idx="38">
                  <c:v>44088</c:v>
                </c:pt>
                <c:pt idx="39">
                  <c:v>44085</c:v>
                </c:pt>
                <c:pt idx="40">
                  <c:v>44084</c:v>
                </c:pt>
                <c:pt idx="41">
                  <c:v>44083</c:v>
                </c:pt>
                <c:pt idx="42">
                  <c:v>44082</c:v>
                </c:pt>
                <c:pt idx="43">
                  <c:v>44081</c:v>
                </c:pt>
                <c:pt idx="44">
                  <c:v>44078</c:v>
                </c:pt>
                <c:pt idx="45">
                  <c:v>44077</c:v>
                </c:pt>
                <c:pt idx="46">
                  <c:v>44076</c:v>
                </c:pt>
                <c:pt idx="47">
                  <c:v>44075</c:v>
                </c:pt>
                <c:pt idx="48">
                  <c:v>44074</c:v>
                </c:pt>
                <c:pt idx="49">
                  <c:v>44071</c:v>
                </c:pt>
                <c:pt idx="50">
                  <c:v>44070</c:v>
                </c:pt>
                <c:pt idx="51">
                  <c:v>44069</c:v>
                </c:pt>
                <c:pt idx="52">
                  <c:v>44068</c:v>
                </c:pt>
                <c:pt idx="53">
                  <c:v>44067</c:v>
                </c:pt>
                <c:pt idx="54">
                  <c:v>44064</c:v>
                </c:pt>
                <c:pt idx="55">
                  <c:v>44063</c:v>
                </c:pt>
                <c:pt idx="56">
                  <c:v>44062</c:v>
                </c:pt>
                <c:pt idx="57">
                  <c:v>44061</c:v>
                </c:pt>
                <c:pt idx="58">
                  <c:v>44060</c:v>
                </c:pt>
                <c:pt idx="59">
                  <c:v>44057</c:v>
                </c:pt>
                <c:pt idx="60">
                  <c:v>44056</c:v>
                </c:pt>
                <c:pt idx="61">
                  <c:v>44055</c:v>
                </c:pt>
                <c:pt idx="62">
                  <c:v>44054</c:v>
                </c:pt>
                <c:pt idx="63">
                  <c:v>44053</c:v>
                </c:pt>
                <c:pt idx="64">
                  <c:v>44050</c:v>
                </c:pt>
                <c:pt idx="65">
                  <c:v>44049</c:v>
                </c:pt>
                <c:pt idx="66">
                  <c:v>44048</c:v>
                </c:pt>
                <c:pt idx="67">
                  <c:v>44047</c:v>
                </c:pt>
                <c:pt idx="68">
                  <c:v>44046</c:v>
                </c:pt>
                <c:pt idx="69">
                  <c:v>44043</c:v>
                </c:pt>
                <c:pt idx="70">
                  <c:v>44042</c:v>
                </c:pt>
                <c:pt idx="71">
                  <c:v>44041</c:v>
                </c:pt>
                <c:pt idx="72">
                  <c:v>44040</c:v>
                </c:pt>
                <c:pt idx="73">
                  <c:v>44039</c:v>
                </c:pt>
                <c:pt idx="74">
                  <c:v>44036</c:v>
                </c:pt>
                <c:pt idx="75">
                  <c:v>44035</c:v>
                </c:pt>
                <c:pt idx="76">
                  <c:v>44034</c:v>
                </c:pt>
                <c:pt idx="77">
                  <c:v>44033</c:v>
                </c:pt>
                <c:pt idx="78">
                  <c:v>44032</c:v>
                </c:pt>
                <c:pt idx="79">
                  <c:v>44029</c:v>
                </c:pt>
                <c:pt idx="80">
                  <c:v>44028</c:v>
                </c:pt>
                <c:pt idx="81">
                  <c:v>44027</c:v>
                </c:pt>
                <c:pt idx="82">
                  <c:v>44026</c:v>
                </c:pt>
                <c:pt idx="83">
                  <c:v>44025</c:v>
                </c:pt>
                <c:pt idx="84">
                  <c:v>44022</c:v>
                </c:pt>
                <c:pt idx="85">
                  <c:v>44021</c:v>
                </c:pt>
                <c:pt idx="86">
                  <c:v>44020</c:v>
                </c:pt>
                <c:pt idx="87">
                  <c:v>44019</c:v>
                </c:pt>
                <c:pt idx="88">
                  <c:v>44018</c:v>
                </c:pt>
                <c:pt idx="89">
                  <c:v>44015</c:v>
                </c:pt>
                <c:pt idx="90">
                  <c:v>44014</c:v>
                </c:pt>
                <c:pt idx="91">
                  <c:v>44013</c:v>
                </c:pt>
                <c:pt idx="92">
                  <c:v>44012</c:v>
                </c:pt>
                <c:pt idx="93">
                  <c:v>44011</c:v>
                </c:pt>
                <c:pt idx="94">
                  <c:v>44008</c:v>
                </c:pt>
                <c:pt idx="95">
                  <c:v>44007</c:v>
                </c:pt>
                <c:pt idx="96">
                  <c:v>44006</c:v>
                </c:pt>
                <c:pt idx="97">
                  <c:v>44005</c:v>
                </c:pt>
                <c:pt idx="98">
                  <c:v>44004</c:v>
                </c:pt>
                <c:pt idx="99">
                  <c:v>44001</c:v>
                </c:pt>
                <c:pt idx="100">
                  <c:v>44000</c:v>
                </c:pt>
                <c:pt idx="101">
                  <c:v>43999</c:v>
                </c:pt>
                <c:pt idx="102">
                  <c:v>43998</c:v>
                </c:pt>
                <c:pt idx="103">
                  <c:v>43997</c:v>
                </c:pt>
                <c:pt idx="104">
                  <c:v>43994</c:v>
                </c:pt>
                <c:pt idx="105">
                  <c:v>43993</c:v>
                </c:pt>
                <c:pt idx="106">
                  <c:v>43992</c:v>
                </c:pt>
                <c:pt idx="107">
                  <c:v>43991</c:v>
                </c:pt>
                <c:pt idx="108">
                  <c:v>43990</c:v>
                </c:pt>
                <c:pt idx="109">
                  <c:v>43987</c:v>
                </c:pt>
                <c:pt idx="110">
                  <c:v>43986</c:v>
                </c:pt>
                <c:pt idx="111">
                  <c:v>43985</c:v>
                </c:pt>
                <c:pt idx="112">
                  <c:v>43984</c:v>
                </c:pt>
                <c:pt idx="113">
                  <c:v>43983</c:v>
                </c:pt>
                <c:pt idx="114">
                  <c:v>43980</c:v>
                </c:pt>
                <c:pt idx="115">
                  <c:v>43979</c:v>
                </c:pt>
                <c:pt idx="116">
                  <c:v>43978</c:v>
                </c:pt>
                <c:pt idx="117">
                  <c:v>43977</c:v>
                </c:pt>
                <c:pt idx="118">
                  <c:v>43973</c:v>
                </c:pt>
                <c:pt idx="119">
                  <c:v>43972</c:v>
                </c:pt>
                <c:pt idx="120">
                  <c:v>43971</c:v>
                </c:pt>
                <c:pt idx="121">
                  <c:v>43970</c:v>
                </c:pt>
                <c:pt idx="122">
                  <c:v>43969</c:v>
                </c:pt>
                <c:pt idx="123">
                  <c:v>43966</c:v>
                </c:pt>
                <c:pt idx="124">
                  <c:v>43965</c:v>
                </c:pt>
                <c:pt idx="125">
                  <c:v>43964</c:v>
                </c:pt>
                <c:pt idx="126">
                  <c:v>43963</c:v>
                </c:pt>
                <c:pt idx="127">
                  <c:v>43962</c:v>
                </c:pt>
                <c:pt idx="128">
                  <c:v>43959</c:v>
                </c:pt>
                <c:pt idx="129">
                  <c:v>43958</c:v>
                </c:pt>
                <c:pt idx="130">
                  <c:v>43957</c:v>
                </c:pt>
                <c:pt idx="131">
                  <c:v>43956</c:v>
                </c:pt>
                <c:pt idx="132">
                  <c:v>43955</c:v>
                </c:pt>
                <c:pt idx="133">
                  <c:v>43951</c:v>
                </c:pt>
                <c:pt idx="134">
                  <c:v>43950</c:v>
                </c:pt>
                <c:pt idx="135">
                  <c:v>43949</c:v>
                </c:pt>
                <c:pt idx="136">
                  <c:v>43948</c:v>
                </c:pt>
                <c:pt idx="137">
                  <c:v>43945</c:v>
                </c:pt>
                <c:pt idx="138">
                  <c:v>43944</c:v>
                </c:pt>
                <c:pt idx="139">
                  <c:v>43943</c:v>
                </c:pt>
                <c:pt idx="140">
                  <c:v>43942</c:v>
                </c:pt>
                <c:pt idx="141">
                  <c:v>43941</c:v>
                </c:pt>
                <c:pt idx="142">
                  <c:v>43938</c:v>
                </c:pt>
                <c:pt idx="143">
                  <c:v>43937</c:v>
                </c:pt>
                <c:pt idx="144">
                  <c:v>43936</c:v>
                </c:pt>
                <c:pt idx="145">
                  <c:v>43934</c:v>
                </c:pt>
                <c:pt idx="146">
                  <c:v>43930</c:v>
                </c:pt>
                <c:pt idx="147">
                  <c:v>43929</c:v>
                </c:pt>
                <c:pt idx="148">
                  <c:v>43928</c:v>
                </c:pt>
                <c:pt idx="149">
                  <c:v>43924</c:v>
                </c:pt>
                <c:pt idx="150">
                  <c:v>43922</c:v>
                </c:pt>
                <c:pt idx="151">
                  <c:v>43921</c:v>
                </c:pt>
                <c:pt idx="152">
                  <c:v>43920</c:v>
                </c:pt>
                <c:pt idx="153">
                  <c:v>43917</c:v>
                </c:pt>
                <c:pt idx="154">
                  <c:v>43916</c:v>
                </c:pt>
                <c:pt idx="155">
                  <c:v>43915</c:v>
                </c:pt>
                <c:pt idx="156">
                  <c:v>43914</c:v>
                </c:pt>
                <c:pt idx="157">
                  <c:v>43913</c:v>
                </c:pt>
                <c:pt idx="158">
                  <c:v>43910</c:v>
                </c:pt>
                <c:pt idx="159">
                  <c:v>43909</c:v>
                </c:pt>
                <c:pt idx="160">
                  <c:v>43908</c:v>
                </c:pt>
                <c:pt idx="161">
                  <c:v>43907</c:v>
                </c:pt>
                <c:pt idx="162">
                  <c:v>43906</c:v>
                </c:pt>
                <c:pt idx="163">
                  <c:v>43903</c:v>
                </c:pt>
                <c:pt idx="164">
                  <c:v>43902</c:v>
                </c:pt>
                <c:pt idx="165">
                  <c:v>43901</c:v>
                </c:pt>
                <c:pt idx="166">
                  <c:v>43899</c:v>
                </c:pt>
                <c:pt idx="167">
                  <c:v>43896</c:v>
                </c:pt>
                <c:pt idx="168">
                  <c:v>43895</c:v>
                </c:pt>
                <c:pt idx="169">
                  <c:v>43894</c:v>
                </c:pt>
                <c:pt idx="170">
                  <c:v>43893</c:v>
                </c:pt>
                <c:pt idx="171">
                  <c:v>43892</c:v>
                </c:pt>
                <c:pt idx="172">
                  <c:v>43889</c:v>
                </c:pt>
                <c:pt idx="173">
                  <c:v>43888</c:v>
                </c:pt>
                <c:pt idx="174">
                  <c:v>43887</c:v>
                </c:pt>
                <c:pt idx="175">
                  <c:v>43886</c:v>
                </c:pt>
                <c:pt idx="176">
                  <c:v>43885</c:v>
                </c:pt>
                <c:pt idx="177">
                  <c:v>43881</c:v>
                </c:pt>
                <c:pt idx="178">
                  <c:v>43880</c:v>
                </c:pt>
                <c:pt idx="179">
                  <c:v>43879</c:v>
                </c:pt>
                <c:pt idx="180">
                  <c:v>43878</c:v>
                </c:pt>
                <c:pt idx="181">
                  <c:v>43875</c:v>
                </c:pt>
                <c:pt idx="182">
                  <c:v>43874</c:v>
                </c:pt>
                <c:pt idx="183">
                  <c:v>43873</c:v>
                </c:pt>
                <c:pt idx="184">
                  <c:v>43872</c:v>
                </c:pt>
                <c:pt idx="185">
                  <c:v>43871</c:v>
                </c:pt>
                <c:pt idx="186">
                  <c:v>43868</c:v>
                </c:pt>
                <c:pt idx="187">
                  <c:v>43867</c:v>
                </c:pt>
                <c:pt idx="188">
                  <c:v>43866</c:v>
                </c:pt>
                <c:pt idx="189">
                  <c:v>43865</c:v>
                </c:pt>
                <c:pt idx="190">
                  <c:v>43864</c:v>
                </c:pt>
                <c:pt idx="191">
                  <c:v>43862</c:v>
                </c:pt>
                <c:pt idx="192">
                  <c:v>43861</c:v>
                </c:pt>
                <c:pt idx="193">
                  <c:v>43860</c:v>
                </c:pt>
                <c:pt idx="194">
                  <c:v>43859</c:v>
                </c:pt>
                <c:pt idx="195">
                  <c:v>43858</c:v>
                </c:pt>
                <c:pt idx="196">
                  <c:v>43857</c:v>
                </c:pt>
                <c:pt idx="197">
                  <c:v>43854</c:v>
                </c:pt>
                <c:pt idx="198">
                  <c:v>43853</c:v>
                </c:pt>
                <c:pt idx="199">
                  <c:v>43852</c:v>
                </c:pt>
                <c:pt idx="200">
                  <c:v>43851</c:v>
                </c:pt>
                <c:pt idx="201">
                  <c:v>43850</c:v>
                </c:pt>
                <c:pt idx="202">
                  <c:v>43847</c:v>
                </c:pt>
                <c:pt idx="203">
                  <c:v>43846</c:v>
                </c:pt>
                <c:pt idx="204">
                  <c:v>43845</c:v>
                </c:pt>
                <c:pt idx="205">
                  <c:v>43844</c:v>
                </c:pt>
                <c:pt idx="206">
                  <c:v>43843</c:v>
                </c:pt>
                <c:pt idx="207">
                  <c:v>43840</c:v>
                </c:pt>
                <c:pt idx="208">
                  <c:v>43839</c:v>
                </c:pt>
                <c:pt idx="209">
                  <c:v>43838</c:v>
                </c:pt>
                <c:pt idx="210">
                  <c:v>43837</c:v>
                </c:pt>
                <c:pt idx="211">
                  <c:v>43836</c:v>
                </c:pt>
                <c:pt idx="212">
                  <c:v>43833</c:v>
                </c:pt>
                <c:pt idx="213">
                  <c:v>43832</c:v>
                </c:pt>
                <c:pt idx="214">
                  <c:v>43831</c:v>
                </c:pt>
                <c:pt idx="215">
                  <c:v>43830</c:v>
                </c:pt>
                <c:pt idx="216">
                  <c:v>43829</c:v>
                </c:pt>
                <c:pt idx="217">
                  <c:v>43826</c:v>
                </c:pt>
                <c:pt idx="218">
                  <c:v>43825</c:v>
                </c:pt>
                <c:pt idx="219">
                  <c:v>43823</c:v>
                </c:pt>
                <c:pt idx="220">
                  <c:v>43822</c:v>
                </c:pt>
                <c:pt idx="221">
                  <c:v>43819</c:v>
                </c:pt>
                <c:pt idx="222">
                  <c:v>43818</c:v>
                </c:pt>
                <c:pt idx="223">
                  <c:v>43817</c:v>
                </c:pt>
                <c:pt idx="224">
                  <c:v>43816</c:v>
                </c:pt>
                <c:pt idx="225">
                  <c:v>43815</c:v>
                </c:pt>
                <c:pt idx="226">
                  <c:v>43812</c:v>
                </c:pt>
                <c:pt idx="227">
                  <c:v>43811</c:v>
                </c:pt>
                <c:pt idx="228">
                  <c:v>43810</c:v>
                </c:pt>
                <c:pt idx="229">
                  <c:v>43809</c:v>
                </c:pt>
                <c:pt idx="230">
                  <c:v>43808</c:v>
                </c:pt>
                <c:pt idx="231">
                  <c:v>43805</c:v>
                </c:pt>
                <c:pt idx="232">
                  <c:v>43804</c:v>
                </c:pt>
                <c:pt idx="233">
                  <c:v>43803</c:v>
                </c:pt>
                <c:pt idx="234">
                  <c:v>43802</c:v>
                </c:pt>
                <c:pt idx="235">
                  <c:v>43801</c:v>
                </c:pt>
                <c:pt idx="236">
                  <c:v>43798</c:v>
                </c:pt>
                <c:pt idx="237">
                  <c:v>43797</c:v>
                </c:pt>
                <c:pt idx="238">
                  <c:v>43796</c:v>
                </c:pt>
                <c:pt idx="239">
                  <c:v>43795</c:v>
                </c:pt>
                <c:pt idx="240">
                  <c:v>43794</c:v>
                </c:pt>
                <c:pt idx="241">
                  <c:v>43791</c:v>
                </c:pt>
                <c:pt idx="242">
                  <c:v>43790</c:v>
                </c:pt>
                <c:pt idx="243">
                  <c:v>43789</c:v>
                </c:pt>
                <c:pt idx="244">
                  <c:v>43788</c:v>
                </c:pt>
                <c:pt idx="245">
                  <c:v>43787</c:v>
                </c:pt>
                <c:pt idx="246">
                  <c:v>43784</c:v>
                </c:pt>
                <c:pt idx="247">
                  <c:v>43783</c:v>
                </c:pt>
                <c:pt idx="248">
                  <c:v>43782</c:v>
                </c:pt>
                <c:pt idx="249">
                  <c:v>43780</c:v>
                </c:pt>
                <c:pt idx="250">
                  <c:v>43777</c:v>
                </c:pt>
                <c:pt idx="251">
                  <c:v>43776</c:v>
                </c:pt>
                <c:pt idx="252">
                  <c:v>43775</c:v>
                </c:pt>
                <c:pt idx="253">
                  <c:v>43774</c:v>
                </c:pt>
                <c:pt idx="254">
                  <c:v>43773</c:v>
                </c:pt>
                <c:pt idx="255">
                  <c:v>43770</c:v>
                </c:pt>
                <c:pt idx="256">
                  <c:v>43769</c:v>
                </c:pt>
                <c:pt idx="257">
                  <c:v>43768</c:v>
                </c:pt>
                <c:pt idx="258">
                  <c:v>43767</c:v>
                </c:pt>
                <c:pt idx="259">
                  <c:v>43765</c:v>
                </c:pt>
                <c:pt idx="260">
                  <c:v>43763</c:v>
                </c:pt>
                <c:pt idx="261">
                  <c:v>43762</c:v>
                </c:pt>
                <c:pt idx="262">
                  <c:v>43761</c:v>
                </c:pt>
                <c:pt idx="263">
                  <c:v>43760</c:v>
                </c:pt>
                <c:pt idx="264">
                  <c:v>43756</c:v>
                </c:pt>
                <c:pt idx="265">
                  <c:v>43755</c:v>
                </c:pt>
                <c:pt idx="266">
                  <c:v>43754</c:v>
                </c:pt>
                <c:pt idx="267">
                  <c:v>43753</c:v>
                </c:pt>
                <c:pt idx="268">
                  <c:v>43752</c:v>
                </c:pt>
                <c:pt idx="269">
                  <c:v>43749</c:v>
                </c:pt>
                <c:pt idx="270">
                  <c:v>43748</c:v>
                </c:pt>
                <c:pt idx="271">
                  <c:v>43747</c:v>
                </c:pt>
                <c:pt idx="272">
                  <c:v>43745</c:v>
                </c:pt>
                <c:pt idx="273">
                  <c:v>43742</c:v>
                </c:pt>
                <c:pt idx="274">
                  <c:v>43741</c:v>
                </c:pt>
                <c:pt idx="275">
                  <c:v>43739</c:v>
                </c:pt>
                <c:pt idx="276">
                  <c:v>43738</c:v>
                </c:pt>
                <c:pt idx="277">
                  <c:v>43735</c:v>
                </c:pt>
                <c:pt idx="278">
                  <c:v>43734</c:v>
                </c:pt>
                <c:pt idx="279">
                  <c:v>43733</c:v>
                </c:pt>
                <c:pt idx="280">
                  <c:v>43732</c:v>
                </c:pt>
                <c:pt idx="281">
                  <c:v>43731</c:v>
                </c:pt>
                <c:pt idx="282">
                  <c:v>43728</c:v>
                </c:pt>
                <c:pt idx="283">
                  <c:v>43727</c:v>
                </c:pt>
                <c:pt idx="284">
                  <c:v>43726</c:v>
                </c:pt>
                <c:pt idx="285">
                  <c:v>43725</c:v>
                </c:pt>
                <c:pt idx="286">
                  <c:v>43724</c:v>
                </c:pt>
                <c:pt idx="287">
                  <c:v>43721</c:v>
                </c:pt>
                <c:pt idx="288">
                  <c:v>43720</c:v>
                </c:pt>
                <c:pt idx="289">
                  <c:v>43719</c:v>
                </c:pt>
                <c:pt idx="290">
                  <c:v>43717</c:v>
                </c:pt>
                <c:pt idx="291">
                  <c:v>43714</c:v>
                </c:pt>
                <c:pt idx="292">
                  <c:v>43713</c:v>
                </c:pt>
                <c:pt idx="293">
                  <c:v>43712</c:v>
                </c:pt>
                <c:pt idx="294">
                  <c:v>43711</c:v>
                </c:pt>
                <c:pt idx="295">
                  <c:v>43707</c:v>
                </c:pt>
                <c:pt idx="296">
                  <c:v>43706</c:v>
                </c:pt>
                <c:pt idx="297">
                  <c:v>43705</c:v>
                </c:pt>
                <c:pt idx="298">
                  <c:v>43704</c:v>
                </c:pt>
                <c:pt idx="299">
                  <c:v>43703</c:v>
                </c:pt>
                <c:pt idx="300">
                  <c:v>43700</c:v>
                </c:pt>
                <c:pt idx="301">
                  <c:v>43699</c:v>
                </c:pt>
                <c:pt idx="302">
                  <c:v>43698</c:v>
                </c:pt>
                <c:pt idx="303">
                  <c:v>43697</c:v>
                </c:pt>
                <c:pt idx="304">
                  <c:v>43696</c:v>
                </c:pt>
                <c:pt idx="305">
                  <c:v>43693</c:v>
                </c:pt>
                <c:pt idx="306">
                  <c:v>43691</c:v>
                </c:pt>
                <c:pt idx="307">
                  <c:v>43690</c:v>
                </c:pt>
                <c:pt idx="308">
                  <c:v>43686</c:v>
                </c:pt>
                <c:pt idx="309">
                  <c:v>43685</c:v>
                </c:pt>
                <c:pt idx="310">
                  <c:v>43684</c:v>
                </c:pt>
                <c:pt idx="311">
                  <c:v>43683</c:v>
                </c:pt>
                <c:pt idx="312">
                  <c:v>43682</c:v>
                </c:pt>
                <c:pt idx="313">
                  <c:v>43679</c:v>
                </c:pt>
                <c:pt idx="314">
                  <c:v>43678</c:v>
                </c:pt>
                <c:pt idx="315">
                  <c:v>43677</c:v>
                </c:pt>
                <c:pt idx="316">
                  <c:v>43676</c:v>
                </c:pt>
                <c:pt idx="317">
                  <c:v>43675</c:v>
                </c:pt>
                <c:pt idx="318">
                  <c:v>43672</c:v>
                </c:pt>
                <c:pt idx="319">
                  <c:v>43671</c:v>
                </c:pt>
                <c:pt idx="320">
                  <c:v>43670</c:v>
                </c:pt>
                <c:pt idx="321">
                  <c:v>43669</c:v>
                </c:pt>
                <c:pt idx="322">
                  <c:v>43668</c:v>
                </c:pt>
                <c:pt idx="323">
                  <c:v>43665</c:v>
                </c:pt>
                <c:pt idx="324">
                  <c:v>43664</c:v>
                </c:pt>
                <c:pt idx="325">
                  <c:v>43663</c:v>
                </c:pt>
                <c:pt idx="326">
                  <c:v>43662</c:v>
                </c:pt>
                <c:pt idx="327">
                  <c:v>43661</c:v>
                </c:pt>
                <c:pt idx="328">
                  <c:v>43658</c:v>
                </c:pt>
                <c:pt idx="329">
                  <c:v>43657</c:v>
                </c:pt>
                <c:pt idx="330">
                  <c:v>43656</c:v>
                </c:pt>
                <c:pt idx="331">
                  <c:v>43655</c:v>
                </c:pt>
                <c:pt idx="332">
                  <c:v>43654</c:v>
                </c:pt>
                <c:pt idx="333">
                  <c:v>43651</c:v>
                </c:pt>
                <c:pt idx="334">
                  <c:v>43650</c:v>
                </c:pt>
                <c:pt idx="335">
                  <c:v>43649</c:v>
                </c:pt>
                <c:pt idx="336">
                  <c:v>43648</c:v>
                </c:pt>
                <c:pt idx="337">
                  <c:v>43647</c:v>
                </c:pt>
                <c:pt idx="338">
                  <c:v>43644</c:v>
                </c:pt>
                <c:pt idx="339">
                  <c:v>43643</c:v>
                </c:pt>
                <c:pt idx="340">
                  <c:v>43642</c:v>
                </c:pt>
                <c:pt idx="341">
                  <c:v>43641</c:v>
                </c:pt>
                <c:pt idx="342">
                  <c:v>43640</c:v>
                </c:pt>
                <c:pt idx="343">
                  <c:v>43637</c:v>
                </c:pt>
                <c:pt idx="344">
                  <c:v>43636</c:v>
                </c:pt>
                <c:pt idx="345">
                  <c:v>43635</c:v>
                </c:pt>
                <c:pt idx="346">
                  <c:v>43634</c:v>
                </c:pt>
                <c:pt idx="347">
                  <c:v>43633</c:v>
                </c:pt>
                <c:pt idx="348">
                  <c:v>43630</c:v>
                </c:pt>
                <c:pt idx="349">
                  <c:v>43629</c:v>
                </c:pt>
                <c:pt idx="350">
                  <c:v>43628</c:v>
                </c:pt>
                <c:pt idx="351">
                  <c:v>43627</c:v>
                </c:pt>
                <c:pt idx="352">
                  <c:v>43626</c:v>
                </c:pt>
                <c:pt idx="353">
                  <c:v>43623</c:v>
                </c:pt>
                <c:pt idx="354">
                  <c:v>43622</c:v>
                </c:pt>
                <c:pt idx="355">
                  <c:v>43620</c:v>
                </c:pt>
                <c:pt idx="356">
                  <c:v>43619</c:v>
                </c:pt>
                <c:pt idx="357">
                  <c:v>43616</c:v>
                </c:pt>
                <c:pt idx="358">
                  <c:v>43615</c:v>
                </c:pt>
                <c:pt idx="359">
                  <c:v>43614</c:v>
                </c:pt>
                <c:pt idx="360">
                  <c:v>43613</c:v>
                </c:pt>
                <c:pt idx="361">
                  <c:v>43612</c:v>
                </c:pt>
                <c:pt idx="362">
                  <c:v>43609</c:v>
                </c:pt>
                <c:pt idx="363">
                  <c:v>43608</c:v>
                </c:pt>
                <c:pt idx="364">
                  <c:v>43607</c:v>
                </c:pt>
                <c:pt idx="365">
                  <c:v>43606</c:v>
                </c:pt>
                <c:pt idx="366">
                  <c:v>43605</c:v>
                </c:pt>
                <c:pt idx="367">
                  <c:v>43602</c:v>
                </c:pt>
                <c:pt idx="368">
                  <c:v>43601</c:v>
                </c:pt>
                <c:pt idx="369">
                  <c:v>43600</c:v>
                </c:pt>
                <c:pt idx="370">
                  <c:v>43599</c:v>
                </c:pt>
                <c:pt idx="371">
                  <c:v>43598</c:v>
                </c:pt>
                <c:pt idx="372">
                  <c:v>43595</c:v>
                </c:pt>
                <c:pt idx="373">
                  <c:v>43594</c:v>
                </c:pt>
                <c:pt idx="374">
                  <c:v>43593</c:v>
                </c:pt>
                <c:pt idx="375">
                  <c:v>43592</c:v>
                </c:pt>
                <c:pt idx="376">
                  <c:v>43591</c:v>
                </c:pt>
                <c:pt idx="377">
                  <c:v>43588</c:v>
                </c:pt>
                <c:pt idx="378">
                  <c:v>43587</c:v>
                </c:pt>
                <c:pt idx="379">
                  <c:v>43585</c:v>
                </c:pt>
                <c:pt idx="380">
                  <c:v>43581</c:v>
                </c:pt>
                <c:pt idx="381">
                  <c:v>43580</c:v>
                </c:pt>
                <c:pt idx="382">
                  <c:v>43579</c:v>
                </c:pt>
                <c:pt idx="383">
                  <c:v>43578</c:v>
                </c:pt>
                <c:pt idx="384">
                  <c:v>43577</c:v>
                </c:pt>
                <c:pt idx="385">
                  <c:v>43573</c:v>
                </c:pt>
                <c:pt idx="386">
                  <c:v>43571</c:v>
                </c:pt>
                <c:pt idx="387">
                  <c:v>43570</c:v>
                </c:pt>
                <c:pt idx="388">
                  <c:v>43567</c:v>
                </c:pt>
                <c:pt idx="389">
                  <c:v>43566</c:v>
                </c:pt>
                <c:pt idx="390">
                  <c:v>43565</c:v>
                </c:pt>
                <c:pt idx="391">
                  <c:v>43564</c:v>
                </c:pt>
                <c:pt idx="392">
                  <c:v>43563</c:v>
                </c:pt>
                <c:pt idx="393">
                  <c:v>43560</c:v>
                </c:pt>
                <c:pt idx="394">
                  <c:v>43559</c:v>
                </c:pt>
                <c:pt idx="395">
                  <c:v>43558</c:v>
                </c:pt>
                <c:pt idx="396">
                  <c:v>43557</c:v>
                </c:pt>
                <c:pt idx="397">
                  <c:v>43556</c:v>
                </c:pt>
                <c:pt idx="398">
                  <c:v>43553</c:v>
                </c:pt>
                <c:pt idx="399">
                  <c:v>43552</c:v>
                </c:pt>
                <c:pt idx="400">
                  <c:v>43551</c:v>
                </c:pt>
                <c:pt idx="401">
                  <c:v>43550</c:v>
                </c:pt>
                <c:pt idx="402">
                  <c:v>43549</c:v>
                </c:pt>
                <c:pt idx="403">
                  <c:v>43546</c:v>
                </c:pt>
                <c:pt idx="404">
                  <c:v>43544</c:v>
                </c:pt>
                <c:pt idx="405">
                  <c:v>43543</c:v>
                </c:pt>
                <c:pt idx="406">
                  <c:v>43542</c:v>
                </c:pt>
                <c:pt idx="407">
                  <c:v>43539</c:v>
                </c:pt>
                <c:pt idx="408">
                  <c:v>43538</c:v>
                </c:pt>
                <c:pt idx="409">
                  <c:v>43537</c:v>
                </c:pt>
                <c:pt idx="410">
                  <c:v>43536</c:v>
                </c:pt>
                <c:pt idx="411">
                  <c:v>43535</c:v>
                </c:pt>
                <c:pt idx="412">
                  <c:v>43532</c:v>
                </c:pt>
                <c:pt idx="413">
                  <c:v>43531</c:v>
                </c:pt>
                <c:pt idx="414">
                  <c:v>43530</c:v>
                </c:pt>
                <c:pt idx="415">
                  <c:v>43529</c:v>
                </c:pt>
                <c:pt idx="416">
                  <c:v>43525</c:v>
                </c:pt>
                <c:pt idx="417">
                  <c:v>43524</c:v>
                </c:pt>
                <c:pt idx="418">
                  <c:v>43523</c:v>
                </c:pt>
                <c:pt idx="419">
                  <c:v>43522</c:v>
                </c:pt>
                <c:pt idx="420">
                  <c:v>43521</c:v>
                </c:pt>
                <c:pt idx="421">
                  <c:v>43518</c:v>
                </c:pt>
                <c:pt idx="422">
                  <c:v>43517</c:v>
                </c:pt>
                <c:pt idx="423">
                  <c:v>43516</c:v>
                </c:pt>
                <c:pt idx="424">
                  <c:v>43515</c:v>
                </c:pt>
                <c:pt idx="425">
                  <c:v>43514</c:v>
                </c:pt>
                <c:pt idx="426">
                  <c:v>43511</c:v>
                </c:pt>
                <c:pt idx="427">
                  <c:v>43510</c:v>
                </c:pt>
                <c:pt idx="428">
                  <c:v>43509</c:v>
                </c:pt>
                <c:pt idx="429">
                  <c:v>43508</c:v>
                </c:pt>
                <c:pt idx="430">
                  <c:v>43507</c:v>
                </c:pt>
                <c:pt idx="431">
                  <c:v>43504</c:v>
                </c:pt>
                <c:pt idx="432">
                  <c:v>43503</c:v>
                </c:pt>
                <c:pt idx="433">
                  <c:v>43502</c:v>
                </c:pt>
                <c:pt idx="434">
                  <c:v>43501</c:v>
                </c:pt>
                <c:pt idx="435">
                  <c:v>43500</c:v>
                </c:pt>
                <c:pt idx="436">
                  <c:v>43497</c:v>
                </c:pt>
                <c:pt idx="437">
                  <c:v>43496</c:v>
                </c:pt>
                <c:pt idx="438">
                  <c:v>43495</c:v>
                </c:pt>
                <c:pt idx="439">
                  <c:v>43494</c:v>
                </c:pt>
                <c:pt idx="440">
                  <c:v>43493</c:v>
                </c:pt>
                <c:pt idx="441">
                  <c:v>43490</c:v>
                </c:pt>
                <c:pt idx="442">
                  <c:v>43489</c:v>
                </c:pt>
                <c:pt idx="443">
                  <c:v>43488</c:v>
                </c:pt>
                <c:pt idx="444">
                  <c:v>43487</c:v>
                </c:pt>
                <c:pt idx="445">
                  <c:v>43486</c:v>
                </c:pt>
                <c:pt idx="446">
                  <c:v>43483</c:v>
                </c:pt>
                <c:pt idx="447">
                  <c:v>43482</c:v>
                </c:pt>
                <c:pt idx="448">
                  <c:v>43481</c:v>
                </c:pt>
                <c:pt idx="449">
                  <c:v>43480</c:v>
                </c:pt>
                <c:pt idx="450">
                  <c:v>43479</c:v>
                </c:pt>
                <c:pt idx="451">
                  <c:v>43476</c:v>
                </c:pt>
                <c:pt idx="452">
                  <c:v>43475</c:v>
                </c:pt>
                <c:pt idx="453">
                  <c:v>43474</c:v>
                </c:pt>
                <c:pt idx="454">
                  <c:v>43473</c:v>
                </c:pt>
                <c:pt idx="455">
                  <c:v>43472</c:v>
                </c:pt>
                <c:pt idx="456">
                  <c:v>43469</c:v>
                </c:pt>
                <c:pt idx="457">
                  <c:v>43468</c:v>
                </c:pt>
                <c:pt idx="458">
                  <c:v>43467</c:v>
                </c:pt>
                <c:pt idx="459">
                  <c:v>43466</c:v>
                </c:pt>
                <c:pt idx="460">
                  <c:v>43465</c:v>
                </c:pt>
                <c:pt idx="461">
                  <c:v>43462</c:v>
                </c:pt>
                <c:pt idx="462">
                  <c:v>43461</c:v>
                </c:pt>
                <c:pt idx="463">
                  <c:v>43460</c:v>
                </c:pt>
                <c:pt idx="464">
                  <c:v>43458</c:v>
                </c:pt>
                <c:pt idx="465">
                  <c:v>43455</c:v>
                </c:pt>
                <c:pt idx="466">
                  <c:v>43454</c:v>
                </c:pt>
                <c:pt idx="467">
                  <c:v>43453</c:v>
                </c:pt>
                <c:pt idx="468">
                  <c:v>43452</c:v>
                </c:pt>
                <c:pt idx="469">
                  <c:v>43451</c:v>
                </c:pt>
                <c:pt idx="470">
                  <c:v>43448</c:v>
                </c:pt>
                <c:pt idx="471">
                  <c:v>43447</c:v>
                </c:pt>
                <c:pt idx="472">
                  <c:v>43446</c:v>
                </c:pt>
                <c:pt idx="473">
                  <c:v>43445</c:v>
                </c:pt>
                <c:pt idx="474">
                  <c:v>43444</c:v>
                </c:pt>
                <c:pt idx="475">
                  <c:v>43441</c:v>
                </c:pt>
                <c:pt idx="476">
                  <c:v>43440</c:v>
                </c:pt>
                <c:pt idx="477">
                  <c:v>43439</c:v>
                </c:pt>
                <c:pt idx="478">
                  <c:v>43438</c:v>
                </c:pt>
                <c:pt idx="479">
                  <c:v>43437</c:v>
                </c:pt>
                <c:pt idx="480">
                  <c:v>43434</c:v>
                </c:pt>
                <c:pt idx="481">
                  <c:v>43433</c:v>
                </c:pt>
                <c:pt idx="482">
                  <c:v>43432</c:v>
                </c:pt>
                <c:pt idx="483">
                  <c:v>43431</c:v>
                </c:pt>
                <c:pt idx="484">
                  <c:v>43430</c:v>
                </c:pt>
                <c:pt idx="485">
                  <c:v>43426</c:v>
                </c:pt>
                <c:pt idx="486">
                  <c:v>43425</c:v>
                </c:pt>
                <c:pt idx="487">
                  <c:v>43424</c:v>
                </c:pt>
                <c:pt idx="488">
                  <c:v>43423</c:v>
                </c:pt>
                <c:pt idx="489">
                  <c:v>43420</c:v>
                </c:pt>
                <c:pt idx="490">
                  <c:v>43419</c:v>
                </c:pt>
                <c:pt idx="491">
                  <c:v>43418</c:v>
                </c:pt>
                <c:pt idx="492">
                  <c:v>43417</c:v>
                </c:pt>
                <c:pt idx="493">
                  <c:v>43416</c:v>
                </c:pt>
                <c:pt idx="494">
                  <c:v>43413</c:v>
                </c:pt>
                <c:pt idx="495">
                  <c:v>43411</c:v>
                </c:pt>
                <c:pt idx="496">
                  <c:v>43410</c:v>
                </c:pt>
                <c:pt idx="497">
                  <c:v>43409</c:v>
                </c:pt>
                <c:pt idx="498">
                  <c:v>43406</c:v>
                </c:pt>
                <c:pt idx="499">
                  <c:v>43405</c:v>
                </c:pt>
                <c:pt idx="500">
                  <c:v>43404</c:v>
                </c:pt>
                <c:pt idx="501">
                  <c:v>43403</c:v>
                </c:pt>
                <c:pt idx="502">
                  <c:v>43402</c:v>
                </c:pt>
                <c:pt idx="503">
                  <c:v>43399</c:v>
                </c:pt>
                <c:pt idx="504">
                  <c:v>43398</c:v>
                </c:pt>
                <c:pt idx="505">
                  <c:v>43397</c:v>
                </c:pt>
                <c:pt idx="506">
                  <c:v>43396</c:v>
                </c:pt>
                <c:pt idx="507">
                  <c:v>43395</c:v>
                </c:pt>
                <c:pt idx="508">
                  <c:v>43392</c:v>
                </c:pt>
                <c:pt idx="509">
                  <c:v>43390</c:v>
                </c:pt>
                <c:pt idx="510">
                  <c:v>43389</c:v>
                </c:pt>
                <c:pt idx="511">
                  <c:v>43388</c:v>
                </c:pt>
                <c:pt idx="512">
                  <c:v>43385</c:v>
                </c:pt>
                <c:pt idx="513">
                  <c:v>43384</c:v>
                </c:pt>
                <c:pt idx="514">
                  <c:v>43383</c:v>
                </c:pt>
                <c:pt idx="515">
                  <c:v>43382</c:v>
                </c:pt>
                <c:pt idx="516">
                  <c:v>43381</c:v>
                </c:pt>
                <c:pt idx="517">
                  <c:v>43378</c:v>
                </c:pt>
                <c:pt idx="518">
                  <c:v>43377</c:v>
                </c:pt>
                <c:pt idx="519">
                  <c:v>43376</c:v>
                </c:pt>
                <c:pt idx="520">
                  <c:v>43374</c:v>
                </c:pt>
                <c:pt idx="521">
                  <c:v>43371</c:v>
                </c:pt>
                <c:pt idx="522">
                  <c:v>43370</c:v>
                </c:pt>
                <c:pt idx="523">
                  <c:v>43369</c:v>
                </c:pt>
                <c:pt idx="524">
                  <c:v>43368</c:v>
                </c:pt>
                <c:pt idx="525">
                  <c:v>43367</c:v>
                </c:pt>
                <c:pt idx="526">
                  <c:v>43364</c:v>
                </c:pt>
                <c:pt idx="527">
                  <c:v>43362</c:v>
                </c:pt>
                <c:pt idx="528">
                  <c:v>43361</c:v>
                </c:pt>
                <c:pt idx="529">
                  <c:v>43360</c:v>
                </c:pt>
                <c:pt idx="530">
                  <c:v>43357</c:v>
                </c:pt>
                <c:pt idx="531">
                  <c:v>43355</c:v>
                </c:pt>
                <c:pt idx="532">
                  <c:v>43354</c:v>
                </c:pt>
                <c:pt idx="533">
                  <c:v>43353</c:v>
                </c:pt>
                <c:pt idx="534">
                  <c:v>43350</c:v>
                </c:pt>
                <c:pt idx="535">
                  <c:v>43349</c:v>
                </c:pt>
                <c:pt idx="536">
                  <c:v>43348</c:v>
                </c:pt>
                <c:pt idx="537">
                  <c:v>43347</c:v>
                </c:pt>
                <c:pt idx="538">
                  <c:v>43346</c:v>
                </c:pt>
                <c:pt idx="539">
                  <c:v>43343</c:v>
                </c:pt>
                <c:pt idx="540">
                  <c:v>43342</c:v>
                </c:pt>
                <c:pt idx="541">
                  <c:v>43341</c:v>
                </c:pt>
                <c:pt idx="542">
                  <c:v>43340</c:v>
                </c:pt>
                <c:pt idx="543">
                  <c:v>43339</c:v>
                </c:pt>
                <c:pt idx="544">
                  <c:v>43336</c:v>
                </c:pt>
                <c:pt idx="545">
                  <c:v>43335</c:v>
                </c:pt>
                <c:pt idx="546">
                  <c:v>43333</c:v>
                </c:pt>
                <c:pt idx="547">
                  <c:v>43332</c:v>
                </c:pt>
                <c:pt idx="548">
                  <c:v>43329</c:v>
                </c:pt>
                <c:pt idx="549">
                  <c:v>43328</c:v>
                </c:pt>
                <c:pt idx="550">
                  <c:v>43326</c:v>
                </c:pt>
                <c:pt idx="551">
                  <c:v>43325</c:v>
                </c:pt>
                <c:pt idx="552">
                  <c:v>43322</c:v>
                </c:pt>
                <c:pt idx="553">
                  <c:v>43321</c:v>
                </c:pt>
                <c:pt idx="554">
                  <c:v>43320</c:v>
                </c:pt>
                <c:pt idx="555">
                  <c:v>43319</c:v>
                </c:pt>
                <c:pt idx="556">
                  <c:v>43318</c:v>
                </c:pt>
                <c:pt idx="557">
                  <c:v>43315</c:v>
                </c:pt>
                <c:pt idx="558">
                  <c:v>43314</c:v>
                </c:pt>
                <c:pt idx="559">
                  <c:v>43313</c:v>
                </c:pt>
                <c:pt idx="560">
                  <c:v>43312</c:v>
                </c:pt>
                <c:pt idx="561">
                  <c:v>43311</c:v>
                </c:pt>
                <c:pt idx="562">
                  <c:v>43308</c:v>
                </c:pt>
                <c:pt idx="563">
                  <c:v>43307</c:v>
                </c:pt>
                <c:pt idx="564">
                  <c:v>43306</c:v>
                </c:pt>
                <c:pt idx="565">
                  <c:v>43305</c:v>
                </c:pt>
                <c:pt idx="566">
                  <c:v>43304</c:v>
                </c:pt>
                <c:pt idx="567">
                  <c:v>43301</c:v>
                </c:pt>
                <c:pt idx="568">
                  <c:v>43300</c:v>
                </c:pt>
                <c:pt idx="569">
                  <c:v>43299</c:v>
                </c:pt>
                <c:pt idx="570">
                  <c:v>43298</c:v>
                </c:pt>
                <c:pt idx="571">
                  <c:v>43297</c:v>
                </c:pt>
                <c:pt idx="572">
                  <c:v>43294</c:v>
                </c:pt>
                <c:pt idx="573">
                  <c:v>43293</c:v>
                </c:pt>
                <c:pt idx="574">
                  <c:v>43292</c:v>
                </c:pt>
                <c:pt idx="575">
                  <c:v>43291</c:v>
                </c:pt>
                <c:pt idx="576">
                  <c:v>43290</c:v>
                </c:pt>
                <c:pt idx="577">
                  <c:v>43287</c:v>
                </c:pt>
                <c:pt idx="578">
                  <c:v>43286</c:v>
                </c:pt>
                <c:pt idx="579">
                  <c:v>43285</c:v>
                </c:pt>
                <c:pt idx="580">
                  <c:v>43284</c:v>
                </c:pt>
                <c:pt idx="581">
                  <c:v>43283</c:v>
                </c:pt>
                <c:pt idx="582">
                  <c:v>43280</c:v>
                </c:pt>
                <c:pt idx="583">
                  <c:v>43279</c:v>
                </c:pt>
                <c:pt idx="584">
                  <c:v>43278</c:v>
                </c:pt>
                <c:pt idx="585">
                  <c:v>43277</c:v>
                </c:pt>
                <c:pt idx="586">
                  <c:v>43276</c:v>
                </c:pt>
                <c:pt idx="587">
                  <c:v>43273</c:v>
                </c:pt>
                <c:pt idx="588">
                  <c:v>43272</c:v>
                </c:pt>
                <c:pt idx="589">
                  <c:v>43271</c:v>
                </c:pt>
                <c:pt idx="590">
                  <c:v>43270</c:v>
                </c:pt>
                <c:pt idx="591">
                  <c:v>43269</c:v>
                </c:pt>
                <c:pt idx="592">
                  <c:v>43266</c:v>
                </c:pt>
                <c:pt idx="593">
                  <c:v>43265</c:v>
                </c:pt>
                <c:pt idx="594">
                  <c:v>43264</c:v>
                </c:pt>
                <c:pt idx="595">
                  <c:v>43263</c:v>
                </c:pt>
                <c:pt idx="596">
                  <c:v>43262</c:v>
                </c:pt>
                <c:pt idx="597">
                  <c:v>43259</c:v>
                </c:pt>
                <c:pt idx="598">
                  <c:v>43258</c:v>
                </c:pt>
                <c:pt idx="599">
                  <c:v>43257</c:v>
                </c:pt>
                <c:pt idx="600">
                  <c:v>43256</c:v>
                </c:pt>
                <c:pt idx="601">
                  <c:v>43255</c:v>
                </c:pt>
                <c:pt idx="602">
                  <c:v>43252</c:v>
                </c:pt>
                <c:pt idx="603">
                  <c:v>43251</c:v>
                </c:pt>
                <c:pt idx="604">
                  <c:v>43250</c:v>
                </c:pt>
                <c:pt idx="605">
                  <c:v>43249</c:v>
                </c:pt>
                <c:pt idx="606">
                  <c:v>43248</c:v>
                </c:pt>
                <c:pt idx="607">
                  <c:v>43245</c:v>
                </c:pt>
                <c:pt idx="608">
                  <c:v>43244</c:v>
                </c:pt>
                <c:pt idx="609">
                  <c:v>43243</c:v>
                </c:pt>
                <c:pt idx="610">
                  <c:v>43242</c:v>
                </c:pt>
                <c:pt idx="611">
                  <c:v>43241</c:v>
                </c:pt>
                <c:pt idx="612">
                  <c:v>43238</c:v>
                </c:pt>
                <c:pt idx="613">
                  <c:v>43237</c:v>
                </c:pt>
                <c:pt idx="614">
                  <c:v>43236</c:v>
                </c:pt>
                <c:pt idx="615">
                  <c:v>43235</c:v>
                </c:pt>
                <c:pt idx="616">
                  <c:v>43234</c:v>
                </c:pt>
                <c:pt idx="617">
                  <c:v>43231</c:v>
                </c:pt>
                <c:pt idx="618">
                  <c:v>43230</c:v>
                </c:pt>
                <c:pt idx="619">
                  <c:v>43229</c:v>
                </c:pt>
                <c:pt idx="620">
                  <c:v>43228</c:v>
                </c:pt>
                <c:pt idx="621">
                  <c:v>43227</c:v>
                </c:pt>
                <c:pt idx="622">
                  <c:v>43224</c:v>
                </c:pt>
                <c:pt idx="623">
                  <c:v>43223</c:v>
                </c:pt>
                <c:pt idx="624">
                  <c:v>43222</c:v>
                </c:pt>
                <c:pt idx="625">
                  <c:v>43220</c:v>
                </c:pt>
                <c:pt idx="626">
                  <c:v>43217</c:v>
                </c:pt>
                <c:pt idx="627">
                  <c:v>43216</c:v>
                </c:pt>
                <c:pt idx="628">
                  <c:v>43215</c:v>
                </c:pt>
                <c:pt idx="629">
                  <c:v>43214</c:v>
                </c:pt>
                <c:pt idx="630">
                  <c:v>43213</c:v>
                </c:pt>
                <c:pt idx="631">
                  <c:v>43210</c:v>
                </c:pt>
                <c:pt idx="632">
                  <c:v>43209</c:v>
                </c:pt>
                <c:pt idx="633">
                  <c:v>43208</c:v>
                </c:pt>
                <c:pt idx="634">
                  <c:v>43207</c:v>
                </c:pt>
                <c:pt idx="635">
                  <c:v>43206</c:v>
                </c:pt>
                <c:pt idx="636">
                  <c:v>43203</c:v>
                </c:pt>
                <c:pt idx="637">
                  <c:v>43202</c:v>
                </c:pt>
                <c:pt idx="638">
                  <c:v>43201</c:v>
                </c:pt>
                <c:pt idx="639">
                  <c:v>43200</c:v>
                </c:pt>
                <c:pt idx="640">
                  <c:v>43199</c:v>
                </c:pt>
                <c:pt idx="641">
                  <c:v>43196</c:v>
                </c:pt>
                <c:pt idx="642">
                  <c:v>43195</c:v>
                </c:pt>
                <c:pt idx="643">
                  <c:v>43194</c:v>
                </c:pt>
                <c:pt idx="644">
                  <c:v>43193</c:v>
                </c:pt>
                <c:pt idx="645">
                  <c:v>43192</c:v>
                </c:pt>
                <c:pt idx="646">
                  <c:v>43187</c:v>
                </c:pt>
                <c:pt idx="647">
                  <c:v>43186</c:v>
                </c:pt>
                <c:pt idx="648">
                  <c:v>43185</c:v>
                </c:pt>
                <c:pt idx="649">
                  <c:v>43182</c:v>
                </c:pt>
                <c:pt idx="650">
                  <c:v>43181</c:v>
                </c:pt>
                <c:pt idx="651">
                  <c:v>43180</c:v>
                </c:pt>
                <c:pt idx="652">
                  <c:v>43179</c:v>
                </c:pt>
                <c:pt idx="653">
                  <c:v>43178</c:v>
                </c:pt>
                <c:pt idx="654">
                  <c:v>43175</c:v>
                </c:pt>
                <c:pt idx="655">
                  <c:v>43174</c:v>
                </c:pt>
                <c:pt idx="656">
                  <c:v>43173</c:v>
                </c:pt>
                <c:pt idx="657">
                  <c:v>43172</c:v>
                </c:pt>
                <c:pt idx="658">
                  <c:v>43171</c:v>
                </c:pt>
                <c:pt idx="659">
                  <c:v>43168</c:v>
                </c:pt>
                <c:pt idx="660">
                  <c:v>43167</c:v>
                </c:pt>
                <c:pt idx="661">
                  <c:v>43166</c:v>
                </c:pt>
                <c:pt idx="662">
                  <c:v>43165</c:v>
                </c:pt>
                <c:pt idx="663">
                  <c:v>43164</c:v>
                </c:pt>
                <c:pt idx="664">
                  <c:v>43160</c:v>
                </c:pt>
                <c:pt idx="665">
                  <c:v>43159</c:v>
                </c:pt>
                <c:pt idx="666">
                  <c:v>43158</c:v>
                </c:pt>
                <c:pt idx="667">
                  <c:v>43157</c:v>
                </c:pt>
                <c:pt idx="668">
                  <c:v>43154</c:v>
                </c:pt>
                <c:pt idx="669">
                  <c:v>43153</c:v>
                </c:pt>
                <c:pt idx="670">
                  <c:v>43152</c:v>
                </c:pt>
                <c:pt idx="671">
                  <c:v>43151</c:v>
                </c:pt>
                <c:pt idx="672">
                  <c:v>43150</c:v>
                </c:pt>
                <c:pt idx="673">
                  <c:v>43147</c:v>
                </c:pt>
                <c:pt idx="674">
                  <c:v>43146</c:v>
                </c:pt>
                <c:pt idx="675">
                  <c:v>43145</c:v>
                </c:pt>
                <c:pt idx="676">
                  <c:v>43143</c:v>
                </c:pt>
                <c:pt idx="677">
                  <c:v>43140</c:v>
                </c:pt>
                <c:pt idx="678">
                  <c:v>43139</c:v>
                </c:pt>
                <c:pt idx="679">
                  <c:v>43138</c:v>
                </c:pt>
                <c:pt idx="680">
                  <c:v>43137</c:v>
                </c:pt>
                <c:pt idx="681">
                  <c:v>43136</c:v>
                </c:pt>
                <c:pt idx="682">
                  <c:v>43133</c:v>
                </c:pt>
                <c:pt idx="683">
                  <c:v>43132</c:v>
                </c:pt>
                <c:pt idx="684">
                  <c:v>43131</c:v>
                </c:pt>
                <c:pt idx="685">
                  <c:v>43130</c:v>
                </c:pt>
                <c:pt idx="686">
                  <c:v>43129</c:v>
                </c:pt>
                <c:pt idx="687">
                  <c:v>43125</c:v>
                </c:pt>
                <c:pt idx="688">
                  <c:v>43124</c:v>
                </c:pt>
                <c:pt idx="689">
                  <c:v>43123</c:v>
                </c:pt>
                <c:pt idx="690">
                  <c:v>43122</c:v>
                </c:pt>
                <c:pt idx="691">
                  <c:v>43119</c:v>
                </c:pt>
                <c:pt idx="692">
                  <c:v>43118</c:v>
                </c:pt>
                <c:pt idx="693">
                  <c:v>43117</c:v>
                </c:pt>
                <c:pt idx="694">
                  <c:v>43116</c:v>
                </c:pt>
                <c:pt idx="695">
                  <c:v>43115</c:v>
                </c:pt>
                <c:pt idx="696">
                  <c:v>43112</c:v>
                </c:pt>
                <c:pt idx="697">
                  <c:v>43111</c:v>
                </c:pt>
                <c:pt idx="698">
                  <c:v>43110</c:v>
                </c:pt>
                <c:pt idx="699">
                  <c:v>43109</c:v>
                </c:pt>
                <c:pt idx="700">
                  <c:v>43108</c:v>
                </c:pt>
                <c:pt idx="701">
                  <c:v>43105</c:v>
                </c:pt>
                <c:pt idx="702">
                  <c:v>43104</c:v>
                </c:pt>
                <c:pt idx="703">
                  <c:v>43103</c:v>
                </c:pt>
                <c:pt idx="704">
                  <c:v>43102</c:v>
                </c:pt>
                <c:pt idx="705">
                  <c:v>43101</c:v>
                </c:pt>
                <c:pt idx="706">
                  <c:v>43098</c:v>
                </c:pt>
                <c:pt idx="707">
                  <c:v>43097</c:v>
                </c:pt>
                <c:pt idx="708">
                  <c:v>43096</c:v>
                </c:pt>
                <c:pt idx="709">
                  <c:v>43095</c:v>
                </c:pt>
                <c:pt idx="710">
                  <c:v>43091</c:v>
                </c:pt>
                <c:pt idx="711">
                  <c:v>43090</c:v>
                </c:pt>
                <c:pt idx="712">
                  <c:v>43089</c:v>
                </c:pt>
                <c:pt idx="713">
                  <c:v>43088</c:v>
                </c:pt>
                <c:pt idx="714">
                  <c:v>43087</c:v>
                </c:pt>
                <c:pt idx="715">
                  <c:v>43084</c:v>
                </c:pt>
                <c:pt idx="716">
                  <c:v>43083</c:v>
                </c:pt>
                <c:pt idx="717">
                  <c:v>43082</c:v>
                </c:pt>
                <c:pt idx="718">
                  <c:v>43081</c:v>
                </c:pt>
                <c:pt idx="719">
                  <c:v>43080</c:v>
                </c:pt>
                <c:pt idx="720">
                  <c:v>43077</c:v>
                </c:pt>
                <c:pt idx="721">
                  <c:v>43076</c:v>
                </c:pt>
                <c:pt idx="722">
                  <c:v>43075</c:v>
                </c:pt>
                <c:pt idx="723">
                  <c:v>43074</c:v>
                </c:pt>
                <c:pt idx="724">
                  <c:v>43073</c:v>
                </c:pt>
                <c:pt idx="725">
                  <c:v>43070</c:v>
                </c:pt>
                <c:pt idx="726">
                  <c:v>43069</c:v>
                </c:pt>
                <c:pt idx="727">
                  <c:v>43068</c:v>
                </c:pt>
                <c:pt idx="728">
                  <c:v>43067</c:v>
                </c:pt>
                <c:pt idx="729">
                  <c:v>43066</c:v>
                </c:pt>
                <c:pt idx="730">
                  <c:v>43063</c:v>
                </c:pt>
                <c:pt idx="731">
                  <c:v>43062</c:v>
                </c:pt>
                <c:pt idx="732">
                  <c:v>43061</c:v>
                </c:pt>
                <c:pt idx="733">
                  <c:v>43060</c:v>
                </c:pt>
                <c:pt idx="734">
                  <c:v>43059</c:v>
                </c:pt>
                <c:pt idx="735">
                  <c:v>43056</c:v>
                </c:pt>
                <c:pt idx="736">
                  <c:v>43055</c:v>
                </c:pt>
                <c:pt idx="737">
                  <c:v>43054</c:v>
                </c:pt>
                <c:pt idx="738">
                  <c:v>43053</c:v>
                </c:pt>
                <c:pt idx="739">
                  <c:v>43052</c:v>
                </c:pt>
                <c:pt idx="740">
                  <c:v>43049</c:v>
                </c:pt>
                <c:pt idx="741">
                  <c:v>43048</c:v>
                </c:pt>
                <c:pt idx="742">
                  <c:v>43047</c:v>
                </c:pt>
                <c:pt idx="743">
                  <c:v>43046</c:v>
                </c:pt>
                <c:pt idx="744">
                  <c:v>43045</c:v>
                </c:pt>
              </c:numCache>
            </c:numRef>
          </c:cat>
          <c:val>
            <c:numRef>
              <c:f>'Q1'!$B$2:$B$746</c:f>
              <c:numCache>
                <c:formatCode>General</c:formatCode>
                <c:ptCount val="745"/>
                <c:pt idx="0">
                  <c:v>1055.55</c:v>
                </c:pt>
                <c:pt idx="1">
                  <c:v>1054.9000000000001</c:v>
                </c:pt>
                <c:pt idx="2">
                  <c:v>1049.2</c:v>
                </c:pt>
                <c:pt idx="3">
                  <c:v>1057.5999999999999</c:v>
                </c:pt>
                <c:pt idx="4">
                  <c:v>1074.75</c:v>
                </c:pt>
                <c:pt idx="5">
                  <c:v>1059.05</c:v>
                </c:pt>
                <c:pt idx="6">
                  <c:v>1028.95</c:v>
                </c:pt>
                <c:pt idx="7">
                  <c:v>1010.05</c:v>
                </c:pt>
                <c:pt idx="8">
                  <c:v>989.55</c:v>
                </c:pt>
                <c:pt idx="9">
                  <c:v>1002.95</c:v>
                </c:pt>
                <c:pt idx="10">
                  <c:v>1039.05</c:v>
                </c:pt>
                <c:pt idx="11">
                  <c:v>1011.3</c:v>
                </c:pt>
                <c:pt idx="12">
                  <c:v>1063.6500000000001</c:v>
                </c:pt>
                <c:pt idx="13">
                  <c:v>1072.25</c:v>
                </c:pt>
                <c:pt idx="14">
                  <c:v>1062.3499999999999</c:v>
                </c:pt>
                <c:pt idx="15">
                  <c:v>1083.25</c:v>
                </c:pt>
                <c:pt idx="16">
                  <c:v>1103</c:v>
                </c:pt>
                <c:pt idx="17">
                  <c:v>1113.3</c:v>
                </c:pt>
                <c:pt idx="18">
                  <c:v>1091.2</c:v>
                </c:pt>
                <c:pt idx="19">
                  <c:v>1107.8</c:v>
                </c:pt>
                <c:pt idx="20">
                  <c:v>1078.0999999999999</c:v>
                </c:pt>
                <c:pt idx="21">
                  <c:v>1078.1500000000001</c:v>
                </c:pt>
                <c:pt idx="22">
                  <c:v>1094.1500000000001</c:v>
                </c:pt>
                <c:pt idx="23">
                  <c:v>1134.3</c:v>
                </c:pt>
                <c:pt idx="24">
                  <c:v>1136.05</c:v>
                </c:pt>
                <c:pt idx="25">
                  <c:v>1134.55</c:v>
                </c:pt>
                <c:pt idx="26">
                  <c:v>1150.95</c:v>
                </c:pt>
                <c:pt idx="27">
                  <c:v>1107.45</c:v>
                </c:pt>
                <c:pt idx="28">
                  <c:v>1086.05</c:v>
                </c:pt>
                <c:pt idx="29">
                  <c:v>1059.75</c:v>
                </c:pt>
                <c:pt idx="30">
                  <c:v>1058.5</c:v>
                </c:pt>
                <c:pt idx="31">
                  <c:v>1061.1500000000001</c:v>
                </c:pt>
                <c:pt idx="32">
                  <c:v>1080.9000000000001</c:v>
                </c:pt>
                <c:pt idx="33">
                  <c:v>1086.9000000000001</c:v>
                </c:pt>
                <c:pt idx="34">
                  <c:v>1143.8</c:v>
                </c:pt>
                <c:pt idx="35">
                  <c:v>1136.6500000000001</c:v>
                </c:pt>
                <c:pt idx="36">
                  <c:v>1120.8</c:v>
                </c:pt>
                <c:pt idx="37">
                  <c:v>1129.7</c:v>
                </c:pt>
                <c:pt idx="38">
                  <c:v>1148.7</c:v>
                </c:pt>
                <c:pt idx="39">
                  <c:v>1079.5999999999999</c:v>
                </c:pt>
                <c:pt idx="40">
                  <c:v>1078.55</c:v>
                </c:pt>
                <c:pt idx="41">
                  <c:v>1069.95</c:v>
                </c:pt>
                <c:pt idx="42">
                  <c:v>1080.6500000000001</c:v>
                </c:pt>
                <c:pt idx="43">
                  <c:v>1056.0999999999999</c:v>
                </c:pt>
                <c:pt idx="44">
                  <c:v>1062.1500000000001</c:v>
                </c:pt>
                <c:pt idx="45">
                  <c:v>1069.25</c:v>
                </c:pt>
                <c:pt idx="46">
                  <c:v>1083.8499999999999</c:v>
                </c:pt>
                <c:pt idx="47">
                  <c:v>1061.95</c:v>
                </c:pt>
                <c:pt idx="48">
                  <c:v>1098.55</c:v>
                </c:pt>
                <c:pt idx="49">
                  <c:v>1125.5</c:v>
                </c:pt>
                <c:pt idx="50">
                  <c:v>1093.95</c:v>
                </c:pt>
                <c:pt idx="51">
                  <c:v>1161.25</c:v>
                </c:pt>
                <c:pt idx="52">
                  <c:v>1067.45</c:v>
                </c:pt>
                <c:pt idx="53">
                  <c:v>1076.3499999999999</c:v>
                </c:pt>
                <c:pt idx="54">
                  <c:v>1040.45</c:v>
                </c:pt>
                <c:pt idx="55">
                  <c:v>1048.1500000000001</c:v>
                </c:pt>
                <c:pt idx="56">
                  <c:v>1046.3499999999999</c:v>
                </c:pt>
                <c:pt idx="57">
                  <c:v>1021.5</c:v>
                </c:pt>
                <c:pt idx="58">
                  <c:v>990.65</c:v>
                </c:pt>
                <c:pt idx="59">
                  <c:v>961.5</c:v>
                </c:pt>
                <c:pt idx="60">
                  <c:v>957.45</c:v>
                </c:pt>
                <c:pt idx="61">
                  <c:v>986.1</c:v>
                </c:pt>
                <c:pt idx="62">
                  <c:v>980.35</c:v>
                </c:pt>
                <c:pt idx="63">
                  <c:v>966.2</c:v>
                </c:pt>
                <c:pt idx="64">
                  <c:v>956.4</c:v>
                </c:pt>
                <c:pt idx="65">
                  <c:v>953.1</c:v>
                </c:pt>
                <c:pt idx="66">
                  <c:v>940.25</c:v>
                </c:pt>
                <c:pt idx="67">
                  <c:v>926.15</c:v>
                </c:pt>
                <c:pt idx="68">
                  <c:v>921.7</c:v>
                </c:pt>
                <c:pt idx="69">
                  <c:v>904.95</c:v>
                </c:pt>
                <c:pt idx="70">
                  <c:v>918.1</c:v>
                </c:pt>
                <c:pt idx="71">
                  <c:v>928.05</c:v>
                </c:pt>
                <c:pt idx="72">
                  <c:v>888.65</c:v>
                </c:pt>
                <c:pt idx="73">
                  <c:v>890.5</c:v>
                </c:pt>
                <c:pt idx="74">
                  <c:v>889.75</c:v>
                </c:pt>
                <c:pt idx="75">
                  <c:v>885.15</c:v>
                </c:pt>
                <c:pt idx="76">
                  <c:v>875.05</c:v>
                </c:pt>
                <c:pt idx="77">
                  <c:v>883.9</c:v>
                </c:pt>
                <c:pt idx="78">
                  <c:v>881.25</c:v>
                </c:pt>
                <c:pt idx="79">
                  <c:v>891.5</c:v>
                </c:pt>
                <c:pt idx="80">
                  <c:v>872.25</c:v>
                </c:pt>
                <c:pt idx="81">
                  <c:v>889.8</c:v>
                </c:pt>
                <c:pt idx="82">
                  <c:v>883</c:v>
                </c:pt>
                <c:pt idx="83">
                  <c:v>909.35</c:v>
                </c:pt>
                <c:pt idx="84">
                  <c:v>929.3</c:v>
                </c:pt>
                <c:pt idx="85">
                  <c:v>899</c:v>
                </c:pt>
                <c:pt idx="86">
                  <c:v>909.5</c:v>
                </c:pt>
                <c:pt idx="87">
                  <c:v>930.8</c:v>
                </c:pt>
                <c:pt idx="88">
                  <c:v>905.65</c:v>
                </c:pt>
                <c:pt idx="89">
                  <c:v>876.6</c:v>
                </c:pt>
                <c:pt idx="90">
                  <c:v>860.4</c:v>
                </c:pt>
                <c:pt idx="91">
                  <c:v>876.45</c:v>
                </c:pt>
                <c:pt idx="92">
                  <c:v>869.45</c:v>
                </c:pt>
                <c:pt idx="93">
                  <c:v>867.6</c:v>
                </c:pt>
                <c:pt idx="94">
                  <c:v>895</c:v>
                </c:pt>
                <c:pt idx="95">
                  <c:v>885.45</c:v>
                </c:pt>
                <c:pt idx="96">
                  <c:v>902.8</c:v>
                </c:pt>
                <c:pt idx="97">
                  <c:v>895.05</c:v>
                </c:pt>
                <c:pt idx="98">
                  <c:v>856.4</c:v>
                </c:pt>
                <c:pt idx="99">
                  <c:v>854.5</c:v>
                </c:pt>
                <c:pt idx="100">
                  <c:v>884.95</c:v>
                </c:pt>
                <c:pt idx="101">
                  <c:v>850.2</c:v>
                </c:pt>
                <c:pt idx="102">
                  <c:v>863.1</c:v>
                </c:pt>
                <c:pt idx="103">
                  <c:v>842.3</c:v>
                </c:pt>
                <c:pt idx="104">
                  <c:v>821.85</c:v>
                </c:pt>
                <c:pt idx="105">
                  <c:v>855.95</c:v>
                </c:pt>
                <c:pt idx="106">
                  <c:v>838</c:v>
                </c:pt>
                <c:pt idx="107">
                  <c:v>823.7</c:v>
                </c:pt>
                <c:pt idx="108">
                  <c:v>810.2</c:v>
                </c:pt>
                <c:pt idx="109">
                  <c:v>808.5</c:v>
                </c:pt>
                <c:pt idx="110">
                  <c:v>788.05</c:v>
                </c:pt>
                <c:pt idx="111">
                  <c:v>796.1</c:v>
                </c:pt>
                <c:pt idx="112">
                  <c:v>762.75</c:v>
                </c:pt>
                <c:pt idx="113">
                  <c:v>761.6</c:v>
                </c:pt>
                <c:pt idx="114">
                  <c:v>725.55</c:v>
                </c:pt>
                <c:pt idx="115">
                  <c:v>675.05</c:v>
                </c:pt>
                <c:pt idx="116">
                  <c:v>657</c:v>
                </c:pt>
                <c:pt idx="117">
                  <c:v>653.35</c:v>
                </c:pt>
                <c:pt idx="118">
                  <c:v>647.29999999999995</c:v>
                </c:pt>
                <c:pt idx="119">
                  <c:v>629.15</c:v>
                </c:pt>
                <c:pt idx="120">
                  <c:v>629.20000000000005</c:v>
                </c:pt>
                <c:pt idx="121">
                  <c:v>613.9</c:v>
                </c:pt>
                <c:pt idx="122">
                  <c:v>627.1</c:v>
                </c:pt>
                <c:pt idx="123">
                  <c:v>650.95000000000005</c:v>
                </c:pt>
                <c:pt idx="124">
                  <c:v>642.6</c:v>
                </c:pt>
                <c:pt idx="125">
                  <c:v>649.54999999999995</c:v>
                </c:pt>
                <c:pt idx="126">
                  <c:v>625.15</c:v>
                </c:pt>
                <c:pt idx="127">
                  <c:v>634.9</c:v>
                </c:pt>
                <c:pt idx="128">
                  <c:v>612.1</c:v>
                </c:pt>
                <c:pt idx="129">
                  <c:v>607.20000000000005</c:v>
                </c:pt>
                <c:pt idx="130">
                  <c:v>608.70000000000005</c:v>
                </c:pt>
                <c:pt idx="131">
                  <c:v>611.20000000000005</c:v>
                </c:pt>
                <c:pt idx="132">
                  <c:v>615.85</c:v>
                </c:pt>
                <c:pt idx="133">
                  <c:v>677.25</c:v>
                </c:pt>
                <c:pt idx="134">
                  <c:v>657.2</c:v>
                </c:pt>
                <c:pt idx="135">
                  <c:v>628.6</c:v>
                </c:pt>
                <c:pt idx="136">
                  <c:v>616.6</c:v>
                </c:pt>
                <c:pt idx="137">
                  <c:v>584.70000000000005</c:v>
                </c:pt>
                <c:pt idx="138">
                  <c:v>583.15</c:v>
                </c:pt>
                <c:pt idx="139">
                  <c:v>567.4</c:v>
                </c:pt>
                <c:pt idx="140">
                  <c:v>601</c:v>
                </c:pt>
                <c:pt idx="141">
                  <c:v>602.5</c:v>
                </c:pt>
                <c:pt idx="142">
                  <c:v>609.35</c:v>
                </c:pt>
                <c:pt idx="143">
                  <c:v>594.04999999999995</c:v>
                </c:pt>
                <c:pt idx="144">
                  <c:v>594.20000000000005</c:v>
                </c:pt>
                <c:pt idx="145">
                  <c:v>586.35</c:v>
                </c:pt>
                <c:pt idx="146">
                  <c:v>585.70000000000005</c:v>
                </c:pt>
                <c:pt idx="147">
                  <c:v>593.04999999999995</c:v>
                </c:pt>
                <c:pt idx="148">
                  <c:v>593.70000000000005</c:v>
                </c:pt>
                <c:pt idx="149">
                  <c:v>587.85</c:v>
                </c:pt>
                <c:pt idx="150">
                  <c:v>601.25</c:v>
                </c:pt>
                <c:pt idx="151">
                  <c:v>599.5</c:v>
                </c:pt>
                <c:pt idx="152">
                  <c:v>616.85</c:v>
                </c:pt>
                <c:pt idx="153">
                  <c:v>636.4</c:v>
                </c:pt>
                <c:pt idx="154">
                  <c:v>664.55</c:v>
                </c:pt>
                <c:pt idx="155">
                  <c:v>656.5</c:v>
                </c:pt>
                <c:pt idx="156">
                  <c:v>668.4</c:v>
                </c:pt>
                <c:pt idx="157">
                  <c:v>649.25</c:v>
                </c:pt>
                <c:pt idx="158">
                  <c:v>729.55</c:v>
                </c:pt>
                <c:pt idx="159">
                  <c:v>709.2</c:v>
                </c:pt>
                <c:pt idx="160">
                  <c:v>680.55</c:v>
                </c:pt>
                <c:pt idx="161">
                  <c:v>723.9</c:v>
                </c:pt>
                <c:pt idx="162">
                  <c:v>760.95</c:v>
                </c:pt>
                <c:pt idx="163">
                  <c:v>805.85</c:v>
                </c:pt>
                <c:pt idx="164">
                  <c:v>865.65</c:v>
                </c:pt>
                <c:pt idx="165">
                  <c:v>938.35</c:v>
                </c:pt>
                <c:pt idx="166">
                  <c:v>963.95</c:v>
                </c:pt>
                <c:pt idx="167">
                  <c:v>1021</c:v>
                </c:pt>
                <c:pt idx="168">
                  <c:v>1019.7</c:v>
                </c:pt>
                <c:pt idx="169">
                  <c:v>998.65</c:v>
                </c:pt>
                <c:pt idx="170">
                  <c:v>986.8</c:v>
                </c:pt>
                <c:pt idx="171">
                  <c:v>967.5</c:v>
                </c:pt>
                <c:pt idx="172">
                  <c:v>993.25</c:v>
                </c:pt>
                <c:pt idx="173">
                  <c:v>987.1</c:v>
                </c:pt>
                <c:pt idx="174">
                  <c:v>975.8</c:v>
                </c:pt>
                <c:pt idx="175">
                  <c:v>991.45</c:v>
                </c:pt>
                <c:pt idx="176">
                  <c:v>1029.55</c:v>
                </c:pt>
                <c:pt idx="177">
                  <c:v>1046.8</c:v>
                </c:pt>
                <c:pt idx="178">
                  <c:v>1059.2</c:v>
                </c:pt>
                <c:pt idx="179">
                  <c:v>1051.3499999999999</c:v>
                </c:pt>
                <c:pt idx="180">
                  <c:v>1053.2</c:v>
                </c:pt>
                <c:pt idx="181">
                  <c:v>1065.3</c:v>
                </c:pt>
                <c:pt idx="182">
                  <c:v>1071.0999999999999</c:v>
                </c:pt>
                <c:pt idx="183">
                  <c:v>1090</c:v>
                </c:pt>
                <c:pt idx="184">
                  <c:v>1070.25</c:v>
                </c:pt>
                <c:pt idx="185">
                  <c:v>1046.2</c:v>
                </c:pt>
                <c:pt idx="186">
                  <c:v>1077.05</c:v>
                </c:pt>
                <c:pt idx="187">
                  <c:v>1094.55</c:v>
                </c:pt>
                <c:pt idx="188">
                  <c:v>1110.3499999999999</c:v>
                </c:pt>
                <c:pt idx="189">
                  <c:v>1074.9000000000001</c:v>
                </c:pt>
                <c:pt idx="190">
                  <c:v>1066.5</c:v>
                </c:pt>
                <c:pt idx="191">
                  <c:v>1077.75</c:v>
                </c:pt>
                <c:pt idx="192">
                  <c:v>1088.0999999999999</c:v>
                </c:pt>
                <c:pt idx="193">
                  <c:v>1093.95</c:v>
                </c:pt>
                <c:pt idx="194">
                  <c:v>1125.1500000000001</c:v>
                </c:pt>
                <c:pt idx="195">
                  <c:v>1157.8</c:v>
                </c:pt>
                <c:pt idx="196">
                  <c:v>1191.6500000000001</c:v>
                </c:pt>
                <c:pt idx="197">
                  <c:v>1173.6500000000001</c:v>
                </c:pt>
                <c:pt idx="198">
                  <c:v>1114.25</c:v>
                </c:pt>
                <c:pt idx="199">
                  <c:v>1072</c:v>
                </c:pt>
                <c:pt idx="200">
                  <c:v>1065.2</c:v>
                </c:pt>
                <c:pt idx="201">
                  <c:v>1044.1500000000001</c:v>
                </c:pt>
                <c:pt idx="202">
                  <c:v>1049.8</c:v>
                </c:pt>
                <c:pt idx="203">
                  <c:v>1026.1500000000001</c:v>
                </c:pt>
                <c:pt idx="204">
                  <c:v>1043.1500000000001</c:v>
                </c:pt>
                <c:pt idx="205">
                  <c:v>1049.3499999999999</c:v>
                </c:pt>
                <c:pt idx="206">
                  <c:v>1045.95</c:v>
                </c:pt>
                <c:pt idx="207">
                  <c:v>1032.0999999999999</c:v>
                </c:pt>
                <c:pt idx="208">
                  <c:v>1035.7</c:v>
                </c:pt>
                <c:pt idx="209">
                  <c:v>1020.4</c:v>
                </c:pt>
                <c:pt idx="210">
                  <c:v>1037.4000000000001</c:v>
                </c:pt>
                <c:pt idx="211">
                  <c:v>1025.8</c:v>
                </c:pt>
                <c:pt idx="212">
                  <c:v>1056</c:v>
                </c:pt>
                <c:pt idx="213">
                  <c:v>1072.7</c:v>
                </c:pt>
                <c:pt idx="214">
                  <c:v>1085.45</c:v>
                </c:pt>
                <c:pt idx="215">
                  <c:v>1077.75</c:v>
                </c:pt>
                <c:pt idx="216">
                  <c:v>1065.45</c:v>
                </c:pt>
                <c:pt idx="217">
                  <c:v>1053.3499999999999</c:v>
                </c:pt>
                <c:pt idx="218">
                  <c:v>1053.9000000000001</c:v>
                </c:pt>
                <c:pt idx="219">
                  <c:v>1025.0999999999999</c:v>
                </c:pt>
                <c:pt idx="220">
                  <c:v>1039.1500000000001</c:v>
                </c:pt>
                <c:pt idx="221">
                  <c:v>1037.25</c:v>
                </c:pt>
                <c:pt idx="222">
                  <c:v>1049.8</c:v>
                </c:pt>
                <c:pt idx="223">
                  <c:v>1047.25</c:v>
                </c:pt>
                <c:pt idx="224">
                  <c:v>1058.5999999999999</c:v>
                </c:pt>
                <c:pt idx="225">
                  <c:v>1044.1500000000001</c:v>
                </c:pt>
                <c:pt idx="226">
                  <c:v>1057.1500000000001</c:v>
                </c:pt>
                <c:pt idx="227">
                  <c:v>1057.05</c:v>
                </c:pt>
                <c:pt idx="228">
                  <c:v>1070.55</c:v>
                </c:pt>
                <c:pt idx="229">
                  <c:v>1063.05</c:v>
                </c:pt>
                <c:pt idx="230">
                  <c:v>1072.5</c:v>
                </c:pt>
                <c:pt idx="231">
                  <c:v>1059.3499999999999</c:v>
                </c:pt>
                <c:pt idx="232">
                  <c:v>1076.8</c:v>
                </c:pt>
                <c:pt idx="233">
                  <c:v>1091</c:v>
                </c:pt>
                <c:pt idx="234">
                  <c:v>1093.4000000000001</c:v>
                </c:pt>
                <c:pt idx="235">
                  <c:v>1098.6500000000001</c:v>
                </c:pt>
                <c:pt idx="236">
                  <c:v>1111.75</c:v>
                </c:pt>
                <c:pt idx="237">
                  <c:v>1111.6500000000001</c:v>
                </c:pt>
                <c:pt idx="238">
                  <c:v>1078.25</c:v>
                </c:pt>
                <c:pt idx="239">
                  <c:v>1072.25</c:v>
                </c:pt>
                <c:pt idx="240">
                  <c:v>1092</c:v>
                </c:pt>
                <c:pt idx="241">
                  <c:v>1089.05</c:v>
                </c:pt>
                <c:pt idx="242">
                  <c:v>1091.8499999999999</c:v>
                </c:pt>
                <c:pt idx="243">
                  <c:v>1115.3499999999999</c:v>
                </c:pt>
                <c:pt idx="244">
                  <c:v>1095.5999999999999</c:v>
                </c:pt>
                <c:pt idx="245">
                  <c:v>1040.25</c:v>
                </c:pt>
                <c:pt idx="246">
                  <c:v>1072.05</c:v>
                </c:pt>
                <c:pt idx="247">
                  <c:v>1055.8</c:v>
                </c:pt>
                <c:pt idx="248">
                  <c:v>1080</c:v>
                </c:pt>
                <c:pt idx="249">
                  <c:v>1101.5</c:v>
                </c:pt>
                <c:pt idx="250">
                  <c:v>1095.25</c:v>
                </c:pt>
                <c:pt idx="251">
                  <c:v>1123.8</c:v>
                </c:pt>
                <c:pt idx="252">
                  <c:v>1110.8499999999999</c:v>
                </c:pt>
                <c:pt idx="253">
                  <c:v>1103.55</c:v>
                </c:pt>
                <c:pt idx="254">
                  <c:v>1109.95</c:v>
                </c:pt>
                <c:pt idx="255">
                  <c:v>1093.7</c:v>
                </c:pt>
                <c:pt idx="256">
                  <c:v>1090.2</c:v>
                </c:pt>
                <c:pt idx="257">
                  <c:v>1057.05</c:v>
                </c:pt>
                <c:pt idx="258">
                  <c:v>1053.8499999999999</c:v>
                </c:pt>
                <c:pt idx="259">
                  <c:v>1006.65</c:v>
                </c:pt>
                <c:pt idx="260">
                  <c:v>997.05</c:v>
                </c:pt>
                <c:pt idx="261">
                  <c:v>1011.6</c:v>
                </c:pt>
                <c:pt idx="262">
                  <c:v>1000.75</c:v>
                </c:pt>
                <c:pt idx="263">
                  <c:v>1042.0999999999999</c:v>
                </c:pt>
                <c:pt idx="264">
                  <c:v>1044.2</c:v>
                </c:pt>
                <c:pt idx="265">
                  <c:v>998.5</c:v>
                </c:pt>
                <c:pt idx="266">
                  <c:v>983.5</c:v>
                </c:pt>
                <c:pt idx="267">
                  <c:v>1006.25</c:v>
                </c:pt>
                <c:pt idx="268">
                  <c:v>988.45</c:v>
                </c:pt>
                <c:pt idx="269">
                  <c:v>985.85</c:v>
                </c:pt>
                <c:pt idx="270">
                  <c:v>960.4</c:v>
                </c:pt>
                <c:pt idx="271">
                  <c:v>970.5</c:v>
                </c:pt>
                <c:pt idx="272">
                  <c:v>953.6</c:v>
                </c:pt>
                <c:pt idx="273">
                  <c:v>977.65</c:v>
                </c:pt>
                <c:pt idx="274">
                  <c:v>950.6</c:v>
                </c:pt>
                <c:pt idx="275">
                  <c:v>977.5</c:v>
                </c:pt>
                <c:pt idx="276">
                  <c:v>1014.45</c:v>
                </c:pt>
                <c:pt idx="277">
                  <c:v>1003.45</c:v>
                </c:pt>
                <c:pt idx="278">
                  <c:v>992.7</c:v>
                </c:pt>
                <c:pt idx="279">
                  <c:v>1000.25</c:v>
                </c:pt>
                <c:pt idx="280">
                  <c:v>998.35</c:v>
                </c:pt>
                <c:pt idx="281">
                  <c:v>997.25</c:v>
                </c:pt>
                <c:pt idx="282">
                  <c:v>990.1</c:v>
                </c:pt>
                <c:pt idx="283">
                  <c:v>870.25</c:v>
                </c:pt>
                <c:pt idx="284">
                  <c:v>916.1</c:v>
                </c:pt>
                <c:pt idx="285">
                  <c:v>935.85</c:v>
                </c:pt>
                <c:pt idx="286">
                  <c:v>963.05</c:v>
                </c:pt>
                <c:pt idx="287">
                  <c:v>985.4</c:v>
                </c:pt>
                <c:pt idx="288">
                  <c:v>962.2</c:v>
                </c:pt>
                <c:pt idx="289">
                  <c:v>987.1</c:v>
                </c:pt>
                <c:pt idx="290">
                  <c:v>985.8</c:v>
                </c:pt>
                <c:pt idx="291">
                  <c:v>948.2</c:v>
                </c:pt>
                <c:pt idx="292">
                  <c:v>915.15</c:v>
                </c:pt>
                <c:pt idx="293">
                  <c:v>909.45</c:v>
                </c:pt>
                <c:pt idx="294">
                  <c:v>905.8</c:v>
                </c:pt>
                <c:pt idx="295">
                  <c:v>928.15</c:v>
                </c:pt>
                <c:pt idx="296">
                  <c:v>885.65</c:v>
                </c:pt>
                <c:pt idx="297">
                  <c:v>895.55</c:v>
                </c:pt>
                <c:pt idx="298">
                  <c:v>882.2</c:v>
                </c:pt>
                <c:pt idx="299">
                  <c:v>862.25</c:v>
                </c:pt>
                <c:pt idx="300">
                  <c:v>848.55</c:v>
                </c:pt>
                <c:pt idx="301">
                  <c:v>862.15</c:v>
                </c:pt>
                <c:pt idx="302">
                  <c:v>883.1</c:v>
                </c:pt>
                <c:pt idx="303">
                  <c:v>879.1</c:v>
                </c:pt>
                <c:pt idx="304">
                  <c:v>858.4</c:v>
                </c:pt>
                <c:pt idx="305">
                  <c:v>865.2</c:v>
                </c:pt>
                <c:pt idx="306">
                  <c:v>841.25</c:v>
                </c:pt>
                <c:pt idx="307">
                  <c:v>860.45</c:v>
                </c:pt>
                <c:pt idx="308">
                  <c:v>848.55</c:v>
                </c:pt>
                <c:pt idx="309">
                  <c:v>743.05</c:v>
                </c:pt>
                <c:pt idx="310">
                  <c:v>928.8</c:v>
                </c:pt>
                <c:pt idx="311">
                  <c:v>919.7</c:v>
                </c:pt>
                <c:pt idx="312">
                  <c:v>922</c:v>
                </c:pt>
                <c:pt idx="313">
                  <c:v>938.45</c:v>
                </c:pt>
                <c:pt idx="314">
                  <c:v>908.1</c:v>
                </c:pt>
                <c:pt idx="315">
                  <c:v>920.8</c:v>
                </c:pt>
                <c:pt idx="316">
                  <c:v>877.55</c:v>
                </c:pt>
                <c:pt idx="317">
                  <c:v>897.9</c:v>
                </c:pt>
                <c:pt idx="318">
                  <c:v>918.15</c:v>
                </c:pt>
                <c:pt idx="319">
                  <c:v>938.4</c:v>
                </c:pt>
                <c:pt idx="320">
                  <c:v>949.7</c:v>
                </c:pt>
                <c:pt idx="321">
                  <c:v>958.05</c:v>
                </c:pt>
                <c:pt idx="322">
                  <c:v>920.55</c:v>
                </c:pt>
                <c:pt idx="323">
                  <c:v>953.15</c:v>
                </c:pt>
                <c:pt idx="324">
                  <c:v>995.8</c:v>
                </c:pt>
                <c:pt idx="325">
                  <c:v>989.2</c:v>
                </c:pt>
                <c:pt idx="326">
                  <c:v>991.9</c:v>
                </c:pt>
                <c:pt idx="327">
                  <c:v>999.95</c:v>
                </c:pt>
                <c:pt idx="328">
                  <c:v>1017.5</c:v>
                </c:pt>
                <c:pt idx="329">
                  <c:v>1000.85</c:v>
                </c:pt>
                <c:pt idx="330">
                  <c:v>999.6</c:v>
                </c:pt>
                <c:pt idx="331">
                  <c:v>1001.8</c:v>
                </c:pt>
                <c:pt idx="332">
                  <c:v>1016.15</c:v>
                </c:pt>
                <c:pt idx="333">
                  <c:v>1078.25</c:v>
                </c:pt>
                <c:pt idx="334">
                  <c:v>1116.5999999999999</c:v>
                </c:pt>
                <c:pt idx="335">
                  <c:v>1098.9000000000001</c:v>
                </c:pt>
                <c:pt idx="336">
                  <c:v>1110.95</c:v>
                </c:pt>
                <c:pt idx="337">
                  <c:v>1108.95</c:v>
                </c:pt>
                <c:pt idx="338">
                  <c:v>1113.6500000000001</c:v>
                </c:pt>
                <c:pt idx="339">
                  <c:v>1113.7</c:v>
                </c:pt>
                <c:pt idx="340">
                  <c:v>1126.05</c:v>
                </c:pt>
                <c:pt idx="341">
                  <c:v>1132.6500000000001</c:v>
                </c:pt>
                <c:pt idx="342">
                  <c:v>1134</c:v>
                </c:pt>
                <c:pt idx="343">
                  <c:v>1143.8</c:v>
                </c:pt>
                <c:pt idx="344">
                  <c:v>1168.05</c:v>
                </c:pt>
                <c:pt idx="345">
                  <c:v>1184.4000000000001</c:v>
                </c:pt>
                <c:pt idx="346">
                  <c:v>1174.75</c:v>
                </c:pt>
                <c:pt idx="347">
                  <c:v>1182.3</c:v>
                </c:pt>
                <c:pt idx="348">
                  <c:v>1195.1500000000001</c:v>
                </c:pt>
                <c:pt idx="349">
                  <c:v>1198.95</c:v>
                </c:pt>
                <c:pt idx="350">
                  <c:v>1184.7</c:v>
                </c:pt>
                <c:pt idx="351">
                  <c:v>1198.3499999999999</c:v>
                </c:pt>
                <c:pt idx="352">
                  <c:v>1202.95</c:v>
                </c:pt>
                <c:pt idx="353">
                  <c:v>1195.5</c:v>
                </c:pt>
                <c:pt idx="354">
                  <c:v>1208.75</c:v>
                </c:pt>
                <c:pt idx="355">
                  <c:v>1206.3499999999999</c:v>
                </c:pt>
                <c:pt idx="356">
                  <c:v>1208.45</c:v>
                </c:pt>
                <c:pt idx="357">
                  <c:v>1202.55</c:v>
                </c:pt>
                <c:pt idx="358">
                  <c:v>1193.1500000000001</c:v>
                </c:pt>
                <c:pt idx="359">
                  <c:v>1214.5</c:v>
                </c:pt>
                <c:pt idx="360">
                  <c:v>1157.3</c:v>
                </c:pt>
                <c:pt idx="361">
                  <c:v>1153.1500000000001</c:v>
                </c:pt>
                <c:pt idx="362">
                  <c:v>1159.9000000000001</c:v>
                </c:pt>
                <c:pt idx="363">
                  <c:v>1165.45</c:v>
                </c:pt>
                <c:pt idx="364">
                  <c:v>1153.1500000000001</c:v>
                </c:pt>
                <c:pt idx="365">
                  <c:v>1148.8499999999999</c:v>
                </c:pt>
                <c:pt idx="366">
                  <c:v>1157.4000000000001</c:v>
                </c:pt>
                <c:pt idx="367">
                  <c:v>1147.95</c:v>
                </c:pt>
                <c:pt idx="368">
                  <c:v>1174.2</c:v>
                </c:pt>
                <c:pt idx="369">
                  <c:v>1169.3</c:v>
                </c:pt>
                <c:pt idx="370">
                  <c:v>1141.95</c:v>
                </c:pt>
                <c:pt idx="371">
                  <c:v>1127.4000000000001</c:v>
                </c:pt>
                <c:pt idx="372">
                  <c:v>1135.8499999999999</c:v>
                </c:pt>
                <c:pt idx="373">
                  <c:v>1135.5</c:v>
                </c:pt>
                <c:pt idx="374">
                  <c:v>1134.9000000000001</c:v>
                </c:pt>
                <c:pt idx="375">
                  <c:v>1150.2</c:v>
                </c:pt>
                <c:pt idx="376">
                  <c:v>1163.55</c:v>
                </c:pt>
                <c:pt idx="377">
                  <c:v>1170.2</c:v>
                </c:pt>
                <c:pt idx="378">
                  <c:v>1159.95</c:v>
                </c:pt>
                <c:pt idx="379">
                  <c:v>1170.0999999999999</c:v>
                </c:pt>
                <c:pt idx="380">
                  <c:v>1155.7</c:v>
                </c:pt>
                <c:pt idx="381">
                  <c:v>1159.3499999999999</c:v>
                </c:pt>
                <c:pt idx="382">
                  <c:v>1165.05</c:v>
                </c:pt>
                <c:pt idx="383">
                  <c:v>1168.7</c:v>
                </c:pt>
                <c:pt idx="384">
                  <c:v>1165.0999999999999</c:v>
                </c:pt>
                <c:pt idx="385">
                  <c:v>1161</c:v>
                </c:pt>
                <c:pt idx="386">
                  <c:v>1174.45</c:v>
                </c:pt>
                <c:pt idx="387">
                  <c:v>1175.1500000000001</c:v>
                </c:pt>
                <c:pt idx="388">
                  <c:v>1158.4000000000001</c:v>
                </c:pt>
                <c:pt idx="389">
                  <c:v>1165.55</c:v>
                </c:pt>
                <c:pt idx="390">
                  <c:v>1165.55</c:v>
                </c:pt>
                <c:pt idx="391">
                  <c:v>1168.3</c:v>
                </c:pt>
                <c:pt idx="392">
                  <c:v>1168.3</c:v>
                </c:pt>
                <c:pt idx="393">
                  <c:v>1172.45</c:v>
                </c:pt>
                <c:pt idx="394">
                  <c:v>1172.75</c:v>
                </c:pt>
                <c:pt idx="395">
                  <c:v>1166.3</c:v>
                </c:pt>
                <c:pt idx="396">
                  <c:v>1171.8</c:v>
                </c:pt>
                <c:pt idx="397">
                  <c:v>1149.7</c:v>
                </c:pt>
                <c:pt idx="398">
                  <c:v>1159.55</c:v>
                </c:pt>
                <c:pt idx="399">
                  <c:v>1150.6500000000001</c:v>
                </c:pt>
                <c:pt idx="400">
                  <c:v>1149.5</c:v>
                </c:pt>
                <c:pt idx="401">
                  <c:v>1145</c:v>
                </c:pt>
                <c:pt idx="402">
                  <c:v>1146.8499999999999</c:v>
                </c:pt>
                <c:pt idx="403">
                  <c:v>1155.1500000000001</c:v>
                </c:pt>
                <c:pt idx="404">
                  <c:v>1149.05</c:v>
                </c:pt>
                <c:pt idx="405">
                  <c:v>1145.5999999999999</c:v>
                </c:pt>
                <c:pt idx="406">
                  <c:v>1156.95</c:v>
                </c:pt>
                <c:pt idx="407">
                  <c:v>1150.5999999999999</c:v>
                </c:pt>
                <c:pt idx="408">
                  <c:v>1151.3499999999999</c:v>
                </c:pt>
                <c:pt idx="409">
                  <c:v>1156.0999999999999</c:v>
                </c:pt>
                <c:pt idx="410">
                  <c:v>1167.95</c:v>
                </c:pt>
                <c:pt idx="411">
                  <c:v>1167.25</c:v>
                </c:pt>
                <c:pt idx="412">
                  <c:v>1168.5</c:v>
                </c:pt>
                <c:pt idx="413">
                  <c:v>1177.7</c:v>
                </c:pt>
                <c:pt idx="414">
                  <c:v>1148.05</c:v>
                </c:pt>
                <c:pt idx="415">
                  <c:v>1263.5</c:v>
                </c:pt>
                <c:pt idx="416">
                  <c:v>1275.05</c:v>
                </c:pt>
                <c:pt idx="417">
                  <c:v>1296.55</c:v>
                </c:pt>
                <c:pt idx="418">
                  <c:v>1342.6</c:v>
                </c:pt>
                <c:pt idx="419">
                  <c:v>1295.2</c:v>
                </c:pt>
                <c:pt idx="420">
                  <c:v>1252.2</c:v>
                </c:pt>
                <c:pt idx="421">
                  <c:v>1258.6500000000001</c:v>
                </c:pt>
                <c:pt idx="422">
                  <c:v>1269.6500000000001</c:v>
                </c:pt>
                <c:pt idx="423">
                  <c:v>1289.8</c:v>
                </c:pt>
                <c:pt idx="424">
                  <c:v>1327.95</c:v>
                </c:pt>
                <c:pt idx="425">
                  <c:v>1275.9000000000001</c:v>
                </c:pt>
                <c:pt idx="426">
                  <c:v>1245.5</c:v>
                </c:pt>
                <c:pt idx="427">
                  <c:v>1264.45</c:v>
                </c:pt>
                <c:pt idx="428">
                  <c:v>1290</c:v>
                </c:pt>
                <c:pt idx="429">
                  <c:v>1281.55</c:v>
                </c:pt>
                <c:pt idx="430">
                  <c:v>1268.8499999999999</c:v>
                </c:pt>
                <c:pt idx="431">
                  <c:v>1257.6500000000001</c:v>
                </c:pt>
                <c:pt idx="432">
                  <c:v>1241.6500000000001</c:v>
                </c:pt>
                <c:pt idx="433">
                  <c:v>1213.4000000000001</c:v>
                </c:pt>
                <c:pt idx="434">
                  <c:v>1205.2</c:v>
                </c:pt>
                <c:pt idx="435">
                  <c:v>1213.95</c:v>
                </c:pt>
                <c:pt idx="436">
                  <c:v>1131</c:v>
                </c:pt>
                <c:pt idx="437">
                  <c:v>1151.0999999999999</c:v>
                </c:pt>
                <c:pt idx="438">
                  <c:v>1128.9000000000001</c:v>
                </c:pt>
                <c:pt idx="439">
                  <c:v>1129</c:v>
                </c:pt>
                <c:pt idx="440">
                  <c:v>1116.25</c:v>
                </c:pt>
                <c:pt idx="441">
                  <c:v>1131.95</c:v>
                </c:pt>
                <c:pt idx="442">
                  <c:v>1146.0999999999999</c:v>
                </c:pt>
                <c:pt idx="443">
                  <c:v>1169.5999999999999</c:v>
                </c:pt>
                <c:pt idx="444">
                  <c:v>1151.0999999999999</c:v>
                </c:pt>
                <c:pt idx="445">
                  <c:v>1161.3499999999999</c:v>
                </c:pt>
                <c:pt idx="446">
                  <c:v>1170.75</c:v>
                </c:pt>
                <c:pt idx="447">
                  <c:v>1162.05</c:v>
                </c:pt>
                <c:pt idx="448">
                  <c:v>1185.9000000000001</c:v>
                </c:pt>
                <c:pt idx="449">
                  <c:v>1183.4000000000001</c:v>
                </c:pt>
                <c:pt idx="450">
                  <c:v>1194.95</c:v>
                </c:pt>
                <c:pt idx="451">
                  <c:v>1201.8499999999999</c:v>
                </c:pt>
                <c:pt idx="452">
                  <c:v>1207.2</c:v>
                </c:pt>
                <c:pt idx="453">
                  <c:v>1200.8499999999999</c:v>
                </c:pt>
                <c:pt idx="454">
                  <c:v>1206.2</c:v>
                </c:pt>
                <c:pt idx="455">
                  <c:v>1211.0999999999999</c:v>
                </c:pt>
                <c:pt idx="456">
                  <c:v>1234.5</c:v>
                </c:pt>
                <c:pt idx="457">
                  <c:v>1244.1500000000001</c:v>
                </c:pt>
                <c:pt idx="458">
                  <c:v>1242.7</c:v>
                </c:pt>
                <c:pt idx="459">
                  <c:v>1262.0999999999999</c:v>
                </c:pt>
                <c:pt idx="460">
                  <c:v>1277.3499999999999</c:v>
                </c:pt>
                <c:pt idx="461">
                  <c:v>1219.5</c:v>
                </c:pt>
                <c:pt idx="462">
                  <c:v>1176.7</c:v>
                </c:pt>
                <c:pt idx="463">
                  <c:v>1157</c:v>
                </c:pt>
                <c:pt idx="464">
                  <c:v>1152.8499999999999</c:v>
                </c:pt>
                <c:pt idx="465">
                  <c:v>1177.95</c:v>
                </c:pt>
                <c:pt idx="466">
                  <c:v>1179</c:v>
                </c:pt>
                <c:pt idx="467">
                  <c:v>1179.25</c:v>
                </c:pt>
                <c:pt idx="468">
                  <c:v>1176.6500000000001</c:v>
                </c:pt>
                <c:pt idx="469">
                  <c:v>1190.9000000000001</c:v>
                </c:pt>
                <c:pt idx="470">
                  <c:v>1206.95</c:v>
                </c:pt>
                <c:pt idx="471">
                  <c:v>1172.3</c:v>
                </c:pt>
                <c:pt idx="472">
                  <c:v>1167.6500000000001</c:v>
                </c:pt>
                <c:pt idx="473">
                  <c:v>1145.2</c:v>
                </c:pt>
                <c:pt idx="474">
                  <c:v>1132.9000000000001</c:v>
                </c:pt>
                <c:pt idx="475">
                  <c:v>1152.6500000000001</c:v>
                </c:pt>
                <c:pt idx="476">
                  <c:v>1114.05</c:v>
                </c:pt>
                <c:pt idx="477">
                  <c:v>1124.75</c:v>
                </c:pt>
                <c:pt idx="478">
                  <c:v>1125.0999999999999</c:v>
                </c:pt>
                <c:pt idx="479">
                  <c:v>1117.95</c:v>
                </c:pt>
                <c:pt idx="480">
                  <c:v>1117.05</c:v>
                </c:pt>
                <c:pt idx="481">
                  <c:v>1078.95</c:v>
                </c:pt>
                <c:pt idx="482">
                  <c:v>1068.5999999999999</c:v>
                </c:pt>
                <c:pt idx="483">
                  <c:v>1079.5999999999999</c:v>
                </c:pt>
                <c:pt idx="484">
                  <c:v>1087.4000000000001</c:v>
                </c:pt>
                <c:pt idx="485">
                  <c:v>1092.3499999999999</c:v>
                </c:pt>
                <c:pt idx="486">
                  <c:v>1112</c:v>
                </c:pt>
                <c:pt idx="487">
                  <c:v>1105.4000000000001</c:v>
                </c:pt>
                <c:pt idx="488">
                  <c:v>1124.3499999999999</c:v>
                </c:pt>
                <c:pt idx="489">
                  <c:v>1152.8499999999999</c:v>
                </c:pt>
                <c:pt idx="490">
                  <c:v>1198.45</c:v>
                </c:pt>
                <c:pt idx="491">
                  <c:v>1218.95</c:v>
                </c:pt>
                <c:pt idx="492">
                  <c:v>1234.5</c:v>
                </c:pt>
                <c:pt idx="493">
                  <c:v>1270.95</c:v>
                </c:pt>
                <c:pt idx="494">
                  <c:v>1291.7</c:v>
                </c:pt>
                <c:pt idx="495">
                  <c:v>1265.8</c:v>
                </c:pt>
                <c:pt idx="496">
                  <c:v>1260.1500000000001</c:v>
                </c:pt>
                <c:pt idx="497">
                  <c:v>1228.4000000000001</c:v>
                </c:pt>
                <c:pt idx="498">
                  <c:v>1256.55</c:v>
                </c:pt>
                <c:pt idx="499">
                  <c:v>1210.25</c:v>
                </c:pt>
                <c:pt idx="500">
                  <c:v>1205.3</c:v>
                </c:pt>
                <c:pt idx="501">
                  <c:v>1203.0999999999999</c:v>
                </c:pt>
                <c:pt idx="502">
                  <c:v>1168.55</c:v>
                </c:pt>
                <c:pt idx="503">
                  <c:v>1103.75</c:v>
                </c:pt>
                <c:pt idx="504">
                  <c:v>1079.3</c:v>
                </c:pt>
                <c:pt idx="505">
                  <c:v>1102.45</c:v>
                </c:pt>
                <c:pt idx="506">
                  <c:v>1076.5999999999999</c:v>
                </c:pt>
                <c:pt idx="507">
                  <c:v>1097.6500000000001</c:v>
                </c:pt>
                <c:pt idx="508">
                  <c:v>1100.05</c:v>
                </c:pt>
                <c:pt idx="509">
                  <c:v>1154.3499999999999</c:v>
                </c:pt>
                <c:pt idx="510">
                  <c:v>1181.3499999999999</c:v>
                </c:pt>
                <c:pt idx="511">
                  <c:v>1146.6500000000001</c:v>
                </c:pt>
                <c:pt idx="512">
                  <c:v>1176.3499999999999</c:v>
                </c:pt>
                <c:pt idx="513">
                  <c:v>1167.55</c:v>
                </c:pt>
                <c:pt idx="514">
                  <c:v>1197.0999999999999</c:v>
                </c:pt>
                <c:pt idx="515">
                  <c:v>1184.5</c:v>
                </c:pt>
                <c:pt idx="516">
                  <c:v>1170.7</c:v>
                </c:pt>
                <c:pt idx="517">
                  <c:v>1226.55</c:v>
                </c:pt>
                <c:pt idx="518">
                  <c:v>1272.2</c:v>
                </c:pt>
                <c:pt idx="519">
                  <c:v>1305.55</c:v>
                </c:pt>
                <c:pt idx="520">
                  <c:v>1345.35</c:v>
                </c:pt>
                <c:pt idx="521">
                  <c:v>1311.7</c:v>
                </c:pt>
                <c:pt idx="522">
                  <c:v>1356.15</c:v>
                </c:pt>
                <c:pt idx="523">
                  <c:v>1367.65</c:v>
                </c:pt>
                <c:pt idx="524">
                  <c:v>1393.5</c:v>
                </c:pt>
                <c:pt idx="525">
                  <c:v>1369.65</c:v>
                </c:pt>
                <c:pt idx="526">
                  <c:v>1403.2</c:v>
                </c:pt>
                <c:pt idx="527">
                  <c:v>1371.85</c:v>
                </c:pt>
                <c:pt idx="528">
                  <c:v>1384.85</c:v>
                </c:pt>
                <c:pt idx="529">
                  <c:v>1431.6</c:v>
                </c:pt>
                <c:pt idx="530">
                  <c:v>1441.85</c:v>
                </c:pt>
                <c:pt idx="531">
                  <c:v>1456.5</c:v>
                </c:pt>
                <c:pt idx="532">
                  <c:v>1466.6</c:v>
                </c:pt>
                <c:pt idx="533">
                  <c:v>1473.95</c:v>
                </c:pt>
                <c:pt idx="534">
                  <c:v>1476.25</c:v>
                </c:pt>
                <c:pt idx="535">
                  <c:v>1437.3</c:v>
                </c:pt>
                <c:pt idx="536">
                  <c:v>1421.9</c:v>
                </c:pt>
                <c:pt idx="537">
                  <c:v>1480.75</c:v>
                </c:pt>
                <c:pt idx="538">
                  <c:v>1536.8</c:v>
                </c:pt>
                <c:pt idx="539">
                  <c:v>1523.65</c:v>
                </c:pt>
                <c:pt idx="540">
                  <c:v>1508.5</c:v>
                </c:pt>
                <c:pt idx="541">
                  <c:v>1504.05</c:v>
                </c:pt>
                <c:pt idx="542">
                  <c:v>1501.55</c:v>
                </c:pt>
                <c:pt idx="543">
                  <c:v>1542.3</c:v>
                </c:pt>
                <c:pt idx="544">
                  <c:v>1544.6</c:v>
                </c:pt>
                <c:pt idx="545">
                  <c:v>1551.15</c:v>
                </c:pt>
                <c:pt idx="546">
                  <c:v>1541.7</c:v>
                </c:pt>
                <c:pt idx="547">
                  <c:v>1534.05</c:v>
                </c:pt>
                <c:pt idx="548">
                  <c:v>1509.5</c:v>
                </c:pt>
                <c:pt idx="549">
                  <c:v>1455.3</c:v>
                </c:pt>
                <c:pt idx="550">
                  <c:v>1480.65</c:v>
                </c:pt>
                <c:pt idx="551">
                  <c:v>1467.75</c:v>
                </c:pt>
                <c:pt idx="552">
                  <c:v>1473.8</c:v>
                </c:pt>
                <c:pt idx="553">
                  <c:v>1505.4</c:v>
                </c:pt>
                <c:pt idx="554">
                  <c:v>1470</c:v>
                </c:pt>
                <c:pt idx="555">
                  <c:v>1491.65</c:v>
                </c:pt>
                <c:pt idx="556">
                  <c:v>1525.65</c:v>
                </c:pt>
                <c:pt idx="557">
                  <c:v>1453.5</c:v>
                </c:pt>
                <c:pt idx="558">
                  <c:v>1408.3</c:v>
                </c:pt>
                <c:pt idx="559">
                  <c:v>1395</c:v>
                </c:pt>
                <c:pt idx="560">
                  <c:v>1386.7</c:v>
                </c:pt>
                <c:pt idx="561">
                  <c:v>1335.25</c:v>
                </c:pt>
                <c:pt idx="562">
                  <c:v>1343.85</c:v>
                </c:pt>
                <c:pt idx="563">
                  <c:v>1334.8</c:v>
                </c:pt>
                <c:pt idx="564">
                  <c:v>1328.75</c:v>
                </c:pt>
                <c:pt idx="565">
                  <c:v>1306.0999999999999</c:v>
                </c:pt>
                <c:pt idx="566">
                  <c:v>1306.75</c:v>
                </c:pt>
                <c:pt idx="567">
                  <c:v>1247.0999999999999</c:v>
                </c:pt>
                <c:pt idx="568">
                  <c:v>1242.7</c:v>
                </c:pt>
                <c:pt idx="569">
                  <c:v>1210.4000000000001</c:v>
                </c:pt>
                <c:pt idx="570">
                  <c:v>1229.8499999999999</c:v>
                </c:pt>
                <c:pt idx="571">
                  <c:v>1222.05</c:v>
                </c:pt>
                <c:pt idx="572">
                  <c:v>1226.4000000000001</c:v>
                </c:pt>
                <c:pt idx="573">
                  <c:v>1244.25</c:v>
                </c:pt>
                <c:pt idx="574">
                  <c:v>1281.6500000000001</c:v>
                </c:pt>
                <c:pt idx="575">
                  <c:v>1285.0999999999999</c:v>
                </c:pt>
                <c:pt idx="576">
                  <c:v>1266.5</c:v>
                </c:pt>
                <c:pt idx="577">
                  <c:v>1252.5999999999999</c:v>
                </c:pt>
                <c:pt idx="578">
                  <c:v>1262.5</c:v>
                </c:pt>
                <c:pt idx="579">
                  <c:v>1250.6500000000001</c:v>
                </c:pt>
                <c:pt idx="580">
                  <c:v>1245.45</c:v>
                </c:pt>
                <c:pt idx="581">
                  <c:v>1223.1500000000001</c:v>
                </c:pt>
                <c:pt idx="582">
                  <c:v>1250.7</c:v>
                </c:pt>
                <c:pt idx="583">
                  <c:v>1225.8499999999999</c:v>
                </c:pt>
                <c:pt idx="584">
                  <c:v>1244.6500000000001</c:v>
                </c:pt>
                <c:pt idx="585">
                  <c:v>1243.9000000000001</c:v>
                </c:pt>
                <c:pt idx="586">
                  <c:v>1281.2</c:v>
                </c:pt>
                <c:pt idx="587">
                  <c:v>1302.9000000000001</c:v>
                </c:pt>
                <c:pt idx="588">
                  <c:v>1263.55</c:v>
                </c:pt>
                <c:pt idx="589">
                  <c:v>1264.05</c:v>
                </c:pt>
                <c:pt idx="590">
                  <c:v>1270.5</c:v>
                </c:pt>
                <c:pt idx="591">
                  <c:v>1266.3499999999999</c:v>
                </c:pt>
                <c:pt idx="592">
                  <c:v>1270.8499999999999</c:v>
                </c:pt>
                <c:pt idx="593">
                  <c:v>1262.8499999999999</c:v>
                </c:pt>
                <c:pt idx="594">
                  <c:v>1289.0999999999999</c:v>
                </c:pt>
                <c:pt idx="595">
                  <c:v>1264.1500000000001</c:v>
                </c:pt>
                <c:pt idx="596">
                  <c:v>1254.75</c:v>
                </c:pt>
                <c:pt idx="597">
                  <c:v>1270.05</c:v>
                </c:pt>
                <c:pt idx="598">
                  <c:v>1245.2</c:v>
                </c:pt>
                <c:pt idx="599">
                  <c:v>1198.5999999999999</c:v>
                </c:pt>
                <c:pt idx="600">
                  <c:v>1226.9000000000001</c:v>
                </c:pt>
                <c:pt idx="601">
                  <c:v>1249.95</c:v>
                </c:pt>
                <c:pt idx="602">
                  <c:v>1271.75</c:v>
                </c:pt>
                <c:pt idx="603">
                  <c:v>1305.5</c:v>
                </c:pt>
                <c:pt idx="604">
                  <c:v>1290.9000000000001</c:v>
                </c:pt>
                <c:pt idx="605">
                  <c:v>1306.45</c:v>
                </c:pt>
                <c:pt idx="606">
                  <c:v>1254.4000000000001</c:v>
                </c:pt>
                <c:pt idx="607">
                  <c:v>1231.45</c:v>
                </c:pt>
                <c:pt idx="608">
                  <c:v>1250.5999999999999</c:v>
                </c:pt>
                <c:pt idx="609">
                  <c:v>1257.5</c:v>
                </c:pt>
                <c:pt idx="610">
                  <c:v>1280.4000000000001</c:v>
                </c:pt>
                <c:pt idx="611">
                  <c:v>1224.95</c:v>
                </c:pt>
                <c:pt idx="612">
                  <c:v>1269.3499999999999</c:v>
                </c:pt>
                <c:pt idx="613">
                  <c:v>1203.2</c:v>
                </c:pt>
                <c:pt idx="614">
                  <c:v>1176.05</c:v>
                </c:pt>
                <c:pt idx="615">
                  <c:v>1160.5999999999999</c:v>
                </c:pt>
                <c:pt idx="616">
                  <c:v>1184.45</c:v>
                </c:pt>
                <c:pt idx="617">
                  <c:v>1171.6500000000001</c:v>
                </c:pt>
                <c:pt idx="618">
                  <c:v>1165.4000000000001</c:v>
                </c:pt>
                <c:pt idx="619">
                  <c:v>1189.9000000000001</c:v>
                </c:pt>
                <c:pt idx="620">
                  <c:v>1198.1500000000001</c:v>
                </c:pt>
                <c:pt idx="621">
                  <c:v>1223.25</c:v>
                </c:pt>
                <c:pt idx="622">
                  <c:v>1231.7</c:v>
                </c:pt>
                <c:pt idx="623">
                  <c:v>1236.6500000000001</c:v>
                </c:pt>
                <c:pt idx="624">
                  <c:v>1259.0999999999999</c:v>
                </c:pt>
                <c:pt idx="625">
                  <c:v>1276.4000000000001</c:v>
                </c:pt>
                <c:pt idx="626">
                  <c:v>1284.05</c:v>
                </c:pt>
                <c:pt idx="627">
                  <c:v>1277.6500000000001</c:v>
                </c:pt>
                <c:pt idx="628">
                  <c:v>1287.6500000000001</c:v>
                </c:pt>
                <c:pt idx="629">
                  <c:v>1300.6500000000001</c:v>
                </c:pt>
                <c:pt idx="630">
                  <c:v>1328.95</c:v>
                </c:pt>
                <c:pt idx="631">
                  <c:v>1311.9</c:v>
                </c:pt>
                <c:pt idx="632">
                  <c:v>1330.3</c:v>
                </c:pt>
                <c:pt idx="633">
                  <c:v>1317.75</c:v>
                </c:pt>
                <c:pt idx="634">
                  <c:v>1332.45</c:v>
                </c:pt>
                <c:pt idx="635">
                  <c:v>1310.3</c:v>
                </c:pt>
                <c:pt idx="636">
                  <c:v>1339.15</c:v>
                </c:pt>
                <c:pt idx="637">
                  <c:v>1346.65</c:v>
                </c:pt>
                <c:pt idx="638">
                  <c:v>1328</c:v>
                </c:pt>
                <c:pt idx="639">
                  <c:v>1305.1500000000001</c:v>
                </c:pt>
                <c:pt idx="640">
                  <c:v>1305.1500000000001</c:v>
                </c:pt>
                <c:pt idx="641">
                  <c:v>1299</c:v>
                </c:pt>
                <c:pt idx="642">
                  <c:v>1294</c:v>
                </c:pt>
                <c:pt idx="643">
                  <c:v>1275.3</c:v>
                </c:pt>
                <c:pt idx="644">
                  <c:v>1262.95</c:v>
                </c:pt>
                <c:pt idx="645">
                  <c:v>1260.6500000000001</c:v>
                </c:pt>
                <c:pt idx="646">
                  <c:v>1263.55</c:v>
                </c:pt>
                <c:pt idx="647">
                  <c:v>1202.9000000000001</c:v>
                </c:pt>
                <c:pt idx="648">
                  <c:v>1199.8</c:v>
                </c:pt>
                <c:pt idx="649">
                  <c:v>1176.5999999999999</c:v>
                </c:pt>
                <c:pt idx="650">
                  <c:v>1193.95</c:v>
                </c:pt>
                <c:pt idx="651">
                  <c:v>1181.55</c:v>
                </c:pt>
                <c:pt idx="652">
                  <c:v>1203</c:v>
                </c:pt>
                <c:pt idx="653">
                  <c:v>1198.55</c:v>
                </c:pt>
                <c:pt idx="654">
                  <c:v>1212.4000000000001</c:v>
                </c:pt>
                <c:pt idx="655">
                  <c:v>1250.05</c:v>
                </c:pt>
                <c:pt idx="656">
                  <c:v>1259.95</c:v>
                </c:pt>
                <c:pt idx="657">
                  <c:v>1295.1500000000001</c:v>
                </c:pt>
                <c:pt idx="658">
                  <c:v>1267.3</c:v>
                </c:pt>
                <c:pt idx="659">
                  <c:v>1232.8</c:v>
                </c:pt>
                <c:pt idx="660">
                  <c:v>1231</c:v>
                </c:pt>
                <c:pt idx="661">
                  <c:v>1235.6500000000001</c:v>
                </c:pt>
                <c:pt idx="662">
                  <c:v>1270.05</c:v>
                </c:pt>
                <c:pt idx="663">
                  <c:v>1281.4000000000001</c:v>
                </c:pt>
                <c:pt idx="664">
                  <c:v>1339.85</c:v>
                </c:pt>
                <c:pt idx="665">
                  <c:v>1376.55</c:v>
                </c:pt>
                <c:pt idx="666">
                  <c:v>1357.75</c:v>
                </c:pt>
                <c:pt idx="667">
                  <c:v>1303.8499999999999</c:v>
                </c:pt>
                <c:pt idx="668">
                  <c:v>1277.4000000000001</c:v>
                </c:pt>
                <c:pt idx="669">
                  <c:v>1267.4000000000001</c:v>
                </c:pt>
                <c:pt idx="670">
                  <c:v>1281.75</c:v>
                </c:pt>
                <c:pt idx="671">
                  <c:v>1271.1500000000001</c:v>
                </c:pt>
                <c:pt idx="672">
                  <c:v>1273.5</c:v>
                </c:pt>
                <c:pt idx="673">
                  <c:v>1277</c:v>
                </c:pt>
                <c:pt idx="674">
                  <c:v>1235.45</c:v>
                </c:pt>
                <c:pt idx="675">
                  <c:v>1180.55</c:v>
                </c:pt>
                <c:pt idx="676">
                  <c:v>1164.7</c:v>
                </c:pt>
                <c:pt idx="677">
                  <c:v>1147.45</c:v>
                </c:pt>
                <c:pt idx="678">
                  <c:v>1186.2</c:v>
                </c:pt>
                <c:pt idx="679">
                  <c:v>1181.55</c:v>
                </c:pt>
                <c:pt idx="680">
                  <c:v>1151.1500000000001</c:v>
                </c:pt>
                <c:pt idx="681">
                  <c:v>1155.8</c:v>
                </c:pt>
                <c:pt idx="682">
                  <c:v>1180.9000000000001</c:v>
                </c:pt>
                <c:pt idx="683">
                  <c:v>1198.6500000000001</c:v>
                </c:pt>
                <c:pt idx="684">
                  <c:v>1196.0999999999999</c:v>
                </c:pt>
                <c:pt idx="685">
                  <c:v>1192.5999999999999</c:v>
                </c:pt>
                <c:pt idx="686">
                  <c:v>1198.25</c:v>
                </c:pt>
                <c:pt idx="687">
                  <c:v>1234.7</c:v>
                </c:pt>
                <c:pt idx="688">
                  <c:v>1235.3</c:v>
                </c:pt>
                <c:pt idx="689">
                  <c:v>1271.2</c:v>
                </c:pt>
                <c:pt idx="690">
                  <c:v>1276.2</c:v>
                </c:pt>
                <c:pt idx="691">
                  <c:v>1276.75</c:v>
                </c:pt>
                <c:pt idx="692">
                  <c:v>1265.3</c:v>
                </c:pt>
                <c:pt idx="693">
                  <c:v>1312.4</c:v>
                </c:pt>
                <c:pt idx="694">
                  <c:v>1326.7</c:v>
                </c:pt>
                <c:pt idx="695">
                  <c:v>1352.9</c:v>
                </c:pt>
                <c:pt idx="696">
                  <c:v>1368</c:v>
                </c:pt>
                <c:pt idx="697">
                  <c:v>1344.65</c:v>
                </c:pt>
                <c:pt idx="698">
                  <c:v>1350</c:v>
                </c:pt>
                <c:pt idx="699">
                  <c:v>1328.65</c:v>
                </c:pt>
                <c:pt idx="700">
                  <c:v>1349.65</c:v>
                </c:pt>
                <c:pt idx="701">
                  <c:v>1348.6</c:v>
                </c:pt>
                <c:pt idx="702">
                  <c:v>1349.9</c:v>
                </c:pt>
                <c:pt idx="703">
                  <c:v>1365.25</c:v>
                </c:pt>
                <c:pt idx="704">
                  <c:v>1369.05</c:v>
                </c:pt>
                <c:pt idx="705">
                  <c:v>1360.5</c:v>
                </c:pt>
                <c:pt idx="706">
                  <c:v>1355</c:v>
                </c:pt>
                <c:pt idx="707">
                  <c:v>1368.05</c:v>
                </c:pt>
                <c:pt idx="708">
                  <c:v>1352.7</c:v>
                </c:pt>
                <c:pt idx="709">
                  <c:v>1354.55</c:v>
                </c:pt>
                <c:pt idx="710">
                  <c:v>1347.8</c:v>
                </c:pt>
                <c:pt idx="711">
                  <c:v>1324.9</c:v>
                </c:pt>
                <c:pt idx="712">
                  <c:v>1280.3</c:v>
                </c:pt>
                <c:pt idx="713">
                  <c:v>1281</c:v>
                </c:pt>
                <c:pt idx="714">
                  <c:v>1282.8499999999999</c:v>
                </c:pt>
                <c:pt idx="715">
                  <c:v>1268.05</c:v>
                </c:pt>
                <c:pt idx="716">
                  <c:v>1218.0999999999999</c:v>
                </c:pt>
                <c:pt idx="717">
                  <c:v>1223.55</c:v>
                </c:pt>
                <c:pt idx="718">
                  <c:v>1237.8</c:v>
                </c:pt>
                <c:pt idx="719">
                  <c:v>1221</c:v>
                </c:pt>
                <c:pt idx="720">
                  <c:v>1252.0999999999999</c:v>
                </c:pt>
                <c:pt idx="721">
                  <c:v>1232.1500000000001</c:v>
                </c:pt>
                <c:pt idx="722">
                  <c:v>1224.8</c:v>
                </c:pt>
                <c:pt idx="723">
                  <c:v>1224.5999999999999</c:v>
                </c:pt>
                <c:pt idx="724">
                  <c:v>1267.9000000000001</c:v>
                </c:pt>
                <c:pt idx="725">
                  <c:v>1297.8499999999999</c:v>
                </c:pt>
                <c:pt idx="726">
                  <c:v>1265.1500000000001</c:v>
                </c:pt>
                <c:pt idx="727">
                  <c:v>1192.1500000000001</c:v>
                </c:pt>
                <c:pt idx="728">
                  <c:v>1199.95</c:v>
                </c:pt>
                <c:pt idx="729">
                  <c:v>1199.55</c:v>
                </c:pt>
                <c:pt idx="730">
                  <c:v>1196.9000000000001</c:v>
                </c:pt>
                <c:pt idx="731">
                  <c:v>1193</c:v>
                </c:pt>
                <c:pt idx="732">
                  <c:v>1199.1500000000001</c:v>
                </c:pt>
                <c:pt idx="733">
                  <c:v>1192.55</c:v>
                </c:pt>
                <c:pt idx="734">
                  <c:v>1203</c:v>
                </c:pt>
                <c:pt idx="735">
                  <c:v>1197.5</c:v>
                </c:pt>
                <c:pt idx="736">
                  <c:v>1188.8499999999999</c:v>
                </c:pt>
                <c:pt idx="737">
                  <c:v>1172.45</c:v>
                </c:pt>
                <c:pt idx="738">
                  <c:v>1155.75</c:v>
                </c:pt>
                <c:pt idx="739">
                  <c:v>1122.5</c:v>
                </c:pt>
                <c:pt idx="740">
                  <c:v>1132.95</c:v>
                </c:pt>
                <c:pt idx="741">
                  <c:v>1152.1500000000001</c:v>
                </c:pt>
                <c:pt idx="742">
                  <c:v>1151.5</c:v>
                </c:pt>
                <c:pt idx="743">
                  <c:v>1185.25</c:v>
                </c:pt>
                <c:pt idx="744">
                  <c:v>1181.0999999999999</c:v>
                </c:pt>
              </c:numCache>
            </c:numRef>
          </c:val>
          <c:smooth val="1"/>
          <c:extLst>
            <c:ext xmlns:c16="http://schemas.microsoft.com/office/drawing/2014/chart" uri="{C3380CC4-5D6E-409C-BE32-E72D297353CC}">
              <c16:uniqueId val="{00000002-B779-4B93-8620-9B1D4E1CC909}"/>
            </c:ext>
          </c:extLst>
        </c:ser>
        <c:dLbls>
          <c:showLegendKey val="0"/>
          <c:showVal val="0"/>
          <c:showCatName val="0"/>
          <c:showSerName val="0"/>
          <c:showPercent val="0"/>
          <c:showBubbleSize val="0"/>
        </c:dLbls>
        <c:smooth val="0"/>
        <c:axId val="235150311"/>
        <c:axId val="163827639"/>
      </c:lineChart>
      <c:dateAx>
        <c:axId val="2351503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d\-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827639"/>
        <c:crosses val="autoZero"/>
        <c:auto val="1"/>
        <c:lblOffset val="100"/>
        <c:baseTimeUnit val="days"/>
      </c:dateAx>
      <c:valAx>
        <c:axId val="16382763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Close Price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5150311"/>
        <c:crosses val="autoZero"/>
        <c:crossBetween val="between"/>
        <c:dispUnits>
          <c:builtInUnit val="thousand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Shareholder Pattern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2"/>
              </a:solidFill>
              <a:ln w="19050">
                <a:solidFill>
                  <a:schemeClr val="lt1"/>
                </a:solidFill>
              </a:ln>
              <a:effectLst/>
            </c:spPr>
            <c:extLst>
              <c:ext xmlns:c16="http://schemas.microsoft.com/office/drawing/2014/chart" uri="{C3380CC4-5D6E-409C-BE32-E72D297353CC}">
                <c16:uniqueId val="{00000001-E796-46BF-A2D4-71770F105E8B}"/>
              </c:ext>
            </c:extLst>
          </c:dPt>
          <c:dPt>
            <c:idx val="1"/>
            <c:bubble3D val="0"/>
            <c:spPr>
              <a:solidFill>
                <a:schemeClr val="accent4"/>
              </a:solidFill>
              <a:ln w="19050">
                <a:solidFill>
                  <a:schemeClr val="lt1"/>
                </a:solidFill>
              </a:ln>
              <a:effectLst/>
            </c:spPr>
            <c:extLst>
              <c:ext xmlns:c16="http://schemas.microsoft.com/office/drawing/2014/chart" uri="{C3380CC4-5D6E-409C-BE32-E72D297353CC}">
                <c16:uniqueId val="{00000003-E796-46BF-A2D4-71770F105E8B}"/>
              </c:ext>
            </c:extLst>
          </c:dPt>
          <c:dPt>
            <c:idx val="2"/>
            <c:bubble3D val="0"/>
            <c:spPr>
              <a:solidFill>
                <a:schemeClr val="accent6"/>
              </a:solidFill>
              <a:ln w="19050">
                <a:solidFill>
                  <a:schemeClr val="lt1"/>
                </a:solidFill>
              </a:ln>
              <a:effectLst/>
            </c:spPr>
            <c:extLst>
              <c:ext xmlns:c16="http://schemas.microsoft.com/office/drawing/2014/chart" uri="{C3380CC4-5D6E-409C-BE32-E72D297353CC}">
                <c16:uniqueId val="{00000005-E796-46BF-A2D4-71770F105E8B}"/>
              </c:ext>
            </c:extLst>
          </c:dPt>
          <c:dPt>
            <c:idx val="3"/>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7-E796-46BF-A2D4-71770F105E8B}"/>
              </c:ext>
            </c:extLst>
          </c:dPt>
          <c:cat>
            <c:strRef>
              <c:extLst>
                <c:ext xmlns:c15="http://schemas.microsoft.com/office/drawing/2012/chart" uri="{02D57815-91ED-43cb-92C2-25804820EDAC}">
                  <c15:fullRef>
                    <c15:sqref>'Q2'!$B$4:$B$9</c15:sqref>
                  </c15:fullRef>
                </c:ext>
              </c:extLst>
              <c:f>('Q2'!$B$5:$B$6,'Q2'!$B$8:$B$9)</c:f>
              <c:strCache>
                <c:ptCount val="4"/>
                <c:pt idx="0">
                  <c:v>Indian</c:v>
                </c:pt>
                <c:pt idx="1">
                  <c:v>Foreign</c:v>
                </c:pt>
                <c:pt idx="2">
                  <c:v>Institutional</c:v>
                </c:pt>
                <c:pt idx="3">
                  <c:v>Non-Institutional</c:v>
                </c:pt>
              </c:strCache>
            </c:strRef>
          </c:cat>
          <c:val>
            <c:numRef>
              <c:extLst>
                <c:ext xmlns:c15="http://schemas.microsoft.com/office/drawing/2012/chart" uri="{02D57815-91ED-43cb-92C2-25804820EDAC}">
                  <c15:fullRef>
                    <c15:sqref>'Q2'!$C$4:$C$9</c15:sqref>
                  </c15:fullRef>
                </c:ext>
              </c:extLst>
              <c:f>('Q2'!$C$5:$C$6,'Q2'!$C$8:$C$9)</c:f>
              <c:numCache>
                <c:formatCode>0.00%</c:formatCode>
                <c:ptCount val="4"/>
                <c:pt idx="0">
                  <c:v>0.75</c:v>
                </c:pt>
                <c:pt idx="1" formatCode="General">
                  <c:v>0</c:v>
                </c:pt>
                <c:pt idx="2">
                  <c:v>0.23499999999999999</c:v>
                </c:pt>
                <c:pt idx="3">
                  <c:v>1.4999999999999999E-2</c:v>
                </c:pt>
              </c:numCache>
            </c:numRef>
          </c:val>
          <c:extLst>
            <c:ext xmlns:c15="http://schemas.microsoft.com/office/drawing/2012/chart" uri="{02D57815-91ED-43cb-92C2-25804820EDAC}">
              <c15:categoryFilterExceptions/>
            </c:ext>
            <c:ext xmlns:c16="http://schemas.microsoft.com/office/drawing/2014/chart" uri="{C3380CC4-5D6E-409C-BE32-E72D297353CC}">
              <c16:uniqueId val="{00000000-3D0F-4D66-ABCE-9C7266272988}"/>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Promoter</a:t>
            </a:r>
            <a:r>
              <a:rPr lang="en-IN" b="1" baseline="0"/>
              <a:t> Pattern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6"/>
              </a:solidFill>
              <a:ln w="19050">
                <a:solidFill>
                  <a:schemeClr val="lt1"/>
                </a:solidFill>
              </a:ln>
              <a:effectLst/>
            </c:spPr>
            <c:extLst>
              <c:ext xmlns:c16="http://schemas.microsoft.com/office/drawing/2014/chart" uri="{C3380CC4-5D6E-409C-BE32-E72D297353CC}">
                <c16:uniqueId val="{00000001-027C-45B5-87F1-035C5C374500}"/>
              </c:ext>
            </c:extLst>
          </c:dPt>
          <c:dPt>
            <c:idx val="1"/>
            <c:bubble3D val="0"/>
            <c:spPr>
              <a:solidFill>
                <a:schemeClr val="accent5"/>
              </a:solidFill>
              <a:ln w="19050">
                <a:solidFill>
                  <a:schemeClr val="lt1"/>
                </a:solidFill>
              </a:ln>
              <a:effectLst/>
            </c:spPr>
            <c:extLst>
              <c:ext xmlns:c16="http://schemas.microsoft.com/office/drawing/2014/chart" uri="{C3380CC4-5D6E-409C-BE32-E72D297353CC}">
                <c16:uniqueId val="{00000003-027C-45B5-87F1-035C5C374500}"/>
              </c:ext>
            </c:extLst>
          </c:dPt>
          <c:cat>
            <c:strRef>
              <c:f>'Q2'!$B$14:$B$15</c:f>
              <c:strCache>
                <c:ptCount val="2"/>
                <c:pt idx="0">
                  <c:v>Individuals/Undivided Family</c:v>
                </c:pt>
                <c:pt idx="1">
                  <c:v>Others(Family Trustee)</c:v>
                </c:pt>
              </c:strCache>
            </c:strRef>
          </c:cat>
          <c:val>
            <c:numRef>
              <c:f>'Q2'!$C$14:$C$15</c:f>
              <c:numCache>
                <c:formatCode>0.00%</c:formatCode>
                <c:ptCount val="2"/>
                <c:pt idx="0">
                  <c:v>0.3085</c:v>
                </c:pt>
                <c:pt idx="1">
                  <c:v>0.4415</c:v>
                </c:pt>
              </c:numCache>
            </c:numRef>
          </c:val>
          <c:extLst>
            <c:ext xmlns:c16="http://schemas.microsoft.com/office/drawing/2014/chart" uri="{C3380CC4-5D6E-409C-BE32-E72D297353CC}">
              <c16:uniqueId val="{00000000-D1BF-4E04-9949-B7E483A4BE99}"/>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Institutional Holding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84E-484C-85A3-B8AE7A7AD407}"/>
              </c:ext>
            </c:extLst>
          </c:dPt>
          <c:dPt>
            <c:idx val="1"/>
            <c:bubble3D val="0"/>
            <c:spPr>
              <a:solidFill>
                <a:schemeClr val="accent3"/>
              </a:solidFill>
              <a:ln w="19050">
                <a:solidFill>
                  <a:schemeClr val="lt1"/>
                </a:solidFill>
              </a:ln>
              <a:effectLst/>
            </c:spPr>
            <c:extLst>
              <c:ext xmlns:c16="http://schemas.microsoft.com/office/drawing/2014/chart" uri="{C3380CC4-5D6E-409C-BE32-E72D297353CC}">
                <c16:uniqueId val="{00000003-C84E-484C-85A3-B8AE7A7AD407}"/>
              </c:ext>
            </c:extLst>
          </c:dPt>
          <c:dPt>
            <c:idx val="2"/>
            <c:bubble3D val="0"/>
            <c:spPr>
              <a:solidFill>
                <a:schemeClr val="accent5"/>
              </a:solidFill>
              <a:ln w="19050">
                <a:solidFill>
                  <a:schemeClr val="lt1"/>
                </a:solidFill>
              </a:ln>
              <a:effectLst/>
            </c:spPr>
            <c:extLst>
              <c:ext xmlns:c16="http://schemas.microsoft.com/office/drawing/2014/chart" uri="{C3380CC4-5D6E-409C-BE32-E72D297353CC}">
                <c16:uniqueId val="{00000005-C84E-484C-85A3-B8AE7A7AD407}"/>
              </c:ext>
            </c:extLst>
          </c:dPt>
          <c:dPt>
            <c:idx val="3"/>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7-C84E-484C-85A3-B8AE7A7AD407}"/>
              </c:ext>
            </c:extLst>
          </c:dPt>
          <c:cat>
            <c:strRef>
              <c:f>'Q2'!$B$18:$B$21</c:f>
              <c:strCache>
                <c:ptCount val="4"/>
                <c:pt idx="0">
                  <c:v>Mutual Funds</c:v>
                </c:pt>
                <c:pt idx="1">
                  <c:v>Foreign Portfolio Investors</c:v>
                </c:pt>
                <c:pt idx="2">
                  <c:v>Insurance Companies</c:v>
                </c:pt>
                <c:pt idx="3">
                  <c:v>Financial Institutions/Banks</c:v>
                </c:pt>
              </c:strCache>
            </c:strRef>
          </c:cat>
          <c:val>
            <c:numRef>
              <c:f>'Q2'!$C$18:$C$21</c:f>
              <c:numCache>
                <c:formatCode>0.00%</c:formatCode>
                <c:ptCount val="4"/>
                <c:pt idx="0">
                  <c:v>9.1300000000000006E-2</c:v>
                </c:pt>
                <c:pt idx="1">
                  <c:v>0.1159</c:v>
                </c:pt>
                <c:pt idx="2">
                  <c:v>2.7699999999999999E-2</c:v>
                </c:pt>
                <c:pt idx="3">
                  <c:v>0</c:v>
                </c:pt>
              </c:numCache>
            </c:numRef>
          </c:val>
          <c:extLst>
            <c:ext xmlns:c16="http://schemas.microsoft.com/office/drawing/2014/chart" uri="{C3380CC4-5D6E-409C-BE32-E72D297353CC}">
              <c16:uniqueId val="{00000000-44BD-40E5-817E-506E60A6A2A4}"/>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Non-Institutional</a:t>
            </a:r>
            <a:r>
              <a:rPr lang="en-IN" b="1" baseline="0"/>
              <a:t> Holding</a:t>
            </a:r>
            <a:endParaRPr lang="en-IN"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2"/>
              </a:solidFill>
              <a:ln w="19050">
                <a:solidFill>
                  <a:schemeClr val="lt1"/>
                </a:solidFill>
              </a:ln>
              <a:effectLst/>
            </c:spPr>
            <c:extLst>
              <c:ext xmlns:c16="http://schemas.microsoft.com/office/drawing/2014/chart" uri="{C3380CC4-5D6E-409C-BE32-E72D297353CC}">
                <c16:uniqueId val="{00000001-7232-41F9-8BB4-0EC7EC8521A3}"/>
              </c:ext>
            </c:extLst>
          </c:dPt>
          <c:dPt>
            <c:idx val="1"/>
            <c:bubble3D val="0"/>
            <c:spPr>
              <a:solidFill>
                <a:schemeClr val="accent4"/>
              </a:solidFill>
              <a:ln w="19050">
                <a:solidFill>
                  <a:schemeClr val="lt1"/>
                </a:solidFill>
              </a:ln>
              <a:effectLst/>
            </c:spPr>
            <c:extLst>
              <c:ext xmlns:c16="http://schemas.microsoft.com/office/drawing/2014/chart" uri="{C3380CC4-5D6E-409C-BE32-E72D297353CC}">
                <c16:uniqueId val="{00000003-7232-41F9-8BB4-0EC7EC8521A3}"/>
              </c:ext>
            </c:extLst>
          </c:dPt>
          <c:dPt>
            <c:idx val="2"/>
            <c:bubble3D val="0"/>
            <c:spPr>
              <a:solidFill>
                <a:schemeClr val="accent6"/>
              </a:solidFill>
              <a:ln w="19050">
                <a:solidFill>
                  <a:schemeClr val="lt1"/>
                </a:solidFill>
              </a:ln>
              <a:effectLst/>
            </c:spPr>
            <c:extLst>
              <c:ext xmlns:c16="http://schemas.microsoft.com/office/drawing/2014/chart" uri="{C3380CC4-5D6E-409C-BE32-E72D297353CC}">
                <c16:uniqueId val="{00000005-7232-41F9-8BB4-0EC7EC8521A3}"/>
              </c:ext>
            </c:extLst>
          </c:dPt>
          <c:cat>
            <c:strRef>
              <c:f>'Q2'!$B$24:$B$26</c:f>
              <c:strCache>
                <c:ptCount val="3"/>
                <c:pt idx="0">
                  <c:v>Individual Share Capital in excess of Rs.2 Lacs</c:v>
                </c:pt>
                <c:pt idx="1">
                  <c:v>Individual Share Capital upto Rs. 2 Lacs</c:v>
                </c:pt>
                <c:pt idx="2">
                  <c:v>Others</c:v>
                </c:pt>
              </c:strCache>
            </c:strRef>
          </c:cat>
          <c:val>
            <c:numRef>
              <c:f>'Q2'!$C$24:$C$26</c:f>
              <c:numCache>
                <c:formatCode>0.00%</c:formatCode>
                <c:ptCount val="3"/>
                <c:pt idx="0">
                  <c:v>5.0000000000000001E-4</c:v>
                </c:pt>
                <c:pt idx="1">
                  <c:v>1.1299999999999999E-2</c:v>
                </c:pt>
                <c:pt idx="2">
                  <c:v>3.2000000000000002E-3</c:v>
                </c:pt>
              </c:numCache>
            </c:numRef>
          </c:val>
          <c:extLst>
            <c:ext xmlns:c16="http://schemas.microsoft.com/office/drawing/2014/chart" uri="{C3380CC4-5D6E-409C-BE32-E72D297353CC}">
              <c16:uniqueId val="{00000000-EFF8-4608-927C-4BA061EBF301}"/>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image" Target="../media/image1.png"/><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419100</xdr:colOff>
      <xdr:row>1</xdr:row>
      <xdr:rowOff>133350</xdr:rowOff>
    </xdr:from>
    <xdr:to>
      <xdr:col>20</xdr:col>
      <xdr:colOff>66675</xdr:colOff>
      <xdr:row>26</xdr:row>
      <xdr:rowOff>57150</xdr:rowOff>
    </xdr:to>
    <xdr:graphicFrame macro="">
      <xdr:nvGraphicFramePr>
        <xdr:cNvPr id="5" name="Chart 1" descr="Chart type: Area. 'Close Price' by 'Date'&#10;&#10;Description automatically generated">
          <a:extLst>
            <a:ext uri="{FF2B5EF4-FFF2-40B4-BE49-F238E27FC236}">
              <a16:creationId xmlns:a16="http://schemas.microsoft.com/office/drawing/2014/main" id="{B6A690FF-D797-4066-BCFC-9B53D67A4D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13</xdr:col>
      <xdr:colOff>257175</xdr:colOff>
      <xdr:row>13</xdr:row>
      <xdr:rowOff>123825</xdr:rowOff>
    </xdr:from>
    <xdr:to>
      <xdr:col>18</xdr:col>
      <xdr:colOff>28575</xdr:colOff>
      <xdr:row>26</xdr:row>
      <xdr:rowOff>28575</xdr:rowOff>
    </xdr:to>
    <xdr:pic>
      <xdr:nvPicPr>
        <xdr:cNvPr id="12" name="Picture 6">
          <a:extLst>
            <a:ext uri="{FF2B5EF4-FFF2-40B4-BE49-F238E27FC236}">
              <a16:creationId xmlns:a16="http://schemas.microsoft.com/office/drawing/2014/main" id="{7DEA167C-B6D4-4599-816E-0511B5F60FC8}"/>
            </a:ext>
            <a:ext uri="{147F2762-F138-4A5C-976F-8EAC2B608ADB}">
              <a16:predDERef xmlns:a16="http://schemas.microsoft.com/office/drawing/2014/main" pred="{ADF3E78C-96A4-4BC1-992C-E59602942EE0}"/>
            </a:ext>
          </a:extLst>
        </xdr:cNvPr>
        <xdr:cNvPicPr>
          <a:picLocks noChangeAspect="1"/>
        </xdr:cNvPicPr>
      </xdr:nvPicPr>
      <xdr:blipFill>
        <a:blip xmlns:r="http://schemas.openxmlformats.org/officeDocument/2006/relationships" r:embed="rId1"/>
        <a:stretch>
          <a:fillRect/>
        </a:stretch>
      </xdr:blipFill>
      <xdr:spPr>
        <a:xfrm>
          <a:off x="10210800" y="2647950"/>
          <a:ext cx="2819400" cy="2381250"/>
        </a:xfrm>
        <a:prstGeom prst="rect">
          <a:avLst/>
        </a:prstGeom>
      </xdr:spPr>
    </xdr:pic>
    <xdr:clientData/>
  </xdr:twoCellAnchor>
  <xdr:twoCellAnchor>
    <xdr:from>
      <xdr:col>4</xdr:col>
      <xdr:colOff>205740</xdr:colOff>
      <xdr:row>1</xdr:row>
      <xdr:rowOff>7620</xdr:rowOff>
    </xdr:from>
    <xdr:to>
      <xdr:col>11</xdr:col>
      <xdr:colOff>76200</xdr:colOff>
      <xdr:row>13</xdr:row>
      <xdr:rowOff>38100</xdr:rowOff>
    </xdr:to>
    <xdr:graphicFrame macro="">
      <xdr:nvGraphicFramePr>
        <xdr:cNvPr id="2" name="Chart 1">
          <a:extLst>
            <a:ext uri="{FF2B5EF4-FFF2-40B4-BE49-F238E27FC236}">
              <a16:creationId xmlns:a16="http://schemas.microsoft.com/office/drawing/2014/main" id="{EED0E0FE-E209-4A00-BC6B-39181E022E0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236220</xdr:colOff>
      <xdr:row>13</xdr:row>
      <xdr:rowOff>114300</xdr:rowOff>
    </xdr:from>
    <xdr:to>
      <xdr:col>8</xdr:col>
      <xdr:colOff>365760</xdr:colOff>
      <xdr:row>26</xdr:row>
      <xdr:rowOff>38100</xdr:rowOff>
    </xdr:to>
    <xdr:graphicFrame macro="">
      <xdr:nvGraphicFramePr>
        <xdr:cNvPr id="3" name="Chart 2">
          <a:extLst>
            <a:ext uri="{FF2B5EF4-FFF2-40B4-BE49-F238E27FC236}">
              <a16:creationId xmlns:a16="http://schemas.microsoft.com/office/drawing/2014/main" id="{8526D37A-7566-4499-8C96-F64A7C64B9E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495300</xdr:colOff>
      <xdr:row>13</xdr:row>
      <xdr:rowOff>129540</xdr:rowOff>
    </xdr:from>
    <xdr:to>
      <xdr:col>13</xdr:col>
      <xdr:colOff>175260</xdr:colOff>
      <xdr:row>26</xdr:row>
      <xdr:rowOff>45720</xdr:rowOff>
    </xdr:to>
    <xdr:graphicFrame macro="">
      <xdr:nvGraphicFramePr>
        <xdr:cNvPr id="4" name="Chart 3">
          <a:extLst>
            <a:ext uri="{FF2B5EF4-FFF2-40B4-BE49-F238E27FC236}">
              <a16:creationId xmlns:a16="http://schemas.microsoft.com/office/drawing/2014/main" id="{8CCB5A6D-2450-4093-A609-BEF812180C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274320</xdr:colOff>
      <xdr:row>13</xdr:row>
      <xdr:rowOff>129540</xdr:rowOff>
    </xdr:from>
    <xdr:to>
      <xdr:col>18</xdr:col>
      <xdr:colOff>15240</xdr:colOff>
      <xdr:row>26</xdr:row>
      <xdr:rowOff>7620</xdr:rowOff>
    </xdr:to>
    <xdr:graphicFrame macro="">
      <xdr:nvGraphicFramePr>
        <xdr:cNvPr id="5" name="Chart 4">
          <a:extLst>
            <a:ext uri="{FF2B5EF4-FFF2-40B4-BE49-F238E27FC236}">
              <a16:creationId xmlns:a16="http://schemas.microsoft.com/office/drawing/2014/main" id="{CE3C1865-ECDD-49C4-B671-DC99C4DA263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C14"/>
  <sheetViews>
    <sheetView tabSelected="1" workbookViewId="0">
      <selection activeCell="C21" sqref="C21"/>
    </sheetView>
  </sheetViews>
  <sheetFormatPr defaultRowHeight="14.4"/>
  <cols>
    <col min="2" max="2" width="30.77734375" customWidth="1"/>
    <col min="3" max="3" width="28.5546875" customWidth="1"/>
  </cols>
  <sheetData>
    <row r="2" spans="1:3">
      <c r="A2" t="s">
        <v>0</v>
      </c>
      <c r="B2" s="1" t="s">
        <v>1</v>
      </c>
      <c r="C2" s="1" t="s">
        <v>2</v>
      </c>
    </row>
    <row r="3" spans="1:3">
      <c r="A3">
        <v>1</v>
      </c>
      <c r="B3" t="s">
        <v>3</v>
      </c>
      <c r="C3" t="s">
        <v>4</v>
      </c>
    </row>
    <row r="4" spans="1:3">
      <c r="A4">
        <v>2</v>
      </c>
      <c r="B4" t="s">
        <v>5</v>
      </c>
      <c r="C4" t="s">
        <v>6</v>
      </c>
    </row>
    <row r="5" spans="1:3">
      <c r="A5">
        <v>3</v>
      </c>
      <c r="B5" t="s">
        <v>7</v>
      </c>
      <c r="C5" t="s">
        <v>8</v>
      </c>
    </row>
    <row r="6" spans="1:3">
      <c r="A6">
        <v>4</v>
      </c>
      <c r="B6" t="s">
        <v>9</v>
      </c>
      <c r="C6" t="s">
        <v>10</v>
      </c>
    </row>
    <row r="9" spans="1:3">
      <c r="B9" s="127" t="s">
        <v>11</v>
      </c>
      <c r="C9" s="127" t="s">
        <v>12</v>
      </c>
    </row>
    <row r="10" spans="1:3">
      <c r="B10" s="127" t="s">
        <v>13</v>
      </c>
      <c r="C10" s="127">
        <v>7</v>
      </c>
    </row>
    <row r="12" spans="1:3">
      <c r="B12" s="1" t="s">
        <v>276</v>
      </c>
    </row>
    <row r="13" spans="1:3">
      <c r="B13" t="s">
        <v>278</v>
      </c>
    </row>
    <row r="14" spans="1:3">
      <c r="B14" t="s">
        <v>277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F8F5EB-BF5E-47D2-9FCA-8EB414CB9D8A}">
  <dimension ref="A1:B746"/>
  <sheetViews>
    <sheetView showGridLines="0" workbookViewId="0">
      <selection activeCell="V12" sqref="V12"/>
    </sheetView>
  </sheetViews>
  <sheetFormatPr defaultRowHeight="14.4"/>
  <cols>
    <col min="1" max="1" width="11.5546875" customWidth="1"/>
    <col min="2" max="2" width="16.88671875" customWidth="1"/>
  </cols>
  <sheetData>
    <row r="1" spans="1:2">
      <c r="A1" s="47" t="s">
        <v>14</v>
      </c>
      <c r="B1" s="47" t="s">
        <v>15</v>
      </c>
    </row>
    <row r="2" spans="1:2">
      <c r="A2" s="101">
        <v>44141</v>
      </c>
      <c r="B2" s="47">
        <v>1055.55</v>
      </c>
    </row>
    <row r="3" spans="1:2">
      <c r="A3" s="101">
        <v>44140</v>
      </c>
      <c r="B3" s="47">
        <v>1054.9000000000001</v>
      </c>
    </row>
    <row r="4" spans="1:2">
      <c r="A4" s="101">
        <v>44139</v>
      </c>
      <c r="B4" s="47">
        <v>1049.2</v>
      </c>
    </row>
    <row r="5" spans="1:2">
      <c r="A5" s="101">
        <v>44138</v>
      </c>
      <c r="B5" s="47">
        <v>1057.5999999999999</v>
      </c>
    </row>
    <row r="6" spans="1:2">
      <c r="A6" s="101">
        <v>44137</v>
      </c>
      <c r="B6" s="47">
        <v>1074.75</v>
      </c>
    </row>
    <row r="7" spans="1:2">
      <c r="A7" s="101">
        <v>44134</v>
      </c>
      <c r="B7" s="47">
        <v>1059.05</v>
      </c>
    </row>
    <row r="8" spans="1:2">
      <c r="A8" s="101">
        <v>44133</v>
      </c>
      <c r="B8" s="47">
        <v>1028.95</v>
      </c>
    </row>
    <row r="9" spans="1:2">
      <c r="A9" s="101">
        <v>44132</v>
      </c>
      <c r="B9" s="47">
        <v>1010.05</v>
      </c>
    </row>
    <row r="10" spans="1:2">
      <c r="A10" s="101">
        <v>44131</v>
      </c>
      <c r="B10" s="47">
        <v>989.55</v>
      </c>
    </row>
    <row r="11" spans="1:2">
      <c r="A11" s="101">
        <v>44130</v>
      </c>
      <c r="B11" s="47">
        <v>1002.95</v>
      </c>
    </row>
    <row r="12" spans="1:2">
      <c r="A12" s="101">
        <v>44127</v>
      </c>
      <c r="B12" s="47">
        <v>1039.05</v>
      </c>
    </row>
    <row r="13" spans="1:2">
      <c r="A13" s="101">
        <v>44126</v>
      </c>
      <c r="B13" s="47">
        <v>1011.3</v>
      </c>
    </row>
    <row r="14" spans="1:2">
      <c r="A14" s="101">
        <v>44125</v>
      </c>
      <c r="B14" s="47">
        <v>1063.6500000000001</v>
      </c>
    </row>
    <row r="15" spans="1:2">
      <c r="A15" s="101">
        <v>44124</v>
      </c>
      <c r="B15" s="47">
        <v>1072.25</v>
      </c>
    </row>
    <row r="16" spans="1:2">
      <c r="A16" s="101">
        <v>44123</v>
      </c>
      <c r="B16" s="47">
        <v>1062.3499999999999</v>
      </c>
    </row>
    <row r="17" spans="1:2">
      <c r="A17" s="101">
        <v>44120</v>
      </c>
      <c r="B17" s="47">
        <v>1083.25</v>
      </c>
    </row>
    <row r="18" spans="1:2">
      <c r="A18" s="101">
        <v>44119</v>
      </c>
      <c r="B18" s="47">
        <v>1103</v>
      </c>
    </row>
    <row r="19" spans="1:2">
      <c r="A19" s="101">
        <v>44118</v>
      </c>
      <c r="B19" s="47">
        <v>1113.3</v>
      </c>
    </row>
    <row r="20" spans="1:2">
      <c r="A20" s="101">
        <v>44117</v>
      </c>
      <c r="B20" s="47">
        <v>1091.2</v>
      </c>
    </row>
    <row r="21" spans="1:2">
      <c r="A21" s="101">
        <v>44116</v>
      </c>
      <c r="B21" s="47">
        <v>1107.8</v>
      </c>
    </row>
    <row r="22" spans="1:2">
      <c r="A22" s="101">
        <v>44113</v>
      </c>
      <c r="B22" s="47">
        <v>1078.0999999999999</v>
      </c>
    </row>
    <row r="23" spans="1:2">
      <c r="A23" s="101">
        <v>44112</v>
      </c>
      <c r="B23" s="47">
        <v>1078.1500000000001</v>
      </c>
    </row>
    <row r="24" spans="1:2">
      <c r="A24" s="101">
        <v>44111</v>
      </c>
      <c r="B24" s="47">
        <v>1094.1500000000001</v>
      </c>
    </row>
    <row r="25" spans="1:2">
      <c r="A25" s="101">
        <v>44110</v>
      </c>
      <c r="B25" s="47">
        <v>1134.3</v>
      </c>
    </row>
    <row r="26" spans="1:2">
      <c r="A26" s="101">
        <v>44109</v>
      </c>
      <c r="B26" s="47">
        <v>1136.05</v>
      </c>
    </row>
    <row r="27" spans="1:2">
      <c r="A27" s="101">
        <v>44105</v>
      </c>
      <c r="B27" s="47">
        <v>1134.55</v>
      </c>
    </row>
    <row r="28" spans="1:2">
      <c r="A28" s="101">
        <v>44104</v>
      </c>
      <c r="B28" s="47">
        <v>1150.95</v>
      </c>
    </row>
    <row r="29" spans="1:2">
      <c r="A29" s="101">
        <v>44103</v>
      </c>
      <c r="B29" s="47">
        <v>1107.45</v>
      </c>
    </row>
    <row r="30" spans="1:2">
      <c r="A30" s="101">
        <v>44102</v>
      </c>
      <c r="B30" s="47">
        <v>1086.05</v>
      </c>
    </row>
    <row r="31" spans="1:2">
      <c r="A31" s="101">
        <v>44099</v>
      </c>
      <c r="B31" s="47">
        <v>1059.75</v>
      </c>
    </row>
    <row r="32" spans="1:2">
      <c r="A32" s="101">
        <v>44098</v>
      </c>
      <c r="B32" s="47">
        <v>1058.5</v>
      </c>
    </row>
    <row r="33" spans="1:2">
      <c r="A33" s="101">
        <v>44097</v>
      </c>
      <c r="B33" s="47">
        <v>1061.1500000000001</v>
      </c>
    </row>
    <row r="34" spans="1:2">
      <c r="A34" s="101">
        <v>44096</v>
      </c>
      <c r="B34" s="47">
        <v>1080.9000000000001</v>
      </c>
    </row>
    <row r="35" spans="1:2">
      <c r="A35" s="101">
        <v>44095</v>
      </c>
      <c r="B35" s="47">
        <v>1086.9000000000001</v>
      </c>
    </row>
    <row r="36" spans="1:2">
      <c r="A36" s="101">
        <v>44092</v>
      </c>
      <c r="B36" s="47">
        <v>1143.8</v>
      </c>
    </row>
    <row r="37" spans="1:2">
      <c r="A37" s="101">
        <v>44091</v>
      </c>
      <c r="B37" s="47">
        <v>1136.6500000000001</v>
      </c>
    </row>
    <row r="38" spans="1:2">
      <c r="A38" s="101">
        <v>44090</v>
      </c>
      <c r="B38" s="47">
        <v>1120.8</v>
      </c>
    </row>
    <row r="39" spans="1:2">
      <c r="A39" s="101">
        <v>44089</v>
      </c>
      <c r="B39" s="47">
        <v>1129.7</v>
      </c>
    </row>
    <row r="40" spans="1:2">
      <c r="A40" s="101">
        <v>44088</v>
      </c>
      <c r="B40" s="47">
        <v>1148.7</v>
      </c>
    </row>
    <row r="41" spans="1:2">
      <c r="A41" s="101">
        <v>44085</v>
      </c>
      <c r="B41" s="47">
        <v>1079.5999999999999</v>
      </c>
    </row>
    <row r="42" spans="1:2">
      <c r="A42" s="101">
        <v>44084</v>
      </c>
      <c r="B42" s="47">
        <v>1078.55</v>
      </c>
    </row>
    <row r="43" spans="1:2">
      <c r="A43" s="101">
        <v>44083</v>
      </c>
      <c r="B43" s="47">
        <v>1069.95</v>
      </c>
    </row>
    <row r="44" spans="1:2">
      <c r="A44" s="101">
        <v>44082</v>
      </c>
      <c r="B44" s="47">
        <v>1080.6500000000001</v>
      </c>
    </row>
    <row r="45" spans="1:2">
      <c r="A45" s="101">
        <v>44081</v>
      </c>
      <c r="B45" s="47">
        <v>1056.0999999999999</v>
      </c>
    </row>
    <row r="46" spans="1:2">
      <c r="A46" s="101">
        <v>44078</v>
      </c>
      <c r="B46" s="47">
        <v>1062.1500000000001</v>
      </c>
    </row>
    <row r="47" spans="1:2">
      <c r="A47" s="101">
        <v>44077</v>
      </c>
      <c r="B47" s="47">
        <v>1069.25</v>
      </c>
    </row>
    <row r="48" spans="1:2">
      <c r="A48" s="101">
        <v>44076</v>
      </c>
      <c r="B48" s="47">
        <v>1083.8499999999999</v>
      </c>
    </row>
    <row r="49" spans="1:2">
      <c r="A49" s="101">
        <v>44075</v>
      </c>
      <c r="B49" s="47">
        <v>1061.95</v>
      </c>
    </row>
    <row r="50" spans="1:2">
      <c r="A50" s="101">
        <v>44074</v>
      </c>
      <c r="B50" s="47">
        <v>1098.55</v>
      </c>
    </row>
    <row r="51" spans="1:2">
      <c r="A51" s="101">
        <v>44071</v>
      </c>
      <c r="B51" s="47">
        <v>1125.5</v>
      </c>
    </row>
    <row r="52" spans="1:2">
      <c r="A52" s="101">
        <v>44070</v>
      </c>
      <c r="B52" s="47">
        <v>1093.95</v>
      </c>
    </row>
    <row r="53" spans="1:2">
      <c r="A53" s="101">
        <v>44069</v>
      </c>
      <c r="B53" s="47">
        <v>1161.25</v>
      </c>
    </row>
    <row r="54" spans="1:2">
      <c r="A54" s="101">
        <v>44068</v>
      </c>
      <c r="B54" s="47">
        <v>1067.45</v>
      </c>
    </row>
    <row r="55" spans="1:2">
      <c r="A55" s="101">
        <v>44067</v>
      </c>
      <c r="B55" s="47">
        <v>1076.3499999999999</v>
      </c>
    </row>
    <row r="56" spans="1:2">
      <c r="A56" s="101">
        <v>44064</v>
      </c>
      <c r="B56" s="47">
        <v>1040.45</v>
      </c>
    </row>
    <row r="57" spans="1:2">
      <c r="A57" s="101">
        <v>44063</v>
      </c>
      <c r="B57" s="47">
        <v>1048.1500000000001</v>
      </c>
    </row>
    <row r="58" spans="1:2">
      <c r="A58" s="101">
        <v>44062</v>
      </c>
      <c r="B58" s="47">
        <v>1046.3499999999999</v>
      </c>
    </row>
    <row r="59" spans="1:2">
      <c r="A59" s="101">
        <v>44061</v>
      </c>
      <c r="B59" s="47">
        <v>1021.5</v>
      </c>
    </row>
    <row r="60" spans="1:2">
      <c r="A60" s="101">
        <v>44060</v>
      </c>
      <c r="B60" s="47">
        <v>990.65</v>
      </c>
    </row>
    <row r="61" spans="1:2">
      <c r="A61" s="101">
        <v>44057</v>
      </c>
      <c r="B61" s="47">
        <v>961.5</v>
      </c>
    </row>
    <row r="62" spans="1:2">
      <c r="A62" s="101">
        <v>44056</v>
      </c>
      <c r="B62" s="47">
        <v>957.45</v>
      </c>
    </row>
    <row r="63" spans="1:2">
      <c r="A63" s="101">
        <v>44055</v>
      </c>
      <c r="B63" s="47">
        <v>986.1</v>
      </c>
    </row>
    <row r="64" spans="1:2">
      <c r="A64" s="101">
        <v>44054</v>
      </c>
      <c r="B64" s="47">
        <v>980.35</v>
      </c>
    </row>
    <row r="65" spans="1:2">
      <c r="A65" s="101">
        <v>44053</v>
      </c>
      <c r="B65" s="47">
        <v>966.2</v>
      </c>
    </row>
    <row r="66" spans="1:2">
      <c r="A66" s="101">
        <v>44050</v>
      </c>
      <c r="B66" s="47">
        <v>956.4</v>
      </c>
    </row>
    <row r="67" spans="1:2">
      <c r="A67" s="101">
        <v>44049</v>
      </c>
      <c r="B67" s="47">
        <v>953.1</v>
      </c>
    </row>
    <row r="68" spans="1:2">
      <c r="A68" s="101">
        <v>44048</v>
      </c>
      <c r="B68" s="47">
        <v>940.25</v>
      </c>
    </row>
    <row r="69" spans="1:2">
      <c r="A69" s="101">
        <v>44047</v>
      </c>
      <c r="B69" s="47">
        <v>926.15</v>
      </c>
    </row>
    <row r="70" spans="1:2">
      <c r="A70" s="101">
        <v>44046</v>
      </c>
      <c r="B70" s="47">
        <v>921.7</v>
      </c>
    </row>
    <row r="71" spans="1:2">
      <c r="A71" s="101">
        <v>44043</v>
      </c>
      <c r="B71" s="47">
        <v>904.95</v>
      </c>
    </row>
    <row r="72" spans="1:2">
      <c r="A72" s="101">
        <v>44042</v>
      </c>
      <c r="B72" s="47">
        <v>918.1</v>
      </c>
    </row>
    <row r="73" spans="1:2">
      <c r="A73" s="101">
        <v>44041</v>
      </c>
      <c r="B73" s="47">
        <v>928.05</v>
      </c>
    </row>
    <row r="74" spans="1:2">
      <c r="A74" s="101">
        <v>44040</v>
      </c>
      <c r="B74" s="47">
        <v>888.65</v>
      </c>
    </row>
    <row r="75" spans="1:2">
      <c r="A75" s="101">
        <v>44039</v>
      </c>
      <c r="B75" s="47">
        <v>890.5</v>
      </c>
    </row>
    <row r="76" spans="1:2">
      <c r="A76" s="101">
        <v>44036</v>
      </c>
      <c r="B76" s="47">
        <v>889.75</v>
      </c>
    </row>
    <row r="77" spans="1:2">
      <c r="A77" s="101">
        <v>44035</v>
      </c>
      <c r="B77" s="47">
        <v>885.15</v>
      </c>
    </row>
    <row r="78" spans="1:2">
      <c r="A78" s="101">
        <v>44034</v>
      </c>
      <c r="B78" s="47">
        <v>875.05</v>
      </c>
    </row>
    <row r="79" spans="1:2">
      <c r="A79" s="101">
        <v>44033</v>
      </c>
      <c r="B79" s="47">
        <v>883.9</v>
      </c>
    </row>
    <row r="80" spans="1:2">
      <c r="A80" s="101">
        <v>44032</v>
      </c>
      <c r="B80" s="47">
        <v>881.25</v>
      </c>
    </row>
    <row r="81" spans="1:2">
      <c r="A81" s="101">
        <v>44029</v>
      </c>
      <c r="B81" s="47">
        <v>891.5</v>
      </c>
    </row>
    <row r="82" spans="1:2">
      <c r="A82" s="101">
        <v>44028</v>
      </c>
      <c r="B82" s="47">
        <v>872.25</v>
      </c>
    </row>
    <row r="83" spans="1:2">
      <c r="A83" s="101">
        <v>44027</v>
      </c>
      <c r="B83" s="47">
        <v>889.8</v>
      </c>
    </row>
    <row r="84" spans="1:2">
      <c r="A84" s="101">
        <v>44026</v>
      </c>
      <c r="B84" s="47">
        <v>883</v>
      </c>
    </row>
    <row r="85" spans="1:2">
      <c r="A85" s="101">
        <v>44025</v>
      </c>
      <c r="B85" s="47">
        <v>909.35</v>
      </c>
    </row>
    <row r="86" spans="1:2">
      <c r="A86" s="101">
        <v>44022</v>
      </c>
      <c r="B86" s="47">
        <v>929.3</v>
      </c>
    </row>
    <row r="87" spans="1:2">
      <c r="A87" s="101">
        <v>44021</v>
      </c>
      <c r="B87" s="47">
        <v>899</v>
      </c>
    </row>
    <row r="88" spans="1:2">
      <c r="A88" s="101">
        <v>44020</v>
      </c>
      <c r="B88" s="47">
        <v>909.5</v>
      </c>
    </row>
    <row r="89" spans="1:2">
      <c r="A89" s="101">
        <v>44019</v>
      </c>
      <c r="B89" s="47">
        <v>930.8</v>
      </c>
    </row>
    <row r="90" spans="1:2">
      <c r="A90" s="101">
        <v>44018</v>
      </c>
      <c r="B90" s="47">
        <v>905.65</v>
      </c>
    </row>
    <row r="91" spans="1:2">
      <c r="A91" s="101">
        <v>44015</v>
      </c>
      <c r="B91" s="47">
        <v>876.6</v>
      </c>
    </row>
    <row r="92" spans="1:2">
      <c r="A92" s="101">
        <v>44014</v>
      </c>
      <c r="B92" s="47">
        <v>860.4</v>
      </c>
    </row>
    <row r="93" spans="1:2">
      <c r="A93" s="101">
        <v>44013</v>
      </c>
      <c r="B93" s="47">
        <v>876.45</v>
      </c>
    </row>
    <row r="94" spans="1:2">
      <c r="A94" s="101">
        <v>44012</v>
      </c>
      <c r="B94" s="47">
        <v>869.45</v>
      </c>
    </row>
    <row r="95" spans="1:2">
      <c r="A95" s="101">
        <v>44011</v>
      </c>
      <c r="B95" s="47">
        <v>867.6</v>
      </c>
    </row>
    <row r="96" spans="1:2">
      <c r="A96" s="101">
        <v>44008</v>
      </c>
      <c r="B96" s="47">
        <v>895</v>
      </c>
    </row>
    <row r="97" spans="1:2">
      <c r="A97" s="101">
        <v>44007</v>
      </c>
      <c r="B97" s="47">
        <v>885.45</v>
      </c>
    </row>
    <row r="98" spans="1:2">
      <c r="A98" s="101">
        <v>44006</v>
      </c>
      <c r="B98" s="47">
        <v>902.8</v>
      </c>
    </row>
    <row r="99" spans="1:2">
      <c r="A99" s="101">
        <v>44005</v>
      </c>
      <c r="B99" s="47">
        <v>895.05</v>
      </c>
    </row>
    <row r="100" spans="1:2">
      <c r="A100" s="101">
        <v>44004</v>
      </c>
      <c r="B100" s="47">
        <v>856.4</v>
      </c>
    </row>
    <row r="101" spans="1:2">
      <c r="A101" s="101">
        <v>44001</v>
      </c>
      <c r="B101" s="47">
        <v>854.5</v>
      </c>
    </row>
    <row r="102" spans="1:2">
      <c r="A102" s="101">
        <v>44000</v>
      </c>
      <c r="B102" s="47">
        <v>884.95</v>
      </c>
    </row>
    <row r="103" spans="1:2">
      <c r="A103" s="101">
        <v>43999</v>
      </c>
      <c r="B103" s="47">
        <v>850.2</v>
      </c>
    </row>
    <row r="104" spans="1:2">
      <c r="A104" s="101">
        <v>43998</v>
      </c>
      <c r="B104" s="47">
        <v>863.1</v>
      </c>
    </row>
    <row r="105" spans="1:2">
      <c r="A105" s="101">
        <v>43997</v>
      </c>
      <c r="B105" s="47">
        <v>842.3</v>
      </c>
    </row>
    <row r="106" spans="1:2">
      <c r="A106" s="101">
        <v>43994</v>
      </c>
      <c r="B106" s="47">
        <v>821.85</v>
      </c>
    </row>
    <row r="107" spans="1:2">
      <c r="A107" s="101">
        <v>43993</v>
      </c>
      <c r="B107" s="47">
        <v>855.95</v>
      </c>
    </row>
    <row r="108" spans="1:2">
      <c r="A108" s="101">
        <v>43992</v>
      </c>
      <c r="B108" s="47">
        <v>838</v>
      </c>
    </row>
    <row r="109" spans="1:2">
      <c r="A109" s="101">
        <v>43991</v>
      </c>
      <c r="B109" s="47">
        <v>823.7</v>
      </c>
    </row>
    <row r="110" spans="1:2">
      <c r="A110" s="101">
        <v>43990</v>
      </c>
      <c r="B110" s="47">
        <v>810.2</v>
      </c>
    </row>
    <row r="111" spans="1:2">
      <c r="A111" s="101">
        <v>43987</v>
      </c>
      <c r="B111" s="47">
        <v>808.5</v>
      </c>
    </row>
    <row r="112" spans="1:2">
      <c r="A112" s="101">
        <v>43986</v>
      </c>
      <c r="B112" s="47">
        <v>788.05</v>
      </c>
    </row>
    <row r="113" spans="1:2">
      <c r="A113" s="101">
        <v>43985</v>
      </c>
      <c r="B113" s="47">
        <v>796.1</v>
      </c>
    </row>
    <row r="114" spans="1:2">
      <c r="A114" s="101">
        <v>43984</v>
      </c>
      <c r="B114" s="47">
        <v>762.75</v>
      </c>
    </row>
    <row r="115" spans="1:2">
      <c r="A115" s="101">
        <v>43983</v>
      </c>
      <c r="B115" s="47">
        <v>761.6</v>
      </c>
    </row>
    <row r="116" spans="1:2">
      <c r="A116" s="101">
        <v>43980</v>
      </c>
      <c r="B116" s="47">
        <v>725.55</v>
      </c>
    </row>
    <row r="117" spans="1:2">
      <c r="A117" s="101">
        <v>43979</v>
      </c>
      <c r="B117" s="47">
        <v>675.05</v>
      </c>
    </row>
    <row r="118" spans="1:2">
      <c r="A118" s="101">
        <v>43978</v>
      </c>
      <c r="B118" s="47">
        <v>657</v>
      </c>
    </row>
    <row r="119" spans="1:2">
      <c r="A119" s="101">
        <v>43977</v>
      </c>
      <c r="B119" s="47">
        <v>653.35</v>
      </c>
    </row>
    <row r="120" spans="1:2">
      <c r="A120" s="101">
        <v>43973</v>
      </c>
      <c r="B120" s="47">
        <v>647.29999999999995</v>
      </c>
    </row>
    <row r="121" spans="1:2">
      <c r="A121" s="101">
        <v>43972</v>
      </c>
      <c r="B121" s="47">
        <v>629.15</v>
      </c>
    </row>
    <row r="122" spans="1:2">
      <c r="A122" s="101">
        <v>43971</v>
      </c>
      <c r="B122" s="47">
        <v>629.20000000000005</v>
      </c>
    </row>
    <row r="123" spans="1:2">
      <c r="A123" s="101">
        <v>43970</v>
      </c>
      <c r="B123" s="47">
        <v>613.9</v>
      </c>
    </row>
    <row r="124" spans="1:2">
      <c r="A124" s="101">
        <v>43969</v>
      </c>
      <c r="B124" s="47">
        <v>627.1</v>
      </c>
    </row>
    <row r="125" spans="1:2">
      <c r="A125" s="101">
        <v>43966</v>
      </c>
      <c r="B125" s="47">
        <v>650.95000000000005</v>
      </c>
    </row>
    <row r="126" spans="1:2">
      <c r="A126" s="101">
        <v>43965</v>
      </c>
      <c r="B126" s="47">
        <v>642.6</v>
      </c>
    </row>
    <row r="127" spans="1:2">
      <c r="A127" s="101">
        <v>43964</v>
      </c>
      <c r="B127" s="47">
        <v>649.54999999999995</v>
      </c>
    </row>
    <row r="128" spans="1:2">
      <c r="A128" s="101">
        <v>43963</v>
      </c>
      <c r="B128" s="47">
        <v>625.15</v>
      </c>
    </row>
    <row r="129" spans="1:2">
      <c r="A129" s="101">
        <v>43962</v>
      </c>
      <c r="B129" s="47">
        <v>634.9</v>
      </c>
    </row>
    <row r="130" spans="1:2">
      <c r="A130" s="101">
        <v>43959</v>
      </c>
      <c r="B130" s="47">
        <v>612.1</v>
      </c>
    </row>
    <row r="131" spans="1:2">
      <c r="A131" s="101">
        <v>43958</v>
      </c>
      <c r="B131" s="47">
        <v>607.20000000000005</v>
      </c>
    </row>
    <row r="132" spans="1:2">
      <c r="A132" s="101">
        <v>43957</v>
      </c>
      <c r="B132" s="47">
        <v>608.70000000000005</v>
      </c>
    </row>
    <row r="133" spans="1:2">
      <c r="A133" s="101">
        <v>43956</v>
      </c>
      <c r="B133" s="47">
        <v>611.20000000000005</v>
      </c>
    </row>
    <row r="134" spans="1:2">
      <c r="A134" s="101">
        <v>43955</v>
      </c>
      <c r="B134" s="47">
        <v>615.85</v>
      </c>
    </row>
    <row r="135" spans="1:2">
      <c r="A135" s="101">
        <v>43951</v>
      </c>
      <c r="B135" s="47">
        <v>677.25</v>
      </c>
    </row>
    <row r="136" spans="1:2">
      <c r="A136" s="101">
        <v>43950</v>
      </c>
      <c r="B136" s="47">
        <v>657.2</v>
      </c>
    </row>
    <row r="137" spans="1:2">
      <c r="A137" s="101">
        <v>43949</v>
      </c>
      <c r="B137" s="47">
        <v>628.6</v>
      </c>
    </row>
    <row r="138" spans="1:2">
      <c r="A138" s="101">
        <v>43948</v>
      </c>
      <c r="B138" s="47">
        <v>616.6</v>
      </c>
    </row>
    <row r="139" spans="1:2">
      <c r="A139" s="101">
        <v>43945</v>
      </c>
      <c r="B139" s="47">
        <v>584.70000000000005</v>
      </c>
    </row>
    <row r="140" spans="1:2">
      <c r="A140" s="101">
        <v>43944</v>
      </c>
      <c r="B140" s="47">
        <v>583.15</v>
      </c>
    </row>
    <row r="141" spans="1:2">
      <c r="A141" s="101">
        <v>43943</v>
      </c>
      <c r="B141" s="47">
        <v>567.4</v>
      </c>
    </row>
    <row r="142" spans="1:2">
      <c r="A142" s="101">
        <v>43942</v>
      </c>
      <c r="B142" s="47">
        <v>601</v>
      </c>
    </row>
    <row r="143" spans="1:2">
      <c r="A143" s="101">
        <v>43941</v>
      </c>
      <c r="B143" s="47">
        <v>602.5</v>
      </c>
    </row>
    <row r="144" spans="1:2">
      <c r="A144" s="101">
        <v>43938</v>
      </c>
      <c r="B144" s="47">
        <v>609.35</v>
      </c>
    </row>
    <row r="145" spans="1:2">
      <c r="A145" s="101">
        <v>43937</v>
      </c>
      <c r="B145" s="47">
        <v>594.04999999999995</v>
      </c>
    </row>
    <row r="146" spans="1:2">
      <c r="A146" s="101">
        <v>43936</v>
      </c>
      <c r="B146" s="47">
        <v>594.20000000000005</v>
      </c>
    </row>
    <row r="147" spans="1:2">
      <c r="A147" s="101">
        <v>43934</v>
      </c>
      <c r="B147" s="47">
        <v>586.35</v>
      </c>
    </row>
    <row r="148" spans="1:2">
      <c r="A148" s="101">
        <v>43930</v>
      </c>
      <c r="B148" s="47">
        <v>585.70000000000005</v>
      </c>
    </row>
    <row r="149" spans="1:2">
      <c r="A149" s="101">
        <v>43929</v>
      </c>
      <c r="B149" s="47">
        <v>593.04999999999995</v>
      </c>
    </row>
    <row r="150" spans="1:2">
      <c r="A150" s="101">
        <v>43928</v>
      </c>
      <c r="B150" s="47">
        <v>593.70000000000005</v>
      </c>
    </row>
    <row r="151" spans="1:2">
      <c r="A151" s="101">
        <v>43924</v>
      </c>
      <c r="B151" s="47">
        <v>587.85</v>
      </c>
    </row>
    <row r="152" spans="1:2">
      <c r="A152" s="101">
        <v>43922</v>
      </c>
      <c r="B152" s="47">
        <v>601.25</v>
      </c>
    </row>
    <row r="153" spans="1:2">
      <c r="A153" s="101">
        <v>43921</v>
      </c>
      <c r="B153" s="47">
        <v>599.5</v>
      </c>
    </row>
    <row r="154" spans="1:2">
      <c r="A154" s="101">
        <v>43920</v>
      </c>
      <c r="B154" s="47">
        <v>616.85</v>
      </c>
    </row>
    <row r="155" spans="1:2">
      <c r="A155" s="101">
        <v>43917</v>
      </c>
      <c r="B155" s="47">
        <v>636.4</v>
      </c>
    </row>
    <row r="156" spans="1:2">
      <c r="A156" s="101">
        <v>43916</v>
      </c>
      <c r="B156" s="47">
        <v>664.55</v>
      </c>
    </row>
    <row r="157" spans="1:2">
      <c r="A157" s="101">
        <v>43915</v>
      </c>
      <c r="B157" s="47">
        <v>656.5</v>
      </c>
    </row>
    <row r="158" spans="1:2">
      <c r="A158" s="101">
        <v>43914</v>
      </c>
      <c r="B158" s="47">
        <v>668.4</v>
      </c>
    </row>
    <row r="159" spans="1:2">
      <c r="A159" s="101">
        <v>43913</v>
      </c>
      <c r="B159" s="47">
        <v>649.25</v>
      </c>
    </row>
    <row r="160" spans="1:2">
      <c r="A160" s="101">
        <v>43910</v>
      </c>
      <c r="B160" s="47">
        <v>729.55</v>
      </c>
    </row>
    <row r="161" spans="1:2">
      <c r="A161" s="101">
        <v>43909</v>
      </c>
      <c r="B161" s="47">
        <v>709.2</v>
      </c>
    </row>
    <row r="162" spans="1:2">
      <c r="A162" s="101">
        <v>43908</v>
      </c>
      <c r="B162" s="47">
        <v>680.55</v>
      </c>
    </row>
    <row r="163" spans="1:2">
      <c r="A163" s="101">
        <v>43907</v>
      </c>
      <c r="B163" s="47">
        <v>723.9</v>
      </c>
    </row>
    <row r="164" spans="1:2">
      <c r="A164" s="101">
        <v>43906</v>
      </c>
      <c r="B164" s="47">
        <v>760.95</v>
      </c>
    </row>
    <row r="165" spans="1:2">
      <c r="A165" s="101">
        <v>43903</v>
      </c>
      <c r="B165" s="47">
        <v>805.85</v>
      </c>
    </row>
    <row r="166" spans="1:2">
      <c r="A166" s="101">
        <v>43902</v>
      </c>
      <c r="B166" s="47">
        <v>865.65</v>
      </c>
    </row>
    <row r="167" spans="1:2">
      <c r="A167" s="101">
        <v>43901</v>
      </c>
      <c r="B167" s="47">
        <v>938.35</v>
      </c>
    </row>
    <row r="168" spans="1:2">
      <c r="A168" s="101">
        <v>43899</v>
      </c>
      <c r="B168" s="47">
        <v>963.95</v>
      </c>
    </row>
    <row r="169" spans="1:2">
      <c r="A169" s="101">
        <v>43896</v>
      </c>
      <c r="B169" s="47">
        <v>1021</v>
      </c>
    </row>
    <row r="170" spans="1:2">
      <c r="A170" s="101">
        <v>43895</v>
      </c>
      <c r="B170" s="47">
        <v>1019.7</v>
      </c>
    </row>
    <row r="171" spans="1:2">
      <c r="A171" s="101">
        <v>43894</v>
      </c>
      <c r="B171" s="47">
        <v>998.65</v>
      </c>
    </row>
    <row r="172" spans="1:2">
      <c r="A172" s="101">
        <v>43893</v>
      </c>
      <c r="B172" s="47">
        <v>986.8</v>
      </c>
    </row>
    <row r="173" spans="1:2">
      <c r="A173" s="101">
        <v>43892</v>
      </c>
      <c r="B173" s="47">
        <v>967.5</v>
      </c>
    </row>
    <row r="174" spans="1:2">
      <c r="A174" s="101">
        <v>43889</v>
      </c>
      <c r="B174" s="47">
        <v>993.25</v>
      </c>
    </row>
    <row r="175" spans="1:2">
      <c r="A175" s="101">
        <v>43888</v>
      </c>
      <c r="B175" s="47">
        <v>987.1</v>
      </c>
    </row>
    <row r="176" spans="1:2">
      <c r="A176" s="101">
        <v>43887</v>
      </c>
      <c r="B176" s="47">
        <v>975.8</v>
      </c>
    </row>
    <row r="177" spans="1:2">
      <c r="A177" s="101">
        <v>43886</v>
      </c>
      <c r="B177" s="47">
        <v>991.45</v>
      </c>
    </row>
    <row r="178" spans="1:2">
      <c r="A178" s="101">
        <v>43885</v>
      </c>
      <c r="B178" s="47">
        <v>1029.55</v>
      </c>
    </row>
    <row r="179" spans="1:2">
      <c r="A179" s="101">
        <v>43881</v>
      </c>
      <c r="B179" s="47">
        <v>1046.8</v>
      </c>
    </row>
    <row r="180" spans="1:2">
      <c r="A180" s="101">
        <v>43880</v>
      </c>
      <c r="B180" s="47">
        <v>1059.2</v>
      </c>
    </row>
    <row r="181" spans="1:2">
      <c r="A181" s="101">
        <v>43879</v>
      </c>
      <c r="B181" s="47">
        <v>1051.3499999999999</v>
      </c>
    </row>
    <row r="182" spans="1:2">
      <c r="A182" s="101">
        <v>43878</v>
      </c>
      <c r="B182" s="47">
        <v>1053.2</v>
      </c>
    </row>
    <row r="183" spans="1:2">
      <c r="A183" s="101">
        <v>43875</v>
      </c>
      <c r="B183" s="47">
        <v>1065.3</v>
      </c>
    </row>
    <row r="184" spans="1:2">
      <c r="A184" s="101">
        <v>43874</v>
      </c>
      <c r="B184" s="47">
        <v>1071.0999999999999</v>
      </c>
    </row>
    <row r="185" spans="1:2">
      <c r="A185" s="101">
        <v>43873</v>
      </c>
      <c r="B185" s="47">
        <v>1090</v>
      </c>
    </row>
    <row r="186" spans="1:2">
      <c r="A186" s="101">
        <v>43872</v>
      </c>
      <c r="B186" s="47">
        <v>1070.25</v>
      </c>
    </row>
    <row r="187" spans="1:2">
      <c r="A187" s="101">
        <v>43871</v>
      </c>
      <c r="B187" s="47">
        <v>1046.2</v>
      </c>
    </row>
    <row r="188" spans="1:2">
      <c r="A188" s="101">
        <v>43868</v>
      </c>
      <c r="B188" s="47">
        <v>1077.05</v>
      </c>
    </row>
    <row r="189" spans="1:2">
      <c r="A189" s="101">
        <v>43867</v>
      </c>
      <c r="B189" s="47">
        <v>1094.55</v>
      </c>
    </row>
    <row r="190" spans="1:2">
      <c r="A190" s="101">
        <v>43866</v>
      </c>
      <c r="B190" s="47">
        <v>1110.3499999999999</v>
      </c>
    </row>
    <row r="191" spans="1:2">
      <c r="A191" s="101">
        <v>43865</v>
      </c>
      <c r="B191" s="47">
        <v>1074.9000000000001</v>
      </c>
    </row>
    <row r="192" spans="1:2">
      <c r="A192" s="101">
        <v>43864</v>
      </c>
      <c r="B192" s="47">
        <v>1066.5</v>
      </c>
    </row>
    <row r="193" spans="1:2">
      <c r="A193" s="101">
        <v>43862</v>
      </c>
      <c r="B193" s="47">
        <v>1077.75</v>
      </c>
    </row>
    <row r="194" spans="1:2">
      <c r="A194" s="101">
        <v>43861</v>
      </c>
      <c r="B194" s="47">
        <v>1088.0999999999999</v>
      </c>
    </row>
    <row r="195" spans="1:2">
      <c r="A195" s="101">
        <v>43860</v>
      </c>
      <c r="B195" s="47">
        <v>1093.95</v>
      </c>
    </row>
    <row r="196" spans="1:2">
      <c r="A196" s="101">
        <v>43859</v>
      </c>
      <c r="B196" s="47">
        <v>1125.1500000000001</v>
      </c>
    </row>
    <row r="197" spans="1:2">
      <c r="A197" s="101">
        <v>43858</v>
      </c>
      <c r="B197" s="47">
        <v>1157.8</v>
      </c>
    </row>
    <row r="198" spans="1:2">
      <c r="A198" s="101">
        <v>43857</v>
      </c>
      <c r="B198" s="47">
        <v>1191.6500000000001</v>
      </c>
    </row>
    <row r="199" spans="1:2">
      <c r="A199" s="101">
        <v>43854</v>
      </c>
      <c r="B199" s="47">
        <v>1173.6500000000001</v>
      </c>
    </row>
    <row r="200" spans="1:2">
      <c r="A200" s="101">
        <v>43853</v>
      </c>
      <c r="B200" s="47">
        <v>1114.25</v>
      </c>
    </row>
    <row r="201" spans="1:2">
      <c r="A201" s="101">
        <v>43852</v>
      </c>
      <c r="B201" s="47">
        <v>1072</v>
      </c>
    </row>
    <row r="202" spans="1:2">
      <c r="A202" s="101">
        <v>43851</v>
      </c>
      <c r="B202" s="47">
        <v>1065.2</v>
      </c>
    </row>
    <row r="203" spans="1:2">
      <c r="A203" s="101">
        <v>43850</v>
      </c>
      <c r="B203" s="47">
        <v>1044.1500000000001</v>
      </c>
    </row>
    <row r="204" spans="1:2">
      <c r="A204" s="101">
        <v>43847</v>
      </c>
      <c r="B204" s="47">
        <v>1049.8</v>
      </c>
    </row>
    <row r="205" spans="1:2">
      <c r="A205" s="101">
        <v>43846</v>
      </c>
      <c r="B205" s="47">
        <v>1026.1500000000001</v>
      </c>
    </row>
    <row r="206" spans="1:2">
      <c r="A206" s="101">
        <v>43845</v>
      </c>
      <c r="B206" s="47">
        <v>1043.1500000000001</v>
      </c>
    </row>
    <row r="207" spans="1:2">
      <c r="A207" s="101">
        <v>43844</v>
      </c>
      <c r="B207" s="47">
        <v>1049.3499999999999</v>
      </c>
    </row>
    <row r="208" spans="1:2">
      <c r="A208" s="101">
        <v>43843</v>
      </c>
      <c r="B208" s="47">
        <v>1045.95</v>
      </c>
    </row>
    <row r="209" spans="1:2">
      <c r="A209" s="101">
        <v>43840</v>
      </c>
      <c r="B209" s="47">
        <v>1032.0999999999999</v>
      </c>
    </row>
    <row r="210" spans="1:2">
      <c r="A210" s="101">
        <v>43839</v>
      </c>
      <c r="B210" s="47">
        <v>1035.7</v>
      </c>
    </row>
    <row r="211" spans="1:2">
      <c r="A211" s="101">
        <v>43838</v>
      </c>
      <c r="B211" s="47">
        <v>1020.4</v>
      </c>
    </row>
    <row r="212" spans="1:2">
      <c r="A212" s="101">
        <v>43837</v>
      </c>
      <c r="B212" s="47">
        <v>1037.4000000000001</v>
      </c>
    </row>
    <row r="213" spans="1:2">
      <c r="A213" s="101">
        <v>43836</v>
      </c>
      <c r="B213" s="47">
        <v>1025.8</v>
      </c>
    </row>
    <row r="214" spans="1:2">
      <c r="A214" s="101">
        <v>43833</v>
      </c>
      <c r="B214" s="47">
        <v>1056</v>
      </c>
    </row>
    <row r="215" spans="1:2">
      <c r="A215" s="101">
        <v>43832</v>
      </c>
      <c r="B215" s="47">
        <v>1072.7</v>
      </c>
    </row>
    <row r="216" spans="1:2">
      <c r="A216" s="101">
        <v>43831</v>
      </c>
      <c r="B216" s="47">
        <v>1085.45</v>
      </c>
    </row>
    <row r="217" spans="1:2">
      <c r="A217" s="101">
        <v>43830</v>
      </c>
      <c r="B217" s="47">
        <v>1077.75</v>
      </c>
    </row>
    <row r="218" spans="1:2">
      <c r="A218" s="101">
        <v>43829</v>
      </c>
      <c r="B218" s="47">
        <v>1065.45</v>
      </c>
    </row>
    <row r="219" spans="1:2">
      <c r="A219" s="101">
        <v>43826</v>
      </c>
      <c r="B219" s="47">
        <v>1053.3499999999999</v>
      </c>
    </row>
    <row r="220" spans="1:2">
      <c r="A220" s="101">
        <v>43825</v>
      </c>
      <c r="B220" s="47">
        <v>1053.9000000000001</v>
      </c>
    </row>
    <row r="221" spans="1:2">
      <c r="A221" s="101">
        <v>43823</v>
      </c>
      <c r="B221" s="47">
        <v>1025.0999999999999</v>
      </c>
    </row>
    <row r="222" spans="1:2">
      <c r="A222" s="101">
        <v>43822</v>
      </c>
      <c r="B222" s="47">
        <v>1039.1500000000001</v>
      </c>
    </row>
    <row r="223" spans="1:2">
      <c r="A223" s="101">
        <v>43819</v>
      </c>
      <c r="B223" s="47">
        <v>1037.25</v>
      </c>
    </row>
    <row r="224" spans="1:2">
      <c r="A224" s="101">
        <v>43818</v>
      </c>
      <c r="B224" s="47">
        <v>1049.8</v>
      </c>
    </row>
    <row r="225" spans="1:2">
      <c r="A225" s="101">
        <v>43817</v>
      </c>
      <c r="B225" s="47">
        <v>1047.25</v>
      </c>
    </row>
    <row r="226" spans="1:2">
      <c r="A226" s="101">
        <v>43816</v>
      </c>
      <c r="B226" s="47">
        <v>1058.5999999999999</v>
      </c>
    </row>
    <row r="227" spans="1:2">
      <c r="A227" s="101">
        <v>43815</v>
      </c>
      <c r="B227" s="47">
        <v>1044.1500000000001</v>
      </c>
    </row>
    <row r="228" spans="1:2">
      <c r="A228" s="101">
        <v>43812</v>
      </c>
      <c r="B228" s="47">
        <v>1057.1500000000001</v>
      </c>
    </row>
    <row r="229" spans="1:2">
      <c r="A229" s="101">
        <v>43811</v>
      </c>
      <c r="B229" s="47">
        <v>1057.05</v>
      </c>
    </row>
    <row r="230" spans="1:2">
      <c r="A230" s="101">
        <v>43810</v>
      </c>
      <c r="B230" s="47">
        <v>1070.55</v>
      </c>
    </row>
    <row r="231" spans="1:2">
      <c r="A231" s="101">
        <v>43809</v>
      </c>
      <c r="B231" s="47">
        <v>1063.05</v>
      </c>
    </row>
    <row r="232" spans="1:2">
      <c r="A232" s="101">
        <v>43808</v>
      </c>
      <c r="B232" s="47">
        <v>1072.5</v>
      </c>
    </row>
    <row r="233" spans="1:2">
      <c r="A233" s="101">
        <v>43805</v>
      </c>
      <c r="B233" s="47">
        <v>1059.3499999999999</v>
      </c>
    </row>
    <row r="234" spans="1:2">
      <c r="A234" s="101">
        <v>43804</v>
      </c>
      <c r="B234" s="47">
        <v>1076.8</v>
      </c>
    </row>
    <row r="235" spans="1:2">
      <c r="A235" s="101">
        <v>43803</v>
      </c>
      <c r="B235" s="47">
        <v>1091</v>
      </c>
    </row>
    <row r="236" spans="1:2">
      <c r="A236" s="101">
        <v>43802</v>
      </c>
      <c r="B236" s="47">
        <v>1093.4000000000001</v>
      </c>
    </row>
    <row r="237" spans="1:2">
      <c r="A237" s="101">
        <v>43801</v>
      </c>
      <c r="B237" s="47">
        <v>1098.6500000000001</v>
      </c>
    </row>
    <row r="238" spans="1:2">
      <c r="A238" s="101">
        <v>43798</v>
      </c>
      <c r="B238" s="47">
        <v>1111.75</v>
      </c>
    </row>
    <row r="239" spans="1:2">
      <c r="A239" s="101">
        <v>43797</v>
      </c>
      <c r="B239" s="47">
        <v>1111.6500000000001</v>
      </c>
    </row>
    <row r="240" spans="1:2">
      <c r="A240" s="101">
        <v>43796</v>
      </c>
      <c r="B240" s="47">
        <v>1078.25</v>
      </c>
    </row>
    <row r="241" spans="1:2">
      <c r="A241" s="101">
        <v>43795</v>
      </c>
      <c r="B241" s="47">
        <v>1072.25</v>
      </c>
    </row>
    <row r="242" spans="1:2">
      <c r="A242" s="101">
        <v>43794</v>
      </c>
      <c r="B242" s="47">
        <v>1092</v>
      </c>
    </row>
    <row r="243" spans="1:2">
      <c r="A243" s="101">
        <v>43791</v>
      </c>
      <c r="B243" s="47">
        <v>1089.05</v>
      </c>
    </row>
    <row r="244" spans="1:2">
      <c r="A244" s="101">
        <v>43790</v>
      </c>
      <c r="B244" s="47">
        <v>1091.8499999999999</v>
      </c>
    </row>
    <row r="245" spans="1:2">
      <c r="A245" s="101">
        <v>43789</v>
      </c>
      <c r="B245" s="47">
        <v>1115.3499999999999</v>
      </c>
    </row>
    <row r="246" spans="1:2">
      <c r="A246" s="101">
        <v>43788</v>
      </c>
      <c r="B246" s="47">
        <v>1095.5999999999999</v>
      </c>
    </row>
    <row r="247" spans="1:2">
      <c r="A247" s="101">
        <v>43787</v>
      </c>
      <c r="B247" s="47">
        <v>1040.25</v>
      </c>
    </row>
    <row r="248" spans="1:2">
      <c r="A248" s="101">
        <v>43784</v>
      </c>
      <c r="B248" s="47">
        <v>1072.05</v>
      </c>
    </row>
    <row r="249" spans="1:2">
      <c r="A249" s="101">
        <v>43783</v>
      </c>
      <c r="B249" s="47">
        <v>1055.8</v>
      </c>
    </row>
    <row r="250" spans="1:2">
      <c r="A250" s="101">
        <v>43782</v>
      </c>
      <c r="B250" s="47">
        <v>1080</v>
      </c>
    </row>
    <row r="251" spans="1:2">
      <c r="A251" s="101">
        <v>43780</v>
      </c>
      <c r="B251" s="47">
        <v>1101.5</v>
      </c>
    </row>
    <row r="252" spans="1:2">
      <c r="A252" s="101">
        <v>43777</v>
      </c>
      <c r="B252" s="47">
        <v>1095.25</v>
      </c>
    </row>
    <row r="253" spans="1:2">
      <c r="A253" s="101">
        <v>43776</v>
      </c>
      <c r="B253" s="47">
        <v>1123.8</v>
      </c>
    </row>
    <row r="254" spans="1:2">
      <c r="A254" s="101">
        <v>43775</v>
      </c>
      <c r="B254" s="47">
        <v>1110.8499999999999</v>
      </c>
    </row>
    <row r="255" spans="1:2">
      <c r="A255" s="101">
        <v>43774</v>
      </c>
      <c r="B255" s="47">
        <v>1103.55</v>
      </c>
    </row>
    <row r="256" spans="1:2">
      <c r="A256" s="101">
        <v>43773</v>
      </c>
      <c r="B256" s="47">
        <v>1109.95</v>
      </c>
    </row>
    <row r="257" spans="1:2">
      <c r="A257" s="101">
        <v>43770</v>
      </c>
      <c r="B257" s="47">
        <v>1093.7</v>
      </c>
    </row>
    <row r="258" spans="1:2">
      <c r="A258" s="101">
        <v>43769</v>
      </c>
      <c r="B258" s="47">
        <v>1090.2</v>
      </c>
    </row>
    <row r="259" spans="1:2">
      <c r="A259" s="101">
        <v>43768</v>
      </c>
      <c r="B259" s="47">
        <v>1057.05</v>
      </c>
    </row>
    <row r="260" spans="1:2">
      <c r="A260" s="101">
        <v>43767</v>
      </c>
      <c r="B260" s="47">
        <v>1053.8499999999999</v>
      </c>
    </row>
    <row r="261" spans="1:2">
      <c r="A261" s="101">
        <v>43765</v>
      </c>
      <c r="B261" s="47">
        <v>1006.65</v>
      </c>
    </row>
    <row r="262" spans="1:2">
      <c r="A262" s="101">
        <v>43763</v>
      </c>
      <c r="B262" s="47">
        <v>997.05</v>
      </c>
    </row>
    <row r="263" spans="1:2">
      <c r="A263" s="101">
        <v>43762</v>
      </c>
      <c r="B263" s="47">
        <v>1011.6</v>
      </c>
    </row>
    <row r="264" spans="1:2">
      <c r="A264" s="101">
        <v>43761</v>
      </c>
      <c r="B264" s="47">
        <v>1000.75</v>
      </c>
    </row>
    <row r="265" spans="1:2">
      <c r="A265" s="101">
        <v>43760</v>
      </c>
      <c r="B265" s="47">
        <v>1042.0999999999999</v>
      </c>
    </row>
    <row r="266" spans="1:2">
      <c r="A266" s="101">
        <v>43756</v>
      </c>
      <c r="B266" s="47">
        <v>1044.2</v>
      </c>
    </row>
    <row r="267" spans="1:2">
      <c r="A267" s="101">
        <v>43755</v>
      </c>
      <c r="B267" s="47">
        <v>998.5</v>
      </c>
    </row>
    <row r="268" spans="1:2">
      <c r="A268" s="101">
        <v>43754</v>
      </c>
      <c r="B268" s="47">
        <v>983.5</v>
      </c>
    </row>
    <row r="269" spans="1:2">
      <c r="A269" s="101">
        <v>43753</v>
      </c>
      <c r="B269" s="47">
        <v>1006.25</v>
      </c>
    </row>
    <row r="270" spans="1:2">
      <c r="A270" s="101">
        <v>43752</v>
      </c>
      <c r="B270" s="47">
        <v>988.45</v>
      </c>
    </row>
    <row r="271" spans="1:2">
      <c r="A271" s="101">
        <v>43749</v>
      </c>
      <c r="B271" s="47">
        <v>985.85</v>
      </c>
    </row>
    <row r="272" spans="1:2">
      <c r="A272" s="101">
        <v>43748</v>
      </c>
      <c r="B272" s="47">
        <v>960.4</v>
      </c>
    </row>
    <row r="273" spans="1:2">
      <c r="A273" s="101">
        <v>43747</v>
      </c>
      <c r="B273" s="47">
        <v>970.5</v>
      </c>
    </row>
    <row r="274" spans="1:2">
      <c r="A274" s="101">
        <v>43745</v>
      </c>
      <c r="B274" s="47">
        <v>953.6</v>
      </c>
    </row>
    <row r="275" spans="1:2">
      <c r="A275" s="101">
        <v>43742</v>
      </c>
      <c r="B275" s="47">
        <v>977.65</v>
      </c>
    </row>
    <row r="276" spans="1:2">
      <c r="A276" s="101">
        <v>43741</v>
      </c>
      <c r="B276" s="47">
        <v>950.6</v>
      </c>
    </row>
    <row r="277" spans="1:2">
      <c r="A277" s="101">
        <v>43739</v>
      </c>
      <c r="B277" s="47">
        <v>977.5</v>
      </c>
    </row>
    <row r="278" spans="1:2">
      <c r="A278" s="101">
        <v>43738</v>
      </c>
      <c r="B278" s="47">
        <v>1014.45</v>
      </c>
    </row>
    <row r="279" spans="1:2">
      <c r="A279" s="101">
        <v>43735</v>
      </c>
      <c r="B279" s="47">
        <v>1003.45</v>
      </c>
    </row>
    <row r="280" spans="1:2">
      <c r="A280" s="101">
        <v>43734</v>
      </c>
      <c r="B280" s="47">
        <v>992.7</v>
      </c>
    </row>
    <row r="281" spans="1:2">
      <c r="A281" s="101">
        <v>43733</v>
      </c>
      <c r="B281" s="47">
        <v>1000.25</v>
      </c>
    </row>
    <row r="282" spans="1:2">
      <c r="A282" s="101">
        <v>43732</v>
      </c>
      <c r="B282" s="47">
        <v>998.35</v>
      </c>
    </row>
    <row r="283" spans="1:2">
      <c r="A283" s="101">
        <v>43731</v>
      </c>
      <c r="B283" s="47">
        <v>997.25</v>
      </c>
    </row>
    <row r="284" spans="1:2">
      <c r="A284" s="101">
        <v>43728</v>
      </c>
      <c r="B284" s="47">
        <v>990.1</v>
      </c>
    </row>
    <row r="285" spans="1:2">
      <c r="A285" s="101">
        <v>43727</v>
      </c>
      <c r="B285" s="47">
        <v>870.25</v>
      </c>
    </row>
    <row r="286" spans="1:2">
      <c r="A286" s="101">
        <v>43726</v>
      </c>
      <c r="B286" s="47">
        <v>916.1</v>
      </c>
    </row>
    <row r="287" spans="1:2">
      <c r="A287" s="101">
        <v>43725</v>
      </c>
      <c r="B287" s="47">
        <v>935.85</v>
      </c>
    </row>
    <row r="288" spans="1:2">
      <c r="A288" s="101">
        <v>43724</v>
      </c>
      <c r="B288" s="47">
        <v>963.05</v>
      </c>
    </row>
    <row r="289" spans="1:2">
      <c r="A289" s="101">
        <v>43721</v>
      </c>
      <c r="B289" s="47">
        <v>985.4</v>
      </c>
    </row>
    <row r="290" spans="1:2">
      <c r="A290" s="101">
        <v>43720</v>
      </c>
      <c r="B290" s="47">
        <v>962.2</v>
      </c>
    </row>
    <row r="291" spans="1:2">
      <c r="A291" s="101">
        <v>43719</v>
      </c>
      <c r="B291" s="47">
        <v>987.1</v>
      </c>
    </row>
    <row r="292" spans="1:2">
      <c r="A292" s="101">
        <v>43717</v>
      </c>
      <c r="B292" s="47">
        <v>985.8</v>
      </c>
    </row>
    <row r="293" spans="1:2">
      <c r="A293" s="101">
        <v>43714</v>
      </c>
      <c r="B293" s="47">
        <v>948.2</v>
      </c>
    </row>
    <row r="294" spans="1:2">
      <c r="A294" s="101">
        <v>43713</v>
      </c>
      <c r="B294" s="47">
        <v>915.15</v>
      </c>
    </row>
    <row r="295" spans="1:2">
      <c r="A295" s="101">
        <v>43712</v>
      </c>
      <c r="B295" s="47">
        <v>909.45</v>
      </c>
    </row>
    <row r="296" spans="1:2">
      <c r="A296" s="101">
        <v>43711</v>
      </c>
      <c r="B296" s="47">
        <v>905.8</v>
      </c>
    </row>
    <row r="297" spans="1:2">
      <c r="A297" s="101">
        <v>43707</v>
      </c>
      <c r="B297" s="47">
        <v>928.15</v>
      </c>
    </row>
    <row r="298" spans="1:2">
      <c r="A298" s="101">
        <v>43706</v>
      </c>
      <c r="B298" s="47">
        <v>885.65</v>
      </c>
    </row>
    <row r="299" spans="1:2">
      <c r="A299" s="101">
        <v>43705</v>
      </c>
      <c r="B299" s="47">
        <v>895.55</v>
      </c>
    </row>
    <row r="300" spans="1:2">
      <c r="A300" s="101">
        <v>43704</v>
      </c>
      <c r="B300" s="47">
        <v>882.2</v>
      </c>
    </row>
    <row r="301" spans="1:2">
      <c r="A301" s="101">
        <v>43703</v>
      </c>
      <c r="B301" s="47">
        <v>862.25</v>
      </c>
    </row>
    <row r="302" spans="1:2">
      <c r="A302" s="101">
        <v>43700</v>
      </c>
      <c r="B302" s="47">
        <v>848.55</v>
      </c>
    </row>
    <row r="303" spans="1:2">
      <c r="A303" s="101">
        <v>43699</v>
      </c>
      <c r="B303" s="47">
        <v>862.15</v>
      </c>
    </row>
    <row r="304" spans="1:2">
      <c r="A304" s="101">
        <v>43698</v>
      </c>
      <c r="B304" s="47">
        <v>883.1</v>
      </c>
    </row>
    <row r="305" spans="1:2">
      <c r="A305" s="101">
        <v>43697</v>
      </c>
      <c r="B305" s="47">
        <v>879.1</v>
      </c>
    </row>
    <row r="306" spans="1:2">
      <c r="A306" s="101">
        <v>43696</v>
      </c>
      <c r="B306" s="47">
        <v>858.4</v>
      </c>
    </row>
    <row r="307" spans="1:2">
      <c r="A307" s="101">
        <v>43693</v>
      </c>
      <c r="B307" s="47">
        <v>865.2</v>
      </c>
    </row>
    <row r="308" spans="1:2">
      <c r="A308" s="101">
        <v>43691</v>
      </c>
      <c r="B308" s="47">
        <v>841.25</v>
      </c>
    </row>
    <row r="309" spans="1:2">
      <c r="A309" s="101">
        <v>43690</v>
      </c>
      <c r="B309" s="47">
        <v>860.45</v>
      </c>
    </row>
    <row r="310" spans="1:2">
      <c r="A310" s="101">
        <v>43686</v>
      </c>
      <c r="B310" s="47">
        <v>848.55</v>
      </c>
    </row>
    <row r="311" spans="1:2">
      <c r="A311" s="101">
        <v>43685</v>
      </c>
      <c r="B311" s="47">
        <v>743.05</v>
      </c>
    </row>
    <row r="312" spans="1:2">
      <c r="A312" s="101">
        <v>43684</v>
      </c>
      <c r="B312" s="47">
        <v>928.8</v>
      </c>
    </row>
    <row r="313" spans="1:2">
      <c r="A313" s="101">
        <v>43683</v>
      </c>
      <c r="B313" s="47">
        <v>919.7</v>
      </c>
    </row>
    <row r="314" spans="1:2">
      <c r="A314" s="101">
        <v>43682</v>
      </c>
      <c r="B314" s="47">
        <v>922</v>
      </c>
    </row>
    <row r="315" spans="1:2">
      <c r="A315" s="101">
        <v>43679</v>
      </c>
      <c r="B315" s="47">
        <v>938.45</v>
      </c>
    </row>
    <row r="316" spans="1:2">
      <c r="A316" s="101">
        <v>43678</v>
      </c>
      <c r="B316" s="47">
        <v>908.1</v>
      </c>
    </row>
    <row r="317" spans="1:2">
      <c r="A317" s="101">
        <v>43677</v>
      </c>
      <c r="B317" s="47">
        <v>920.8</v>
      </c>
    </row>
    <row r="318" spans="1:2">
      <c r="A318" s="101">
        <v>43676</v>
      </c>
      <c r="B318" s="47">
        <v>877.55</v>
      </c>
    </row>
    <row r="319" spans="1:2">
      <c r="A319" s="101">
        <v>43675</v>
      </c>
      <c r="B319" s="47">
        <v>897.9</v>
      </c>
    </row>
    <row r="320" spans="1:2">
      <c r="A320" s="101">
        <v>43672</v>
      </c>
      <c r="B320" s="47">
        <v>918.15</v>
      </c>
    </row>
    <row r="321" spans="1:2">
      <c r="A321" s="101">
        <v>43671</v>
      </c>
      <c r="B321" s="47">
        <v>938.4</v>
      </c>
    </row>
    <row r="322" spans="1:2">
      <c r="A322" s="101">
        <v>43670</v>
      </c>
      <c r="B322" s="47">
        <v>949.7</v>
      </c>
    </row>
    <row r="323" spans="1:2">
      <c r="A323" s="101">
        <v>43669</v>
      </c>
      <c r="B323" s="47">
        <v>958.05</v>
      </c>
    </row>
    <row r="324" spans="1:2">
      <c r="A324" s="101">
        <v>43668</v>
      </c>
      <c r="B324" s="47">
        <v>920.55</v>
      </c>
    </row>
    <row r="325" spans="1:2">
      <c r="A325" s="101">
        <v>43665</v>
      </c>
      <c r="B325" s="47">
        <v>953.15</v>
      </c>
    </row>
    <row r="326" spans="1:2">
      <c r="A326" s="101">
        <v>43664</v>
      </c>
      <c r="B326" s="47">
        <v>995.8</v>
      </c>
    </row>
    <row r="327" spans="1:2">
      <c r="A327" s="101">
        <v>43663</v>
      </c>
      <c r="B327" s="47">
        <v>989.2</v>
      </c>
    </row>
    <row r="328" spans="1:2">
      <c r="A328" s="101">
        <v>43662</v>
      </c>
      <c r="B328" s="47">
        <v>991.9</v>
      </c>
    </row>
    <row r="329" spans="1:2">
      <c r="A329" s="101">
        <v>43661</v>
      </c>
      <c r="B329" s="47">
        <v>999.95</v>
      </c>
    </row>
    <row r="330" spans="1:2">
      <c r="A330" s="101">
        <v>43658</v>
      </c>
      <c r="B330" s="47">
        <v>1017.5</v>
      </c>
    </row>
    <row r="331" spans="1:2">
      <c r="A331" s="101">
        <v>43657</v>
      </c>
      <c r="B331" s="47">
        <v>1000.85</v>
      </c>
    </row>
    <row r="332" spans="1:2">
      <c r="A332" s="101">
        <v>43656</v>
      </c>
      <c r="B332" s="47">
        <v>999.6</v>
      </c>
    </row>
    <row r="333" spans="1:2">
      <c r="A333" s="101">
        <v>43655</v>
      </c>
      <c r="B333" s="47">
        <v>1001.8</v>
      </c>
    </row>
    <row r="334" spans="1:2">
      <c r="A334" s="101">
        <v>43654</v>
      </c>
      <c r="B334" s="47">
        <v>1016.15</v>
      </c>
    </row>
    <row r="335" spans="1:2">
      <c r="A335" s="101">
        <v>43651</v>
      </c>
      <c r="B335" s="47">
        <v>1078.25</v>
      </c>
    </row>
    <row r="336" spans="1:2">
      <c r="A336" s="101">
        <v>43650</v>
      </c>
      <c r="B336" s="47">
        <v>1116.5999999999999</v>
      </c>
    </row>
    <row r="337" spans="1:2">
      <c r="A337" s="101">
        <v>43649</v>
      </c>
      <c r="B337" s="47">
        <v>1098.9000000000001</v>
      </c>
    </row>
    <row r="338" spans="1:2">
      <c r="A338" s="101">
        <v>43648</v>
      </c>
      <c r="B338" s="47">
        <v>1110.95</v>
      </c>
    </row>
    <row r="339" spans="1:2">
      <c r="A339" s="101">
        <v>43647</v>
      </c>
      <c r="B339" s="47">
        <v>1108.95</v>
      </c>
    </row>
    <row r="340" spans="1:2">
      <c r="A340" s="101">
        <v>43644</v>
      </c>
      <c r="B340" s="47">
        <v>1113.6500000000001</v>
      </c>
    </row>
    <row r="341" spans="1:2">
      <c r="A341" s="101">
        <v>43643</v>
      </c>
      <c r="B341" s="47">
        <v>1113.7</v>
      </c>
    </row>
    <row r="342" spans="1:2">
      <c r="A342" s="101">
        <v>43642</v>
      </c>
      <c r="B342" s="47">
        <v>1126.05</v>
      </c>
    </row>
    <row r="343" spans="1:2">
      <c r="A343" s="101">
        <v>43641</v>
      </c>
      <c r="B343" s="47">
        <v>1132.6500000000001</v>
      </c>
    </row>
    <row r="344" spans="1:2">
      <c r="A344" s="101">
        <v>43640</v>
      </c>
      <c r="B344" s="47">
        <v>1134</v>
      </c>
    </row>
    <row r="345" spans="1:2">
      <c r="A345" s="101">
        <v>43637</v>
      </c>
      <c r="B345" s="47">
        <v>1143.8</v>
      </c>
    </row>
    <row r="346" spans="1:2">
      <c r="A346" s="101">
        <v>43636</v>
      </c>
      <c r="B346" s="47">
        <v>1168.05</v>
      </c>
    </row>
    <row r="347" spans="1:2">
      <c r="A347" s="101">
        <v>43635</v>
      </c>
      <c r="B347" s="47">
        <v>1184.4000000000001</v>
      </c>
    </row>
    <row r="348" spans="1:2">
      <c r="A348" s="101">
        <v>43634</v>
      </c>
      <c r="B348" s="47">
        <v>1174.75</v>
      </c>
    </row>
    <row r="349" spans="1:2">
      <c r="A349" s="101">
        <v>43633</v>
      </c>
      <c r="B349" s="47">
        <v>1182.3</v>
      </c>
    </row>
    <row r="350" spans="1:2">
      <c r="A350" s="101">
        <v>43630</v>
      </c>
      <c r="B350" s="47">
        <v>1195.1500000000001</v>
      </c>
    </row>
    <row r="351" spans="1:2">
      <c r="A351" s="101">
        <v>43629</v>
      </c>
      <c r="B351" s="47">
        <v>1198.95</v>
      </c>
    </row>
    <row r="352" spans="1:2">
      <c r="A352" s="101">
        <v>43628</v>
      </c>
      <c r="B352" s="47">
        <v>1184.7</v>
      </c>
    </row>
    <row r="353" spans="1:2">
      <c r="A353" s="101">
        <v>43627</v>
      </c>
      <c r="B353" s="47">
        <v>1198.3499999999999</v>
      </c>
    </row>
    <row r="354" spans="1:2">
      <c r="A354" s="101">
        <v>43626</v>
      </c>
      <c r="B354" s="47">
        <v>1202.95</v>
      </c>
    </row>
    <row r="355" spans="1:2">
      <c r="A355" s="101">
        <v>43623</v>
      </c>
      <c r="B355" s="47">
        <v>1195.5</v>
      </c>
    </row>
    <row r="356" spans="1:2">
      <c r="A356" s="101">
        <v>43622</v>
      </c>
      <c r="B356" s="47">
        <v>1208.75</v>
      </c>
    </row>
    <row r="357" spans="1:2">
      <c r="A357" s="101">
        <v>43620</v>
      </c>
      <c r="B357" s="47">
        <v>1206.3499999999999</v>
      </c>
    </row>
    <row r="358" spans="1:2">
      <c r="A358" s="101">
        <v>43619</v>
      </c>
      <c r="B358" s="47">
        <v>1208.45</v>
      </c>
    </row>
    <row r="359" spans="1:2">
      <c r="A359" s="101">
        <v>43616</v>
      </c>
      <c r="B359" s="47">
        <v>1202.55</v>
      </c>
    </row>
    <row r="360" spans="1:2">
      <c r="A360" s="101">
        <v>43615</v>
      </c>
      <c r="B360" s="47">
        <v>1193.1500000000001</v>
      </c>
    </row>
    <row r="361" spans="1:2">
      <c r="A361" s="101">
        <v>43614</v>
      </c>
      <c r="B361" s="47">
        <v>1214.5</v>
      </c>
    </row>
    <row r="362" spans="1:2">
      <c r="A362" s="101">
        <v>43613</v>
      </c>
      <c r="B362" s="47">
        <v>1157.3</v>
      </c>
    </row>
    <row r="363" spans="1:2">
      <c r="A363" s="101">
        <v>43612</v>
      </c>
      <c r="B363" s="47">
        <v>1153.1500000000001</v>
      </c>
    </row>
    <row r="364" spans="1:2">
      <c r="A364" s="101">
        <v>43609</v>
      </c>
      <c r="B364" s="47">
        <v>1159.9000000000001</v>
      </c>
    </row>
    <row r="365" spans="1:2">
      <c r="A365" s="101">
        <v>43608</v>
      </c>
      <c r="B365" s="47">
        <v>1165.45</v>
      </c>
    </row>
    <row r="366" spans="1:2">
      <c r="A366" s="101">
        <v>43607</v>
      </c>
      <c r="B366" s="47">
        <v>1153.1500000000001</v>
      </c>
    </row>
    <row r="367" spans="1:2">
      <c r="A367" s="101">
        <v>43606</v>
      </c>
      <c r="B367" s="47">
        <v>1148.8499999999999</v>
      </c>
    </row>
    <row r="368" spans="1:2">
      <c r="A368" s="101">
        <v>43605</v>
      </c>
      <c r="B368" s="47">
        <v>1157.4000000000001</v>
      </c>
    </row>
    <row r="369" spans="1:2">
      <c r="A369" s="101">
        <v>43602</v>
      </c>
      <c r="B369" s="47">
        <v>1147.95</v>
      </c>
    </row>
    <row r="370" spans="1:2">
      <c r="A370" s="101">
        <v>43601</v>
      </c>
      <c r="B370" s="47">
        <v>1174.2</v>
      </c>
    </row>
    <row r="371" spans="1:2">
      <c r="A371" s="101">
        <v>43600</v>
      </c>
      <c r="B371" s="47">
        <v>1169.3</v>
      </c>
    </row>
    <row r="372" spans="1:2">
      <c r="A372" s="101">
        <v>43599</v>
      </c>
      <c r="B372" s="47">
        <v>1141.95</v>
      </c>
    </row>
    <row r="373" spans="1:2">
      <c r="A373" s="101">
        <v>43598</v>
      </c>
      <c r="B373" s="47">
        <v>1127.4000000000001</v>
      </c>
    </row>
    <row r="374" spans="1:2">
      <c r="A374" s="101">
        <v>43595</v>
      </c>
      <c r="B374" s="47">
        <v>1135.8499999999999</v>
      </c>
    </row>
    <row r="375" spans="1:2">
      <c r="A375" s="101">
        <v>43594</v>
      </c>
      <c r="B375" s="47">
        <v>1135.5</v>
      </c>
    </row>
    <row r="376" spans="1:2">
      <c r="A376" s="101">
        <v>43593</v>
      </c>
      <c r="B376" s="47">
        <v>1134.9000000000001</v>
      </c>
    </row>
    <row r="377" spans="1:2">
      <c r="A377" s="101">
        <v>43592</v>
      </c>
      <c r="B377" s="47">
        <v>1150.2</v>
      </c>
    </row>
    <row r="378" spans="1:2">
      <c r="A378" s="101">
        <v>43591</v>
      </c>
      <c r="B378" s="47">
        <v>1163.55</v>
      </c>
    </row>
    <row r="379" spans="1:2">
      <c r="A379" s="101">
        <v>43588</v>
      </c>
      <c r="B379" s="47">
        <v>1170.2</v>
      </c>
    </row>
    <row r="380" spans="1:2">
      <c r="A380" s="101">
        <v>43587</v>
      </c>
      <c r="B380" s="47">
        <v>1159.95</v>
      </c>
    </row>
    <row r="381" spans="1:2">
      <c r="A381" s="101">
        <v>43585</v>
      </c>
      <c r="B381" s="47">
        <v>1170.0999999999999</v>
      </c>
    </row>
    <row r="382" spans="1:2">
      <c r="A382" s="101">
        <v>43581</v>
      </c>
      <c r="B382" s="47">
        <v>1155.7</v>
      </c>
    </row>
    <row r="383" spans="1:2">
      <c r="A383" s="101">
        <v>43580</v>
      </c>
      <c r="B383" s="47">
        <v>1159.3499999999999</v>
      </c>
    </row>
    <row r="384" spans="1:2">
      <c r="A384" s="101">
        <v>43579</v>
      </c>
      <c r="B384" s="47">
        <v>1165.05</v>
      </c>
    </row>
    <row r="385" spans="1:2">
      <c r="A385" s="101">
        <v>43578</v>
      </c>
      <c r="B385" s="47">
        <v>1168.7</v>
      </c>
    </row>
    <row r="386" spans="1:2">
      <c r="A386" s="101">
        <v>43577</v>
      </c>
      <c r="B386" s="47">
        <v>1165.0999999999999</v>
      </c>
    </row>
    <row r="387" spans="1:2">
      <c r="A387" s="101">
        <v>43573</v>
      </c>
      <c r="B387" s="47">
        <v>1161</v>
      </c>
    </row>
    <row r="388" spans="1:2">
      <c r="A388" s="101">
        <v>43571</v>
      </c>
      <c r="B388" s="47">
        <v>1174.45</v>
      </c>
    </row>
    <row r="389" spans="1:2">
      <c r="A389" s="101">
        <v>43570</v>
      </c>
      <c r="B389" s="47">
        <v>1175.1500000000001</v>
      </c>
    </row>
    <row r="390" spans="1:2">
      <c r="A390" s="101">
        <v>43567</v>
      </c>
      <c r="B390" s="47">
        <v>1158.4000000000001</v>
      </c>
    </row>
    <row r="391" spans="1:2">
      <c r="A391" s="101">
        <v>43566</v>
      </c>
      <c r="B391" s="47">
        <v>1165.55</v>
      </c>
    </row>
    <row r="392" spans="1:2">
      <c r="A392" s="101">
        <v>43565</v>
      </c>
      <c r="B392" s="47">
        <v>1165.55</v>
      </c>
    </row>
    <row r="393" spans="1:2">
      <c r="A393" s="101">
        <v>43564</v>
      </c>
      <c r="B393" s="47">
        <v>1168.3</v>
      </c>
    </row>
    <row r="394" spans="1:2">
      <c r="A394" s="101">
        <v>43563</v>
      </c>
      <c r="B394" s="47">
        <v>1168.3</v>
      </c>
    </row>
    <row r="395" spans="1:2">
      <c r="A395" s="101">
        <v>43560</v>
      </c>
      <c r="B395" s="47">
        <v>1172.45</v>
      </c>
    </row>
    <row r="396" spans="1:2">
      <c r="A396" s="101">
        <v>43559</v>
      </c>
      <c r="B396" s="47">
        <v>1172.75</v>
      </c>
    </row>
    <row r="397" spans="1:2">
      <c r="A397" s="101">
        <v>43558</v>
      </c>
      <c r="B397" s="47">
        <v>1166.3</v>
      </c>
    </row>
    <row r="398" spans="1:2">
      <c r="A398" s="101">
        <v>43557</v>
      </c>
      <c r="B398" s="47">
        <v>1171.8</v>
      </c>
    </row>
    <row r="399" spans="1:2">
      <c r="A399" s="101">
        <v>43556</v>
      </c>
      <c r="B399" s="47">
        <v>1149.7</v>
      </c>
    </row>
    <row r="400" spans="1:2">
      <c r="A400" s="101">
        <v>43553</v>
      </c>
      <c r="B400" s="47">
        <v>1159.55</v>
      </c>
    </row>
    <row r="401" spans="1:2">
      <c r="A401" s="101">
        <v>43552</v>
      </c>
      <c r="B401" s="47">
        <v>1150.6500000000001</v>
      </c>
    </row>
    <row r="402" spans="1:2">
      <c r="A402" s="101">
        <v>43551</v>
      </c>
      <c r="B402" s="47">
        <v>1149.5</v>
      </c>
    </row>
    <row r="403" spans="1:2">
      <c r="A403" s="101">
        <v>43550</v>
      </c>
      <c r="B403" s="47">
        <v>1145</v>
      </c>
    </row>
    <row r="404" spans="1:2">
      <c r="A404" s="101">
        <v>43549</v>
      </c>
      <c r="B404" s="47">
        <v>1146.8499999999999</v>
      </c>
    </row>
    <row r="405" spans="1:2">
      <c r="A405" s="101">
        <v>43546</v>
      </c>
      <c r="B405" s="47">
        <v>1155.1500000000001</v>
      </c>
    </row>
    <row r="406" spans="1:2">
      <c r="A406" s="101">
        <v>43544</v>
      </c>
      <c r="B406" s="47">
        <v>1149.05</v>
      </c>
    </row>
    <row r="407" spans="1:2">
      <c r="A407" s="101">
        <v>43543</v>
      </c>
      <c r="B407" s="47">
        <v>1145.5999999999999</v>
      </c>
    </row>
    <row r="408" spans="1:2">
      <c r="A408" s="101">
        <v>43542</v>
      </c>
      <c r="B408" s="47">
        <v>1156.95</v>
      </c>
    </row>
    <row r="409" spans="1:2">
      <c r="A409" s="101">
        <v>43539</v>
      </c>
      <c r="B409" s="47">
        <v>1150.5999999999999</v>
      </c>
    </row>
    <row r="410" spans="1:2">
      <c r="A410" s="101">
        <v>43538</v>
      </c>
      <c r="B410" s="47">
        <v>1151.3499999999999</v>
      </c>
    </row>
    <row r="411" spans="1:2">
      <c r="A411" s="101">
        <v>43537</v>
      </c>
      <c r="B411" s="47">
        <v>1156.0999999999999</v>
      </c>
    </row>
    <row r="412" spans="1:2">
      <c r="A412" s="101">
        <v>43536</v>
      </c>
      <c r="B412" s="47">
        <v>1167.95</v>
      </c>
    </row>
    <row r="413" spans="1:2">
      <c r="A413" s="101">
        <v>43535</v>
      </c>
      <c r="B413" s="47">
        <v>1167.25</v>
      </c>
    </row>
    <row r="414" spans="1:2">
      <c r="A414" s="101">
        <v>43532</v>
      </c>
      <c r="B414" s="47">
        <v>1168.5</v>
      </c>
    </row>
    <row r="415" spans="1:2">
      <c r="A415" s="101">
        <v>43531</v>
      </c>
      <c r="B415" s="47">
        <v>1177.7</v>
      </c>
    </row>
    <row r="416" spans="1:2">
      <c r="A416" s="101">
        <v>43530</v>
      </c>
      <c r="B416" s="47">
        <v>1148.05</v>
      </c>
    </row>
    <row r="417" spans="1:2">
      <c r="A417" s="101">
        <v>43529</v>
      </c>
      <c r="B417" s="47">
        <v>1263.5</v>
      </c>
    </row>
    <row r="418" spans="1:2">
      <c r="A418" s="101">
        <v>43525</v>
      </c>
      <c r="B418" s="47">
        <v>1275.05</v>
      </c>
    </row>
    <row r="419" spans="1:2">
      <c r="A419" s="101">
        <v>43524</v>
      </c>
      <c r="B419" s="47">
        <v>1296.55</v>
      </c>
    </row>
    <row r="420" spans="1:2">
      <c r="A420" s="101">
        <v>43523</v>
      </c>
      <c r="B420" s="47">
        <v>1342.6</v>
      </c>
    </row>
    <row r="421" spans="1:2">
      <c r="A421" s="101">
        <v>43522</v>
      </c>
      <c r="B421" s="47">
        <v>1295.2</v>
      </c>
    </row>
    <row r="422" spans="1:2">
      <c r="A422" s="101">
        <v>43521</v>
      </c>
      <c r="B422" s="47">
        <v>1252.2</v>
      </c>
    </row>
    <row r="423" spans="1:2">
      <c r="A423" s="101">
        <v>43518</v>
      </c>
      <c r="B423" s="47">
        <v>1258.6500000000001</v>
      </c>
    </row>
    <row r="424" spans="1:2">
      <c r="A424" s="101">
        <v>43517</v>
      </c>
      <c r="B424" s="47">
        <v>1269.6500000000001</v>
      </c>
    </row>
    <row r="425" spans="1:2">
      <c r="A425" s="101">
        <v>43516</v>
      </c>
      <c r="B425" s="47">
        <v>1289.8</v>
      </c>
    </row>
    <row r="426" spans="1:2">
      <c r="A426" s="101">
        <v>43515</v>
      </c>
      <c r="B426" s="47">
        <v>1327.95</v>
      </c>
    </row>
    <row r="427" spans="1:2">
      <c r="A427" s="101">
        <v>43514</v>
      </c>
      <c r="B427" s="47">
        <v>1275.9000000000001</v>
      </c>
    </row>
    <row r="428" spans="1:2">
      <c r="A428" s="101">
        <v>43511</v>
      </c>
      <c r="B428" s="47">
        <v>1245.5</v>
      </c>
    </row>
    <row r="429" spans="1:2">
      <c r="A429" s="101">
        <v>43510</v>
      </c>
      <c r="B429" s="47">
        <v>1264.45</v>
      </c>
    </row>
    <row r="430" spans="1:2">
      <c r="A430" s="101">
        <v>43509</v>
      </c>
      <c r="B430" s="47">
        <v>1290</v>
      </c>
    </row>
    <row r="431" spans="1:2">
      <c r="A431" s="101">
        <v>43508</v>
      </c>
      <c r="B431" s="47">
        <v>1281.55</v>
      </c>
    </row>
    <row r="432" spans="1:2">
      <c r="A432" s="101">
        <v>43507</v>
      </c>
      <c r="B432" s="47">
        <v>1268.8499999999999</v>
      </c>
    </row>
    <row r="433" spans="1:2">
      <c r="A433" s="101">
        <v>43504</v>
      </c>
      <c r="B433" s="47">
        <v>1257.6500000000001</v>
      </c>
    </row>
    <row r="434" spans="1:2">
      <c r="A434" s="101">
        <v>43503</v>
      </c>
      <c r="B434" s="47">
        <v>1241.6500000000001</v>
      </c>
    </row>
    <row r="435" spans="1:2">
      <c r="A435" s="101">
        <v>43502</v>
      </c>
      <c r="B435" s="47">
        <v>1213.4000000000001</v>
      </c>
    </row>
    <row r="436" spans="1:2">
      <c r="A436" s="101">
        <v>43501</v>
      </c>
      <c r="B436" s="47">
        <v>1205.2</v>
      </c>
    </row>
    <row r="437" spans="1:2">
      <c r="A437" s="101">
        <v>43500</v>
      </c>
      <c r="B437" s="47">
        <v>1213.95</v>
      </c>
    </row>
    <row r="438" spans="1:2">
      <c r="A438" s="101">
        <v>43497</v>
      </c>
      <c r="B438" s="47">
        <v>1131</v>
      </c>
    </row>
    <row r="439" spans="1:2">
      <c r="A439" s="101">
        <v>43496</v>
      </c>
      <c r="B439" s="47">
        <v>1151.0999999999999</v>
      </c>
    </row>
    <row r="440" spans="1:2">
      <c r="A440" s="101">
        <v>43495</v>
      </c>
      <c r="B440" s="47">
        <v>1128.9000000000001</v>
      </c>
    </row>
    <row r="441" spans="1:2">
      <c r="A441" s="101">
        <v>43494</v>
      </c>
      <c r="B441" s="47">
        <v>1129</v>
      </c>
    </row>
    <row r="442" spans="1:2">
      <c r="A442" s="101">
        <v>43493</v>
      </c>
      <c r="B442" s="47">
        <v>1116.25</v>
      </c>
    </row>
    <row r="443" spans="1:2">
      <c r="A443" s="101">
        <v>43490</v>
      </c>
      <c r="B443" s="47">
        <v>1131.95</v>
      </c>
    </row>
    <row r="444" spans="1:2">
      <c r="A444" s="101">
        <v>43489</v>
      </c>
      <c r="B444" s="47">
        <v>1146.0999999999999</v>
      </c>
    </row>
    <row r="445" spans="1:2">
      <c r="A445" s="101">
        <v>43488</v>
      </c>
      <c r="B445" s="47">
        <v>1169.5999999999999</v>
      </c>
    </row>
    <row r="446" spans="1:2">
      <c r="A446" s="101">
        <v>43487</v>
      </c>
      <c r="B446" s="47">
        <v>1151.0999999999999</v>
      </c>
    </row>
    <row r="447" spans="1:2">
      <c r="A447" s="101">
        <v>43486</v>
      </c>
      <c r="B447" s="47">
        <v>1161.3499999999999</v>
      </c>
    </row>
    <row r="448" spans="1:2">
      <c r="A448" s="101">
        <v>43483</v>
      </c>
      <c r="B448" s="47">
        <v>1170.75</v>
      </c>
    </row>
    <row r="449" spans="1:2">
      <c r="A449" s="101">
        <v>43482</v>
      </c>
      <c r="B449" s="47">
        <v>1162.05</v>
      </c>
    </row>
    <row r="450" spans="1:2">
      <c r="A450" s="101">
        <v>43481</v>
      </c>
      <c r="B450" s="47">
        <v>1185.9000000000001</v>
      </c>
    </row>
    <row r="451" spans="1:2">
      <c r="A451" s="101">
        <v>43480</v>
      </c>
      <c r="B451" s="47">
        <v>1183.4000000000001</v>
      </c>
    </row>
    <row r="452" spans="1:2">
      <c r="A452" s="101">
        <v>43479</v>
      </c>
      <c r="B452" s="47">
        <v>1194.95</v>
      </c>
    </row>
    <row r="453" spans="1:2">
      <c r="A453" s="101">
        <v>43476</v>
      </c>
      <c r="B453" s="47">
        <v>1201.8499999999999</v>
      </c>
    </row>
    <row r="454" spans="1:2">
      <c r="A454" s="101">
        <v>43475</v>
      </c>
      <c r="B454" s="47">
        <v>1207.2</v>
      </c>
    </row>
    <row r="455" spans="1:2">
      <c r="A455" s="101">
        <v>43474</v>
      </c>
      <c r="B455" s="47">
        <v>1200.8499999999999</v>
      </c>
    </row>
    <row r="456" spans="1:2">
      <c r="A456" s="101">
        <v>43473</v>
      </c>
      <c r="B456" s="47">
        <v>1206.2</v>
      </c>
    </row>
    <row r="457" spans="1:2">
      <c r="A457" s="101">
        <v>43472</v>
      </c>
      <c r="B457" s="47">
        <v>1211.0999999999999</v>
      </c>
    </row>
    <row r="458" spans="1:2">
      <c r="A458" s="101">
        <v>43469</v>
      </c>
      <c r="B458" s="47">
        <v>1234.5</v>
      </c>
    </row>
    <row r="459" spans="1:2">
      <c r="A459" s="101">
        <v>43468</v>
      </c>
      <c r="B459" s="47">
        <v>1244.1500000000001</v>
      </c>
    </row>
    <row r="460" spans="1:2">
      <c r="A460" s="101">
        <v>43467</v>
      </c>
      <c r="B460" s="47">
        <v>1242.7</v>
      </c>
    </row>
    <row r="461" spans="1:2">
      <c r="A461" s="101">
        <v>43466</v>
      </c>
      <c r="B461" s="47">
        <v>1262.0999999999999</v>
      </c>
    </row>
    <row r="462" spans="1:2">
      <c r="A462" s="101">
        <v>43465</v>
      </c>
      <c r="B462" s="47">
        <v>1277.3499999999999</v>
      </c>
    </row>
    <row r="463" spans="1:2">
      <c r="A463" s="101">
        <v>43462</v>
      </c>
      <c r="B463" s="47">
        <v>1219.5</v>
      </c>
    </row>
    <row r="464" spans="1:2">
      <c r="A464" s="101">
        <v>43461</v>
      </c>
      <c r="B464" s="47">
        <v>1176.7</v>
      </c>
    </row>
    <row r="465" spans="1:2">
      <c r="A465" s="101">
        <v>43460</v>
      </c>
      <c r="B465" s="47">
        <v>1157</v>
      </c>
    </row>
    <row r="466" spans="1:2">
      <c r="A466" s="101">
        <v>43458</v>
      </c>
      <c r="B466" s="47">
        <v>1152.8499999999999</v>
      </c>
    </row>
    <row r="467" spans="1:2">
      <c r="A467" s="101">
        <v>43455</v>
      </c>
      <c r="B467" s="47">
        <v>1177.95</v>
      </c>
    </row>
    <row r="468" spans="1:2">
      <c r="A468" s="101">
        <v>43454</v>
      </c>
      <c r="B468" s="47">
        <v>1179</v>
      </c>
    </row>
    <row r="469" spans="1:2">
      <c r="A469" s="101">
        <v>43453</v>
      </c>
      <c r="B469" s="47">
        <v>1179.25</v>
      </c>
    </row>
    <row r="470" spans="1:2">
      <c r="A470" s="101">
        <v>43452</v>
      </c>
      <c r="B470" s="47">
        <v>1176.6500000000001</v>
      </c>
    </row>
    <row r="471" spans="1:2">
      <c r="A471" s="101">
        <v>43451</v>
      </c>
      <c r="B471" s="47">
        <v>1190.9000000000001</v>
      </c>
    </row>
    <row r="472" spans="1:2">
      <c r="A472" s="101">
        <v>43448</v>
      </c>
      <c r="B472" s="47">
        <v>1206.95</v>
      </c>
    </row>
    <row r="473" spans="1:2">
      <c r="A473" s="101">
        <v>43447</v>
      </c>
      <c r="B473" s="47">
        <v>1172.3</v>
      </c>
    </row>
    <row r="474" spans="1:2">
      <c r="A474" s="101">
        <v>43446</v>
      </c>
      <c r="B474" s="47">
        <v>1167.6500000000001</v>
      </c>
    </row>
    <row r="475" spans="1:2">
      <c r="A475" s="101">
        <v>43445</v>
      </c>
      <c r="B475" s="47">
        <v>1145.2</v>
      </c>
    </row>
    <row r="476" spans="1:2">
      <c r="A476" s="101">
        <v>43444</v>
      </c>
      <c r="B476" s="47">
        <v>1132.9000000000001</v>
      </c>
    </row>
    <row r="477" spans="1:2">
      <c r="A477" s="101">
        <v>43441</v>
      </c>
      <c r="B477" s="47">
        <v>1152.6500000000001</v>
      </c>
    </row>
    <row r="478" spans="1:2">
      <c r="A478" s="101">
        <v>43440</v>
      </c>
      <c r="B478" s="47">
        <v>1114.05</v>
      </c>
    </row>
    <row r="479" spans="1:2">
      <c r="A479" s="101">
        <v>43439</v>
      </c>
      <c r="B479" s="47">
        <v>1124.75</v>
      </c>
    </row>
    <row r="480" spans="1:2">
      <c r="A480" s="101">
        <v>43438</v>
      </c>
      <c r="B480" s="47">
        <v>1125.0999999999999</v>
      </c>
    </row>
    <row r="481" spans="1:2">
      <c r="A481" s="101">
        <v>43437</v>
      </c>
      <c r="B481" s="47">
        <v>1117.95</v>
      </c>
    </row>
    <row r="482" spans="1:2">
      <c r="A482" s="101">
        <v>43434</v>
      </c>
      <c r="B482" s="47">
        <v>1117.05</v>
      </c>
    </row>
    <row r="483" spans="1:2">
      <c r="A483" s="101">
        <v>43433</v>
      </c>
      <c r="B483" s="47">
        <v>1078.95</v>
      </c>
    </row>
    <row r="484" spans="1:2">
      <c r="A484" s="101">
        <v>43432</v>
      </c>
      <c r="B484" s="47">
        <v>1068.5999999999999</v>
      </c>
    </row>
    <row r="485" spans="1:2">
      <c r="A485" s="101">
        <v>43431</v>
      </c>
      <c r="B485" s="47">
        <v>1079.5999999999999</v>
      </c>
    </row>
    <row r="486" spans="1:2">
      <c r="A486" s="101">
        <v>43430</v>
      </c>
      <c r="B486" s="47">
        <v>1087.4000000000001</v>
      </c>
    </row>
    <row r="487" spans="1:2">
      <c r="A487" s="101">
        <v>43426</v>
      </c>
      <c r="B487" s="47">
        <v>1092.3499999999999</v>
      </c>
    </row>
    <row r="488" spans="1:2">
      <c r="A488" s="101">
        <v>43425</v>
      </c>
      <c r="B488" s="47">
        <v>1112</v>
      </c>
    </row>
    <row r="489" spans="1:2">
      <c r="A489" s="101">
        <v>43424</v>
      </c>
      <c r="B489" s="47">
        <v>1105.4000000000001</v>
      </c>
    </row>
    <row r="490" spans="1:2">
      <c r="A490" s="101">
        <v>43423</v>
      </c>
      <c r="B490" s="47">
        <v>1124.3499999999999</v>
      </c>
    </row>
    <row r="491" spans="1:2">
      <c r="A491" s="101">
        <v>43420</v>
      </c>
      <c r="B491" s="47">
        <v>1152.8499999999999</v>
      </c>
    </row>
    <row r="492" spans="1:2">
      <c r="A492" s="101">
        <v>43419</v>
      </c>
      <c r="B492" s="47">
        <v>1198.45</v>
      </c>
    </row>
    <row r="493" spans="1:2">
      <c r="A493" s="101">
        <v>43418</v>
      </c>
      <c r="B493" s="47">
        <v>1218.95</v>
      </c>
    </row>
    <row r="494" spans="1:2">
      <c r="A494" s="101">
        <v>43417</v>
      </c>
      <c r="B494" s="47">
        <v>1234.5</v>
      </c>
    </row>
    <row r="495" spans="1:2">
      <c r="A495" s="101">
        <v>43416</v>
      </c>
      <c r="B495" s="47">
        <v>1270.95</v>
      </c>
    </row>
    <row r="496" spans="1:2">
      <c r="A496" s="101">
        <v>43413</v>
      </c>
      <c r="B496" s="47">
        <v>1291.7</v>
      </c>
    </row>
    <row r="497" spans="1:2">
      <c r="A497" s="101">
        <v>43411</v>
      </c>
      <c r="B497" s="47">
        <v>1265.8</v>
      </c>
    </row>
    <row r="498" spans="1:2">
      <c r="A498" s="101">
        <v>43410</v>
      </c>
      <c r="B498" s="47">
        <v>1260.1500000000001</v>
      </c>
    </row>
    <row r="499" spans="1:2">
      <c r="A499" s="101">
        <v>43409</v>
      </c>
      <c r="B499" s="47">
        <v>1228.4000000000001</v>
      </c>
    </row>
    <row r="500" spans="1:2">
      <c r="A500" s="101">
        <v>43406</v>
      </c>
      <c r="B500" s="47">
        <v>1256.55</v>
      </c>
    </row>
    <row r="501" spans="1:2">
      <c r="A501" s="101">
        <v>43405</v>
      </c>
      <c r="B501" s="47">
        <v>1210.25</v>
      </c>
    </row>
    <row r="502" spans="1:2">
      <c r="A502" s="101">
        <v>43404</v>
      </c>
      <c r="B502" s="47">
        <v>1205.3</v>
      </c>
    </row>
    <row r="503" spans="1:2">
      <c r="A503" s="101">
        <v>43403</v>
      </c>
      <c r="B503" s="47">
        <v>1203.0999999999999</v>
      </c>
    </row>
    <row r="504" spans="1:2">
      <c r="A504" s="101">
        <v>43402</v>
      </c>
      <c r="B504" s="47">
        <v>1168.55</v>
      </c>
    </row>
    <row r="505" spans="1:2">
      <c r="A505" s="101">
        <v>43399</v>
      </c>
      <c r="B505" s="47">
        <v>1103.75</v>
      </c>
    </row>
    <row r="506" spans="1:2">
      <c r="A506" s="101">
        <v>43398</v>
      </c>
      <c r="B506" s="47">
        <v>1079.3</v>
      </c>
    </row>
    <row r="507" spans="1:2">
      <c r="A507" s="101">
        <v>43397</v>
      </c>
      <c r="B507" s="47">
        <v>1102.45</v>
      </c>
    </row>
    <row r="508" spans="1:2">
      <c r="A508" s="101">
        <v>43396</v>
      </c>
      <c r="B508" s="47">
        <v>1076.5999999999999</v>
      </c>
    </row>
    <row r="509" spans="1:2">
      <c r="A509" s="101">
        <v>43395</v>
      </c>
      <c r="B509" s="47">
        <v>1097.6500000000001</v>
      </c>
    </row>
    <row r="510" spans="1:2">
      <c r="A510" s="101">
        <v>43392</v>
      </c>
      <c r="B510" s="47">
        <v>1100.05</v>
      </c>
    </row>
    <row r="511" spans="1:2">
      <c r="A511" s="101">
        <v>43390</v>
      </c>
      <c r="B511" s="47">
        <v>1154.3499999999999</v>
      </c>
    </row>
    <row r="512" spans="1:2">
      <c r="A512" s="101">
        <v>43389</v>
      </c>
      <c r="B512" s="47">
        <v>1181.3499999999999</v>
      </c>
    </row>
    <row r="513" spans="1:2">
      <c r="A513" s="101">
        <v>43388</v>
      </c>
      <c r="B513" s="47">
        <v>1146.6500000000001</v>
      </c>
    </row>
    <row r="514" spans="1:2">
      <c r="A514" s="101">
        <v>43385</v>
      </c>
      <c r="B514" s="47">
        <v>1176.3499999999999</v>
      </c>
    </row>
    <row r="515" spans="1:2">
      <c r="A515" s="101">
        <v>43384</v>
      </c>
      <c r="B515" s="47">
        <v>1167.55</v>
      </c>
    </row>
    <row r="516" spans="1:2">
      <c r="A516" s="101">
        <v>43383</v>
      </c>
      <c r="B516" s="47">
        <v>1197.0999999999999</v>
      </c>
    </row>
    <row r="517" spans="1:2">
      <c r="A517" s="101">
        <v>43382</v>
      </c>
      <c r="B517" s="47">
        <v>1184.5</v>
      </c>
    </row>
    <row r="518" spans="1:2">
      <c r="A518" s="101">
        <v>43381</v>
      </c>
      <c r="B518" s="47">
        <v>1170.7</v>
      </c>
    </row>
    <row r="519" spans="1:2">
      <c r="A519" s="101">
        <v>43378</v>
      </c>
      <c r="B519" s="47">
        <v>1226.55</v>
      </c>
    </row>
    <row r="520" spans="1:2">
      <c r="A520" s="101">
        <v>43377</v>
      </c>
      <c r="B520" s="47">
        <v>1272.2</v>
      </c>
    </row>
    <row r="521" spans="1:2">
      <c r="A521" s="101">
        <v>43376</v>
      </c>
      <c r="B521" s="47">
        <v>1305.55</v>
      </c>
    </row>
    <row r="522" spans="1:2">
      <c r="A522" s="101">
        <v>43374</v>
      </c>
      <c r="B522" s="47">
        <v>1345.35</v>
      </c>
    </row>
    <row r="523" spans="1:2">
      <c r="A523" s="101">
        <v>43371</v>
      </c>
      <c r="B523" s="47">
        <v>1311.7</v>
      </c>
    </row>
    <row r="524" spans="1:2">
      <c r="A524" s="101">
        <v>43370</v>
      </c>
      <c r="B524" s="47">
        <v>1356.15</v>
      </c>
    </row>
    <row r="525" spans="1:2">
      <c r="A525" s="101">
        <v>43369</v>
      </c>
      <c r="B525" s="47">
        <v>1367.65</v>
      </c>
    </row>
    <row r="526" spans="1:2">
      <c r="A526" s="101">
        <v>43368</v>
      </c>
      <c r="B526" s="47">
        <v>1393.5</v>
      </c>
    </row>
    <row r="527" spans="1:2">
      <c r="A527" s="101">
        <v>43367</v>
      </c>
      <c r="B527" s="47">
        <v>1369.65</v>
      </c>
    </row>
    <row r="528" spans="1:2">
      <c r="A528" s="101">
        <v>43364</v>
      </c>
      <c r="B528" s="47">
        <v>1403.2</v>
      </c>
    </row>
    <row r="529" spans="1:2">
      <c r="A529" s="101">
        <v>43362</v>
      </c>
      <c r="B529" s="47">
        <v>1371.85</v>
      </c>
    </row>
    <row r="530" spans="1:2">
      <c r="A530" s="101">
        <v>43361</v>
      </c>
      <c r="B530" s="47">
        <v>1384.85</v>
      </c>
    </row>
    <row r="531" spans="1:2">
      <c r="A531" s="101">
        <v>43360</v>
      </c>
      <c r="B531" s="47">
        <v>1431.6</v>
      </c>
    </row>
    <row r="532" spans="1:2">
      <c r="A532" s="101">
        <v>43357</v>
      </c>
      <c r="B532" s="47">
        <v>1441.85</v>
      </c>
    </row>
    <row r="533" spans="1:2">
      <c r="A533" s="101">
        <v>43355</v>
      </c>
      <c r="B533" s="47">
        <v>1456.5</v>
      </c>
    </row>
    <row r="534" spans="1:2">
      <c r="A534" s="101">
        <v>43354</v>
      </c>
      <c r="B534" s="47">
        <v>1466.6</v>
      </c>
    </row>
    <row r="535" spans="1:2">
      <c r="A535" s="101">
        <v>43353</v>
      </c>
      <c r="B535" s="47">
        <v>1473.95</v>
      </c>
    </row>
    <row r="536" spans="1:2">
      <c r="A536" s="101">
        <v>43350</v>
      </c>
      <c r="B536" s="47">
        <v>1476.25</v>
      </c>
    </row>
    <row r="537" spans="1:2">
      <c r="A537" s="101">
        <v>43349</v>
      </c>
      <c r="B537" s="47">
        <v>1437.3</v>
      </c>
    </row>
    <row r="538" spans="1:2">
      <c r="A538" s="101">
        <v>43348</v>
      </c>
      <c r="B538" s="47">
        <v>1421.9</v>
      </c>
    </row>
    <row r="539" spans="1:2">
      <c r="A539" s="101">
        <v>43347</v>
      </c>
      <c r="B539" s="47">
        <v>1480.75</v>
      </c>
    </row>
    <row r="540" spans="1:2">
      <c r="A540" s="101">
        <v>43346</v>
      </c>
      <c r="B540" s="47">
        <v>1536.8</v>
      </c>
    </row>
    <row r="541" spans="1:2">
      <c r="A541" s="101">
        <v>43343</v>
      </c>
      <c r="B541" s="47">
        <v>1523.65</v>
      </c>
    </row>
    <row r="542" spans="1:2">
      <c r="A542" s="101">
        <v>43342</v>
      </c>
      <c r="B542" s="47">
        <v>1508.5</v>
      </c>
    </row>
    <row r="543" spans="1:2">
      <c r="A543" s="101">
        <v>43341</v>
      </c>
      <c r="B543" s="47">
        <v>1504.05</v>
      </c>
    </row>
    <row r="544" spans="1:2">
      <c r="A544" s="101">
        <v>43340</v>
      </c>
      <c r="B544" s="47">
        <v>1501.55</v>
      </c>
    </row>
    <row r="545" spans="1:2">
      <c r="A545" s="101">
        <v>43339</v>
      </c>
      <c r="B545" s="47">
        <v>1542.3</v>
      </c>
    </row>
    <row r="546" spans="1:2">
      <c r="A546" s="101">
        <v>43336</v>
      </c>
      <c r="B546" s="47">
        <v>1544.6</v>
      </c>
    </row>
    <row r="547" spans="1:2">
      <c r="A547" s="101">
        <v>43335</v>
      </c>
      <c r="B547" s="47">
        <v>1551.15</v>
      </c>
    </row>
    <row r="548" spans="1:2">
      <c r="A548" s="101">
        <v>43333</v>
      </c>
      <c r="B548" s="47">
        <v>1541.7</v>
      </c>
    </row>
    <row r="549" spans="1:2">
      <c r="A549" s="101">
        <v>43332</v>
      </c>
      <c r="B549" s="47">
        <v>1534.05</v>
      </c>
    </row>
    <row r="550" spans="1:2">
      <c r="A550" s="101">
        <v>43329</v>
      </c>
      <c r="B550" s="47">
        <v>1509.5</v>
      </c>
    </row>
    <row r="551" spans="1:2">
      <c r="A551" s="101">
        <v>43328</v>
      </c>
      <c r="B551" s="47">
        <v>1455.3</v>
      </c>
    </row>
    <row r="552" spans="1:2">
      <c r="A552" s="101">
        <v>43326</v>
      </c>
      <c r="B552" s="47">
        <v>1480.65</v>
      </c>
    </row>
    <row r="553" spans="1:2">
      <c r="A553" s="101">
        <v>43325</v>
      </c>
      <c r="B553" s="47">
        <v>1467.75</v>
      </c>
    </row>
    <row r="554" spans="1:2">
      <c r="A554" s="101">
        <v>43322</v>
      </c>
      <c r="B554" s="47">
        <v>1473.8</v>
      </c>
    </row>
    <row r="555" spans="1:2">
      <c r="A555" s="101">
        <v>43321</v>
      </c>
      <c r="B555" s="47">
        <v>1505.4</v>
      </c>
    </row>
    <row r="556" spans="1:2">
      <c r="A556" s="101">
        <v>43320</v>
      </c>
      <c r="B556" s="47">
        <v>1470</v>
      </c>
    </row>
    <row r="557" spans="1:2">
      <c r="A557" s="101">
        <v>43319</v>
      </c>
      <c r="B557" s="47">
        <v>1491.65</v>
      </c>
    </row>
    <row r="558" spans="1:2">
      <c r="A558" s="101">
        <v>43318</v>
      </c>
      <c r="B558" s="47">
        <v>1525.65</v>
      </c>
    </row>
    <row r="559" spans="1:2">
      <c r="A559" s="101">
        <v>43315</v>
      </c>
      <c r="B559" s="47">
        <v>1453.5</v>
      </c>
    </row>
    <row r="560" spans="1:2">
      <c r="A560" s="101">
        <v>43314</v>
      </c>
      <c r="B560" s="47">
        <v>1408.3</v>
      </c>
    </row>
    <row r="561" spans="1:2">
      <c r="A561" s="101">
        <v>43313</v>
      </c>
      <c r="B561" s="47">
        <v>1395</v>
      </c>
    </row>
    <row r="562" spans="1:2">
      <c r="A562" s="101">
        <v>43312</v>
      </c>
      <c r="B562" s="47">
        <v>1386.7</v>
      </c>
    </row>
    <row r="563" spans="1:2">
      <c r="A563" s="101">
        <v>43311</v>
      </c>
      <c r="B563" s="47">
        <v>1335.25</v>
      </c>
    </row>
    <row r="564" spans="1:2">
      <c r="A564" s="101">
        <v>43308</v>
      </c>
      <c r="B564" s="47">
        <v>1343.85</v>
      </c>
    </row>
    <row r="565" spans="1:2">
      <c r="A565" s="101">
        <v>43307</v>
      </c>
      <c r="B565" s="47">
        <v>1334.8</v>
      </c>
    </row>
    <row r="566" spans="1:2">
      <c r="A566" s="101">
        <v>43306</v>
      </c>
      <c r="B566" s="47">
        <v>1328.75</v>
      </c>
    </row>
    <row r="567" spans="1:2">
      <c r="A567" s="101">
        <v>43305</v>
      </c>
      <c r="B567" s="47">
        <v>1306.0999999999999</v>
      </c>
    </row>
    <row r="568" spans="1:2">
      <c r="A568" s="101">
        <v>43304</v>
      </c>
      <c r="B568" s="47">
        <v>1306.75</v>
      </c>
    </row>
    <row r="569" spans="1:2">
      <c r="A569" s="101">
        <v>43301</v>
      </c>
      <c r="B569" s="47">
        <v>1247.0999999999999</v>
      </c>
    </row>
    <row r="570" spans="1:2">
      <c r="A570" s="101">
        <v>43300</v>
      </c>
      <c r="B570" s="47">
        <v>1242.7</v>
      </c>
    </row>
    <row r="571" spans="1:2">
      <c r="A571" s="101">
        <v>43299</v>
      </c>
      <c r="B571" s="47">
        <v>1210.4000000000001</v>
      </c>
    </row>
    <row r="572" spans="1:2">
      <c r="A572" s="101">
        <v>43298</v>
      </c>
      <c r="B572" s="47">
        <v>1229.8499999999999</v>
      </c>
    </row>
    <row r="573" spans="1:2">
      <c r="A573" s="101">
        <v>43297</v>
      </c>
      <c r="B573" s="47">
        <v>1222.05</v>
      </c>
    </row>
    <row r="574" spans="1:2">
      <c r="A574" s="101">
        <v>43294</v>
      </c>
      <c r="B574" s="47">
        <v>1226.4000000000001</v>
      </c>
    </row>
    <row r="575" spans="1:2">
      <c r="A575" s="101">
        <v>43293</v>
      </c>
      <c r="B575" s="47">
        <v>1244.25</v>
      </c>
    </row>
    <row r="576" spans="1:2">
      <c r="A576" s="101">
        <v>43292</v>
      </c>
      <c r="B576" s="47">
        <v>1281.6500000000001</v>
      </c>
    </row>
    <row r="577" spans="1:2">
      <c r="A577" s="101">
        <v>43291</v>
      </c>
      <c r="B577" s="47">
        <v>1285.0999999999999</v>
      </c>
    </row>
    <row r="578" spans="1:2">
      <c r="A578" s="101">
        <v>43290</v>
      </c>
      <c r="B578" s="47">
        <v>1266.5</v>
      </c>
    </row>
    <row r="579" spans="1:2">
      <c r="A579" s="101">
        <v>43287</v>
      </c>
      <c r="B579" s="47">
        <v>1252.5999999999999</v>
      </c>
    </row>
    <row r="580" spans="1:2">
      <c r="A580" s="101">
        <v>43286</v>
      </c>
      <c r="B580" s="47">
        <v>1262.5</v>
      </c>
    </row>
    <row r="581" spans="1:2">
      <c r="A581" s="101">
        <v>43285</v>
      </c>
      <c r="B581" s="47">
        <v>1250.6500000000001</v>
      </c>
    </row>
    <row r="582" spans="1:2">
      <c r="A582" s="101">
        <v>43284</v>
      </c>
      <c r="B582" s="47">
        <v>1245.45</v>
      </c>
    </row>
    <row r="583" spans="1:2">
      <c r="A583" s="101">
        <v>43283</v>
      </c>
      <c r="B583" s="47">
        <v>1223.1500000000001</v>
      </c>
    </row>
    <row r="584" spans="1:2">
      <c r="A584" s="101">
        <v>43280</v>
      </c>
      <c r="B584" s="47">
        <v>1250.7</v>
      </c>
    </row>
    <row r="585" spans="1:2">
      <c r="A585" s="101">
        <v>43279</v>
      </c>
      <c r="B585" s="47">
        <v>1225.8499999999999</v>
      </c>
    </row>
    <row r="586" spans="1:2">
      <c r="A586" s="101">
        <v>43278</v>
      </c>
      <c r="B586" s="47">
        <v>1244.6500000000001</v>
      </c>
    </row>
    <row r="587" spans="1:2">
      <c r="A587" s="101">
        <v>43277</v>
      </c>
      <c r="B587" s="47">
        <v>1243.9000000000001</v>
      </c>
    </row>
    <row r="588" spans="1:2">
      <c r="A588" s="101">
        <v>43276</v>
      </c>
      <c r="B588" s="47">
        <v>1281.2</v>
      </c>
    </row>
    <row r="589" spans="1:2">
      <c r="A589" s="101">
        <v>43273</v>
      </c>
      <c r="B589" s="47">
        <v>1302.9000000000001</v>
      </c>
    </row>
    <row r="590" spans="1:2">
      <c r="A590" s="101">
        <v>43272</v>
      </c>
      <c r="B590" s="47">
        <v>1263.55</v>
      </c>
    </row>
    <row r="591" spans="1:2">
      <c r="A591" s="101">
        <v>43271</v>
      </c>
      <c r="B591" s="47">
        <v>1264.05</v>
      </c>
    </row>
    <row r="592" spans="1:2">
      <c r="A592" s="101">
        <v>43270</v>
      </c>
      <c r="B592" s="47">
        <v>1270.5</v>
      </c>
    </row>
    <row r="593" spans="1:2">
      <c r="A593" s="101">
        <v>43269</v>
      </c>
      <c r="B593" s="47">
        <v>1266.3499999999999</v>
      </c>
    </row>
    <row r="594" spans="1:2">
      <c r="A594" s="101">
        <v>43266</v>
      </c>
      <c r="B594" s="47">
        <v>1270.8499999999999</v>
      </c>
    </row>
    <row r="595" spans="1:2">
      <c r="A595" s="101">
        <v>43265</v>
      </c>
      <c r="B595" s="47">
        <v>1262.8499999999999</v>
      </c>
    </row>
    <row r="596" spans="1:2">
      <c r="A596" s="101">
        <v>43264</v>
      </c>
      <c r="B596" s="47">
        <v>1289.0999999999999</v>
      </c>
    </row>
    <row r="597" spans="1:2">
      <c r="A597" s="101">
        <v>43263</v>
      </c>
      <c r="B597" s="47">
        <v>1264.1500000000001</v>
      </c>
    </row>
    <row r="598" spans="1:2">
      <c r="A598" s="101">
        <v>43262</v>
      </c>
      <c r="B598" s="47">
        <v>1254.75</v>
      </c>
    </row>
    <row r="599" spans="1:2">
      <c r="A599" s="101">
        <v>43259</v>
      </c>
      <c r="B599" s="47">
        <v>1270.05</v>
      </c>
    </row>
    <row r="600" spans="1:2">
      <c r="A600" s="101">
        <v>43258</v>
      </c>
      <c r="B600" s="47">
        <v>1245.2</v>
      </c>
    </row>
    <row r="601" spans="1:2">
      <c r="A601" s="101">
        <v>43257</v>
      </c>
      <c r="B601" s="47">
        <v>1198.5999999999999</v>
      </c>
    </row>
    <row r="602" spans="1:2">
      <c r="A602" s="101">
        <v>43256</v>
      </c>
      <c r="B602" s="47">
        <v>1226.9000000000001</v>
      </c>
    </row>
    <row r="603" spans="1:2">
      <c r="A603" s="101">
        <v>43255</v>
      </c>
      <c r="B603" s="47">
        <v>1249.95</v>
      </c>
    </row>
    <row r="604" spans="1:2">
      <c r="A604" s="101">
        <v>43252</v>
      </c>
      <c r="B604" s="47">
        <v>1271.75</v>
      </c>
    </row>
    <row r="605" spans="1:2">
      <c r="A605" s="101">
        <v>43251</v>
      </c>
      <c r="B605" s="47">
        <v>1305.5</v>
      </c>
    </row>
    <row r="606" spans="1:2">
      <c r="A606" s="101">
        <v>43250</v>
      </c>
      <c r="B606" s="47">
        <v>1290.9000000000001</v>
      </c>
    </row>
    <row r="607" spans="1:2">
      <c r="A607" s="101">
        <v>43249</v>
      </c>
      <c r="B607" s="47">
        <v>1306.45</v>
      </c>
    </row>
    <row r="608" spans="1:2">
      <c r="A608" s="101">
        <v>43248</v>
      </c>
      <c r="B608" s="47">
        <v>1254.4000000000001</v>
      </c>
    </row>
    <row r="609" spans="1:2">
      <c r="A609" s="101">
        <v>43245</v>
      </c>
      <c r="B609" s="47">
        <v>1231.45</v>
      </c>
    </row>
    <row r="610" spans="1:2">
      <c r="A610" s="101">
        <v>43244</v>
      </c>
      <c r="B610" s="47">
        <v>1250.5999999999999</v>
      </c>
    </row>
    <row r="611" spans="1:2">
      <c r="A611" s="101">
        <v>43243</v>
      </c>
      <c r="B611" s="47">
        <v>1257.5</v>
      </c>
    </row>
    <row r="612" spans="1:2">
      <c r="A612" s="101">
        <v>43242</v>
      </c>
      <c r="B612" s="47">
        <v>1280.4000000000001</v>
      </c>
    </row>
    <row r="613" spans="1:2">
      <c r="A613" s="101">
        <v>43241</v>
      </c>
      <c r="B613" s="47">
        <v>1224.95</v>
      </c>
    </row>
    <row r="614" spans="1:2">
      <c r="A614" s="101">
        <v>43238</v>
      </c>
      <c r="B614" s="47">
        <v>1269.3499999999999</v>
      </c>
    </row>
    <row r="615" spans="1:2">
      <c r="A615" s="101">
        <v>43237</v>
      </c>
      <c r="B615" s="47">
        <v>1203.2</v>
      </c>
    </row>
    <row r="616" spans="1:2">
      <c r="A616" s="101">
        <v>43236</v>
      </c>
      <c r="B616" s="47">
        <v>1176.05</v>
      </c>
    </row>
    <row r="617" spans="1:2">
      <c r="A617" s="101">
        <v>43235</v>
      </c>
      <c r="B617" s="47">
        <v>1160.5999999999999</v>
      </c>
    </row>
    <row r="618" spans="1:2">
      <c r="A618" s="101">
        <v>43234</v>
      </c>
      <c r="B618" s="47">
        <v>1184.45</v>
      </c>
    </row>
    <row r="619" spans="1:2">
      <c r="A619" s="101">
        <v>43231</v>
      </c>
      <c r="B619" s="47">
        <v>1171.6500000000001</v>
      </c>
    </row>
    <row r="620" spans="1:2">
      <c r="A620" s="101">
        <v>43230</v>
      </c>
      <c r="B620" s="47">
        <v>1165.4000000000001</v>
      </c>
    </row>
    <row r="621" spans="1:2">
      <c r="A621" s="101">
        <v>43229</v>
      </c>
      <c r="B621" s="47">
        <v>1189.9000000000001</v>
      </c>
    </row>
    <row r="622" spans="1:2">
      <c r="A622" s="101">
        <v>43228</v>
      </c>
      <c r="B622" s="47">
        <v>1198.1500000000001</v>
      </c>
    </row>
    <row r="623" spans="1:2">
      <c r="A623" s="101">
        <v>43227</v>
      </c>
      <c r="B623" s="47">
        <v>1223.25</v>
      </c>
    </row>
    <row r="624" spans="1:2">
      <c r="A624" s="101">
        <v>43224</v>
      </c>
      <c r="B624" s="47">
        <v>1231.7</v>
      </c>
    </row>
    <row r="625" spans="1:2">
      <c r="A625" s="101">
        <v>43223</v>
      </c>
      <c r="B625" s="47">
        <v>1236.6500000000001</v>
      </c>
    </row>
    <row r="626" spans="1:2">
      <c r="A626" s="101">
        <v>43222</v>
      </c>
      <c r="B626" s="47">
        <v>1259.0999999999999</v>
      </c>
    </row>
    <row r="627" spans="1:2">
      <c r="A627" s="101">
        <v>43220</v>
      </c>
      <c r="B627" s="47">
        <v>1276.4000000000001</v>
      </c>
    </row>
    <row r="628" spans="1:2">
      <c r="A628" s="101">
        <v>43217</v>
      </c>
      <c r="B628" s="47">
        <v>1284.05</v>
      </c>
    </row>
    <row r="629" spans="1:2">
      <c r="A629" s="101">
        <v>43216</v>
      </c>
      <c r="B629" s="47">
        <v>1277.6500000000001</v>
      </c>
    </row>
    <row r="630" spans="1:2">
      <c r="A630" s="101">
        <v>43215</v>
      </c>
      <c r="B630" s="47">
        <v>1287.6500000000001</v>
      </c>
    </row>
    <row r="631" spans="1:2">
      <c r="A631" s="101">
        <v>43214</v>
      </c>
      <c r="B631" s="47">
        <v>1300.6500000000001</v>
      </c>
    </row>
    <row r="632" spans="1:2">
      <c r="A632" s="101">
        <v>43213</v>
      </c>
      <c r="B632" s="47">
        <v>1328.95</v>
      </c>
    </row>
    <row r="633" spans="1:2">
      <c r="A633" s="101">
        <v>43210</v>
      </c>
      <c r="B633" s="47">
        <v>1311.9</v>
      </c>
    </row>
    <row r="634" spans="1:2">
      <c r="A634" s="101">
        <v>43209</v>
      </c>
      <c r="B634" s="47">
        <v>1330.3</v>
      </c>
    </row>
    <row r="635" spans="1:2">
      <c r="A635" s="101">
        <v>43208</v>
      </c>
      <c r="B635" s="47">
        <v>1317.75</v>
      </c>
    </row>
    <row r="636" spans="1:2">
      <c r="A636" s="101">
        <v>43207</v>
      </c>
      <c r="B636" s="47">
        <v>1332.45</v>
      </c>
    </row>
    <row r="637" spans="1:2">
      <c r="A637" s="101">
        <v>43206</v>
      </c>
      <c r="B637" s="47">
        <v>1310.3</v>
      </c>
    </row>
    <row r="638" spans="1:2">
      <c r="A638" s="101">
        <v>43203</v>
      </c>
      <c r="B638" s="47">
        <v>1339.15</v>
      </c>
    </row>
    <row r="639" spans="1:2">
      <c r="A639" s="101">
        <v>43202</v>
      </c>
      <c r="B639" s="47">
        <v>1346.65</v>
      </c>
    </row>
    <row r="640" spans="1:2">
      <c r="A640" s="101">
        <v>43201</v>
      </c>
      <c r="B640" s="47">
        <v>1328</v>
      </c>
    </row>
    <row r="641" spans="1:2">
      <c r="A641" s="101">
        <v>43200</v>
      </c>
      <c r="B641" s="47">
        <v>1305.1500000000001</v>
      </c>
    </row>
    <row r="642" spans="1:2">
      <c r="A642" s="101">
        <v>43199</v>
      </c>
      <c r="B642" s="47">
        <v>1305.1500000000001</v>
      </c>
    </row>
    <row r="643" spans="1:2">
      <c r="A643" s="101">
        <v>43196</v>
      </c>
      <c r="B643" s="47">
        <v>1299</v>
      </c>
    </row>
    <row r="644" spans="1:2">
      <c r="A644" s="101">
        <v>43195</v>
      </c>
      <c r="B644" s="47">
        <v>1294</v>
      </c>
    </row>
    <row r="645" spans="1:2">
      <c r="A645" s="101">
        <v>43194</v>
      </c>
      <c r="B645" s="47">
        <v>1275.3</v>
      </c>
    </row>
    <row r="646" spans="1:2">
      <c r="A646" s="101">
        <v>43193</v>
      </c>
      <c r="B646" s="47">
        <v>1262.95</v>
      </c>
    </row>
    <row r="647" spans="1:2">
      <c r="A647" s="101">
        <v>43192</v>
      </c>
      <c r="B647" s="47">
        <v>1260.6500000000001</v>
      </c>
    </row>
    <row r="648" spans="1:2">
      <c r="A648" s="101">
        <v>43187</v>
      </c>
      <c r="B648" s="47">
        <v>1263.55</v>
      </c>
    </row>
    <row r="649" spans="1:2">
      <c r="A649" s="101">
        <v>43186</v>
      </c>
      <c r="B649" s="47">
        <v>1202.9000000000001</v>
      </c>
    </row>
    <row r="650" spans="1:2">
      <c r="A650" s="101">
        <v>43185</v>
      </c>
      <c r="B650" s="47">
        <v>1199.8</v>
      </c>
    </row>
    <row r="651" spans="1:2">
      <c r="A651" s="101">
        <v>43182</v>
      </c>
      <c r="B651" s="47">
        <v>1176.5999999999999</v>
      </c>
    </row>
    <row r="652" spans="1:2">
      <c r="A652" s="101">
        <v>43181</v>
      </c>
      <c r="B652" s="47">
        <v>1193.95</v>
      </c>
    </row>
    <row r="653" spans="1:2">
      <c r="A653" s="101">
        <v>43180</v>
      </c>
      <c r="B653" s="47">
        <v>1181.55</v>
      </c>
    </row>
    <row r="654" spans="1:2">
      <c r="A654" s="101">
        <v>43179</v>
      </c>
      <c r="B654" s="47">
        <v>1203</v>
      </c>
    </row>
    <row r="655" spans="1:2">
      <c r="A655" s="101">
        <v>43178</v>
      </c>
      <c r="B655" s="47">
        <v>1198.55</v>
      </c>
    </row>
    <row r="656" spans="1:2">
      <c r="A656" s="101">
        <v>43175</v>
      </c>
      <c r="B656" s="47">
        <v>1212.4000000000001</v>
      </c>
    </row>
    <row r="657" spans="1:2">
      <c r="A657" s="101">
        <v>43174</v>
      </c>
      <c r="B657" s="47">
        <v>1250.05</v>
      </c>
    </row>
    <row r="658" spans="1:2">
      <c r="A658" s="101">
        <v>43173</v>
      </c>
      <c r="B658" s="47">
        <v>1259.95</v>
      </c>
    </row>
    <row r="659" spans="1:2">
      <c r="A659" s="101">
        <v>43172</v>
      </c>
      <c r="B659" s="47">
        <v>1295.1500000000001</v>
      </c>
    </row>
    <row r="660" spans="1:2">
      <c r="A660" s="101">
        <v>43171</v>
      </c>
      <c r="B660" s="47">
        <v>1267.3</v>
      </c>
    </row>
    <row r="661" spans="1:2">
      <c r="A661" s="101">
        <v>43168</v>
      </c>
      <c r="B661" s="47">
        <v>1232.8</v>
      </c>
    </row>
    <row r="662" spans="1:2">
      <c r="A662" s="101">
        <v>43167</v>
      </c>
      <c r="B662" s="47">
        <v>1231</v>
      </c>
    </row>
    <row r="663" spans="1:2">
      <c r="A663" s="101">
        <v>43166</v>
      </c>
      <c r="B663" s="47">
        <v>1235.6500000000001</v>
      </c>
    </row>
    <row r="664" spans="1:2">
      <c r="A664" s="101">
        <v>43165</v>
      </c>
      <c r="B664" s="47">
        <v>1270.05</v>
      </c>
    </row>
    <row r="665" spans="1:2">
      <c r="A665" s="101">
        <v>43164</v>
      </c>
      <c r="B665" s="47">
        <v>1281.4000000000001</v>
      </c>
    </row>
    <row r="666" spans="1:2">
      <c r="A666" s="101">
        <v>43160</v>
      </c>
      <c r="B666" s="47">
        <v>1339.85</v>
      </c>
    </row>
    <row r="667" spans="1:2">
      <c r="A667" s="101">
        <v>43159</v>
      </c>
      <c r="B667" s="47">
        <v>1376.55</v>
      </c>
    </row>
    <row r="668" spans="1:2">
      <c r="A668" s="101">
        <v>43158</v>
      </c>
      <c r="B668" s="47">
        <v>1357.75</v>
      </c>
    </row>
    <row r="669" spans="1:2">
      <c r="A669" s="101">
        <v>43157</v>
      </c>
      <c r="B669" s="47">
        <v>1303.8499999999999</v>
      </c>
    </row>
    <row r="670" spans="1:2">
      <c r="A670" s="101">
        <v>43154</v>
      </c>
      <c r="B670" s="47">
        <v>1277.4000000000001</v>
      </c>
    </row>
    <row r="671" spans="1:2">
      <c r="A671" s="101">
        <v>43153</v>
      </c>
      <c r="B671" s="47">
        <v>1267.4000000000001</v>
      </c>
    </row>
    <row r="672" spans="1:2">
      <c r="A672" s="101">
        <v>43152</v>
      </c>
      <c r="B672" s="47">
        <v>1281.75</v>
      </c>
    </row>
    <row r="673" spans="1:2">
      <c r="A673" s="101">
        <v>43151</v>
      </c>
      <c r="B673" s="47">
        <v>1271.1500000000001</v>
      </c>
    </row>
    <row r="674" spans="1:2">
      <c r="A674" s="101">
        <v>43150</v>
      </c>
      <c r="B674" s="47">
        <v>1273.5</v>
      </c>
    </row>
    <row r="675" spans="1:2">
      <c r="A675" s="101">
        <v>43147</v>
      </c>
      <c r="B675" s="47">
        <v>1277</v>
      </c>
    </row>
    <row r="676" spans="1:2">
      <c r="A676" s="101">
        <v>43146</v>
      </c>
      <c r="B676" s="47">
        <v>1235.45</v>
      </c>
    </row>
    <row r="677" spans="1:2">
      <c r="A677" s="101">
        <v>43145</v>
      </c>
      <c r="B677" s="47">
        <v>1180.55</v>
      </c>
    </row>
    <row r="678" spans="1:2">
      <c r="A678" s="101">
        <v>43143</v>
      </c>
      <c r="B678" s="47">
        <v>1164.7</v>
      </c>
    </row>
    <row r="679" spans="1:2">
      <c r="A679" s="101">
        <v>43140</v>
      </c>
      <c r="B679" s="47">
        <v>1147.45</v>
      </c>
    </row>
    <row r="680" spans="1:2">
      <c r="A680" s="101">
        <v>43139</v>
      </c>
      <c r="B680" s="47">
        <v>1186.2</v>
      </c>
    </row>
    <row r="681" spans="1:2">
      <c r="A681" s="101">
        <v>43138</v>
      </c>
      <c r="B681" s="47">
        <v>1181.55</v>
      </c>
    </row>
    <row r="682" spans="1:2">
      <c r="A682" s="101">
        <v>43137</v>
      </c>
      <c r="B682" s="47">
        <v>1151.1500000000001</v>
      </c>
    </row>
    <row r="683" spans="1:2">
      <c r="A683" s="101">
        <v>43136</v>
      </c>
      <c r="B683" s="47">
        <v>1155.8</v>
      </c>
    </row>
    <row r="684" spans="1:2">
      <c r="A684" s="101">
        <v>43133</v>
      </c>
      <c r="B684" s="47">
        <v>1180.9000000000001</v>
      </c>
    </row>
    <row r="685" spans="1:2">
      <c r="A685" s="101">
        <v>43132</v>
      </c>
      <c r="B685" s="47">
        <v>1198.6500000000001</v>
      </c>
    </row>
    <row r="686" spans="1:2">
      <c r="A686" s="101">
        <v>43131</v>
      </c>
      <c r="B686" s="47">
        <v>1196.0999999999999</v>
      </c>
    </row>
    <row r="687" spans="1:2">
      <c r="A687" s="101">
        <v>43130</v>
      </c>
      <c r="B687" s="47">
        <v>1192.5999999999999</v>
      </c>
    </row>
    <row r="688" spans="1:2">
      <c r="A688" s="101">
        <v>43129</v>
      </c>
      <c r="B688" s="47">
        <v>1198.25</v>
      </c>
    </row>
    <row r="689" spans="1:2">
      <c r="A689" s="101">
        <v>43125</v>
      </c>
      <c r="B689" s="47">
        <v>1234.7</v>
      </c>
    </row>
    <row r="690" spans="1:2">
      <c r="A690" s="101">
        <v>43124</v>
      </c>
      <c r="B690" s="47">
        <v>1235.3</v>
      </c>
    </row>
    <row r="691" spans="1:2">
      <c r="A691" s="101">
        <v>43123</v>
      </c>
      <c r="B691" s="47">
        <v>1271.2</v>
      </c>
    </row>
    <row r="692" spans="1:2">
      <c r="A692" s="101">
        <v>43122</v>
      </c>
      <c r="B692" s="47">
        <v>1276.2</v>
      </c>
    </row>
    <row r="693" spans="1:2">
      <c r="A693" s="101">
        <v>43119</v>
      </c>
      <c r="B693" s="47">
        <v>1276.75</v>
      </c>
    </row>
    <row r="694" spans="1:2">
      <c r="A694" s="101">
        <v>43118</v>
      </c>
      <c r="B694" s="47">
        <v>1265.3</v>
      </c>
    </row>
    <row r="695" spans="1:2">
      <c r="A695" s="101">
        <v>43117</v>
      </c>
      <c r="B695" s="47">
        <v>1312.4</v>
      </c>
    </row>
    <row r="696" spans="1:2">
      <c r="A696" s="101">
        <v>43116</v>
      </c>
      <c r="B696" s="47">
        <v>1326.7</v>
      </c>
    </row>
    <row r="697" spans="1:2">
      <c r="A697" s="101">
        <v>43115</v>
      </c>
      <c r="B697" s="47">
        <v>1352.9</v>
      </c>
    </row>
    <row r="698" spans="1:2">
      <c r="A698" s="101">
        <v>43112</v>
      </c>
      <c r="B698" s="47">
        <v>1368</v>
      </c>
    </row>
    <row r="699" spans="1:2">
      <c r="A699" s="101">
        <v>43111</v>
      </c>
      <c r="B699" s="47">
        <v>1344.65</v>
      </c>
    </row>
    <row r="700" spans="1:2">
      <c r="A700" s="101">
        <v>43110</v>
      </c>
      <c r="B700" s="47">
        <v>1350</v>
      </c>
    </row>
    <row r="701" spans="1:2">
      <c r="A701" s="101">
        <v>43109</v>
      </c>
      <c r="B701" s="47">
        <v>1328.65</v>
      </c>
    </row>
    <row r="702" spans="1:2">
      <c r="A702" s="101">
        <v>43108</v>
      </c>
      <c r="B702" s="47">
        <v>1349.65</v>
      </c>
    </row>
    <row r="703" spans="1:2">
      <c r="A703" s="101">
        <v>43105</v>
      </c>
      <c r="B703" s="47">
        <v>1348.6</v>
      </c>
    </row>
    <row r="704" spans="1:2">
      <c r="A704" s="101">
        <v>43104</v>
      </c>
      <c r="B704" s="47">
        <v>1349.9</v>
      </c>
    </row>
    <row r="705" spans="1:2">
      <c r="A705" s="101">
        <v>43103</v>
      </c>
      <c r="B705" s="47">
        <v>1365.25</v>
      </c>
    </row>
    <row r="706" spans="1:2">
      <c r="A706" s="101">
        <v>43102</v>
      </c>
      <c r="B706" s="47">
        <v>1369.05</v>
      </c>
    </row>
    <row r="707" spans="1:2">
      <c r="A707" s="101">
        <v>43101</v>
      </c>
      <c r="B707" s="47">
        <v>1360.5</v>
      </c>
    </row>
    <row r="708" spans="1:2">
      <c r="A708" s="101">
        <v>43098</v>
      </c>
      <c r="B708" s="47">
        <v>1355</v>
      </c>
    </row>
    <row r="709" spans="1:2">
      <c r="A709" s="101">
        <v>43097</v>
      </c>
      <c r="B709" s="47">
        <v>1368.05</v>
      </c>
    </row>
    <row r="710" spans="1:2">
      <c r="A710" s="101">
        <v>43096</v>
      </c>
      <c r="B710" s="47">
        <v>1352.7</v>
      </c>
    </row>
    <row r="711" spans="1:2">
      <c r="A711" s="101">
        <v>43095</v>
      </c>
      <c r="B711" s="47">
        <v>1354.55</v>
      </c>
    </row>
    <row r="712" spans="1:2">
      <c r="A712" s="101">
        <v>43091</v>
      </c>
      <c r="B712" s="47">
        <v>1347.8</v>
      </c>
    </row>
    <row r="713" spans="1:2">
      <c r="A713" s="101">
        <v>43090</v>
      </c>
      <c r="B713" s="47">
        <v>1324.9</v>
      </c>
    </row>
    <row r="714" spans="1:2">
      <c r="A714" s="101">
        <v>43089</v>
      </c>
      <c r="B714" s="47">
        <v>1280.3</v>
      </c>
    </row>
    <row r="715" spans="1:2">
      <c r="A715" s="101">
        <v>43088</v>
      </c>
      <c r="B715" s="47">
        <v>1281</v>
      </c>
    </row>
    <row r="716" spans="1:2">
      <c r="A716" s="101">
        <v>43087</v>
      </c>
      <c r="B716" s="47">
        <v>1282.8499999999999</v>
      </c>
    </row>
    <row r="717" spans="1:2">
      <c r="A717" s="101">
        <v>43084</v>
      </c>
      <c r="B717" s="47">
        <v>1268.05</v>
      </c>
    </row>
    <row r="718" spans="1:2">
      <c r="A718" s="101">
        <v>43083</v>
      </c>
      <c r="B718" s="47">
        <v>1218.0999999999999</v>
      </c>
    </row>
    <row r="719" spans="1:2">
      <c r="A719" s="101">
        <v>43082</v>
      </c>
      <c r="B719" s="47">
        <v>1223.55</v>
      </c>
    </row>
    <row r="720" spans="1:2">
      <c r="A720" s="101">
        <v>43081</v>
      </c>
      <c r="B720" s="47">
        <v>1237.8</v>
      </c>
    </row>
    <row r="721" spans="1:2">
      <c r="A721" s="101">
        <v>43080</v>
      </c>
      <c r="B721" s="47">
        <v>1221</v>
      </c>
    </row>
    <row r="722" spans="1:2">
      <c r="A722" s="101">
        <v>43077</v>
      </c>
      <c r="B722" s="47">
        <v>1252.0999999999999</v>
      </c>
    </row>
    <row r="723" spans="1:2">
      <c r="A723" s="101">
        <v>43076</v>
      </c>
      <c r="B723" s="47">
        <v>1232.1500000000001</v>
      </c>
    </row>
    <row r="724" spans="1:2">
      <c r="A724" s="101">
        <v>43075</v>
      </c>
      <c r="B724" s="47">
        <v>1224.8</v>
      </c>
    </row>
    <row r="725" spans="1:2">
      <c r="A725" s="101">
        <v>43074</v>
      </c>
      <c r="B725" s="47">
        <v>1224.5999999999999</v>
      </c>
    </row>
    <row r="726" spans="1:2">
      <c r="A726" s="101">
        <v>43073</v>
      </c>
      <c r="B726" s="47">
        <v>1267.9000000000001</v>
      </c>
    </row>
    <row r="727" spans="1:2">
      <c r="A727" s="101">
        <v>43070</v>
      </c>
      <c r="B727" s="47">
        <v>1297.8499999999999</v>
      </c>
    </row>
    <row r="728" spans="1:2">
      <c r="A728" s="101">
        <v>43069</v>
      </c>
      <c r="B728" s="47">
        <v>1265.1500000000001</v>
      </c>
    </row>
    <row r="729" spans="1:2">
      <c r="A729" s="101">
        <v>43068</v>
      </c>
      <c r="B729" s="47">
        <v>1192.1500000000001</v>
      </c>
    </row>
    <row r="730" spans="1:2">
      <c r="A730" s="101">
        <v>43067</v>
      </c>
      <c r="B730" s="47">
        <v>1199.95</v>
      </c>
    </row>
    <row r="731" spans="1:2">
      <c r="A731" s="101">
        <v>43066</v>
      </c>
      <c r="B731" s="47">
        <v>1199.55</v>
      </c>
    </row>
    <row r="732" spans="1:2">
      <c r="A732" s="101">
        <v>43063</v>
      </c>
      <c r="B732" s="47">
        <v>1196.9000000000001</v>
      </c>
    </row>
    <row r="733" spans="1:2">
      <c r="A733" s="101">
        <v>43062</v>
      </c>
      <c r="B733" s="47">
        <v>1193</v>
      </c>
    </row>
    <row r="734" spans="1:2">
      <c r="A734" s="101">
        <v>43061</v>
      </c>
      <c r="B734" s="47">
        <v>1199.1500000000001</v>
      </c>
    </row>
    <row r="735" spans="1:2">
      <c r="A735" s="101">
        <v>43060</v>
      </c>
      <c r="B735" s="47">
        <v>1192.55</v>
      </c>
    </row>
    <row r="736" spans="1:2">
      <c r="A736" s="101">
        <v>43059</v>
      </c>
      <c r="B736" s="47">
        <v>1203</v>
      </c>
    </row>
    <row r="737" spans="1:2">
      <c r="A737" s="101">
        <v>43056</v>
      </c>
      <c r="B737" s="47">
        <v>1197.5</v>
      </c>
    </row>
    <row r="738" spans="1:2">
      <c r="A738" s="101">
        <v>43055</v>
      </c>
      <c r="B738" s="47">
        <v>1188.8499999999999</v>
      </c>
    </row>
    <row r="739" spans="1:2">
      <c r="A739" s="101">
        <v>43054</v>
      </c>
      <c r="B739" s="47">
        <v>1172.45</v>
      </c>
    </row>
    <row r="740" spans="1:2">
      <c r="A740" s="101">
        <v>43053</v>
      </c>
      <c r="B740" s="47">
        <v>1155.75</v>
      </c>
    </row>
    <row r="741" spans="1:2">
      <c r="A741" s="101">
        <v>43052</v>
      </c>
      <c r="B741" s="47">
        <v>1122.5</v>
      </c>
    </row>
    <row r="742" spans="1:2">
      <c r="A742" s="101">
        <v>43049</v>
      </c>
      <c r="B742" s="47">
        <v>1132.95</v>
      </c>
    </row>
    <row r="743" spans="1:2">
      <c r="A743" s="101">
        <v>43048</v>
      </c>
      <c r="B743" s="47">
        <v>1152.1500000000001</v>
      </c>
    </row>
    <row r="744" spans="1:2">
      <c r="A744" s="101">
        <v>43047</v>
      </c>
      <c r="B744" s="47">
        <v>1151.5</v>
      </c>
    </row>
    <row r="745" spans="1:2">
      <c r="A745" s="101">
        <v>43046</v>
      </c>
      <c r="B745" s="47">
        <v>1185.25</v>
      </c>
    </row>
    <row r="746" spans="1:2">
      <c r="A746" s="101">
        <v>43045</v>
      </c>
      <c r="B746" s="47">
        <v>1181.0999999999999</v>
      </c>
    </row>
  </sheetData>
  <autoFilter ref="A1:B746" xr:uid="{D96F29D4-A77D-4A0A-ADCC-A4FA583682C0}"/>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920C36-05DD-474B-BA2E-30E43FB4EB77}">
  <dimension ref="A2:K28"/>
  <sheetViews>
    <sheetView showGridLines="0" workbookViewId="0">
      <selection activeCell="D28" sqref="D28"/>
    </sheetView>
  </sheetViews>
  <sheetFormatPr defaultRowHeight="14.4"/>
  <cols>
    <col min="1" max="1" width="2" customWidth="1"/>
    <col min="2" max="2" width="40.44140625" customWidth="1"/>
    <col min="3" max="3" width="13.44140625" customWidth="1"/>
    <col min="4" max="4" width="17" customWidth="1"/>
    <col min="5" max="5" width="8.88671875" customWidth="1"/>
  </cols>
  <sheetData>
    <row r="2" spans="2:11" ht="18">
      <c r="B2" s="93" t="s">
        <v>16</v>
      </c>
      <c r="C2" s="93" t="s">
        <v>17</v>
      </c>
      <c r="D2" s="93" t="s">
        <v>18</v>
      </c>
    </row>
    <row r="3" spans="2:11">
      <c r="B3" s="39"/>
      <c r="C3" s="39"/>
      <c r="D3" s="39"/>
    </row>
    <row r="4" spans="2:11">
      <c r="B4" s="38" t="s">
        <v>19</v>
      </c>
      <c r="C4" s="94">
        <v>0.75</v>
      </c>
      <c r="D4" s="39"/>
    </row>
    <row r="5" spans="2:11">
      <c r="B5" s="95" t="s">
        <v>20</v>
      </c>
      <c r="C5" s="96">
        <v>0.75</v>
      </c>
      <c r="D5" s="97">
        <v>105497136</v>
      </c>
    </row>
    <row r="6" spans="2:11">
      <c r="B6" s="95" t="s">
        <v>21</v>
      </c>
      <c r="C6" s="39">
        <v>0</v>
      </c>
      <c r="D6" s="39">
        <v>0</v>
      </c>
    </row>
    <row r="7" spans="2:11">
      <c r="B7" s="38" t="s">
        <v>22</v>
      </c>
      <c r="C7" s="98">
        <v>0.25</v>
      </c>
      <c r="D7" s="39"/>
    </row>
    <row r="8" spans="2:11">
      <c r="B8" s="95" t="s">
        <v>23</v>
      </c>
      <c r="C8" s="96">
        <v>0.23499999999999999</v>
      </c>
      <c r="D8" s="97">
        <v>33056928</v>
      </c>
    </row>
    <row r="9" spans="2:11">
      <c r="B9" s="95" t="s">
        <v>24</v>
      </c>
      <c r="C9" s="96">
        <v>1.4999999999999999E-2</v>
      </c>
      <c r="D9" s="97">
        <v>2108784</v>
      </c>
    </row>
    <row r="10" spans="2:11">
      <c r="B10" s="39"/>
      <c r="C10" s="39"/>
      <c r="D10" s="39"/>
    </row>
    <row r="11" spans="2:11">
      <c r="B11" s="39"/>
      <c r="C11" s="39"/>
      <c r="D11" s="39"/>
      <c r="I11" s="31"/>
      <c r="J11" s="32"/>
      <c r="K11" s="33"/>
    </row>
    <row r="12" spans="2:11">
      <c r="B12" s="39"/>
      <c r="C12" s="39"/>
      <c r="D12" s="39"/>
      <c r="I12" s="31"/>
    </row>
    <row r="13" spans="2:11">
      <c r="B13" s="38" t="s">
        <v>25</v>
      </c>
      <c r="C13" s="98">
        <v>0.75</v>
      </c>
      <c r="D13" s="99">
        <v>105497136</v>
      </c>
    </row>
    <row r="14" spans="2:11">
      <c r="B14" s="95" t="s">
        <v>26</v>
      </c>
      <c r="C14" s="100">
        <v>0.3085</v>
      </c>
      <c r="D14" s="97">
        <v>43397136</v>
      </c>
    </row>
    <row r="15" spans="2:11">
      <c r="B15" s="95" t="s">
        <v>27</v>
      </c>
      <c r="C15" s="100">
        <v>0.4415</v>
      </c>
      <c r="D15" s="97">
        <v>62100000</v>
      </c>
    </row>
    <row r="16" spans="2:11">
      <c r="B16" s="39"/>
      <c r="C16" s="39"/>
      <c r="D16" s="39"/>
    </row>
    <row r="17" spans="1:4">
      <c r="B17" s="38" t="s">
        <v>28</v>
      </c>
      <c r="C17" s="94">
        <v>0.23499999999999999</v>
      </c>
      <c r="D17" s="99">
        <v>33056928</v>
      </c>
    </row>
    <row r="18" spans="1:4">
      <c r="B18" s="95" t="s">
        <v>29</v>
      </c>
      <c r="C18" s="96">
        <v>9.1300000000000006E-2</v>
      </c>
      <c r="D18" s="97">
        <v>12840446</v>
      </c>
    </row>
    <row r="19" spans="1:4">
      <c r="B19" s="95" t="s">
        <v>30</v>
      </c>
      <c r="C19" s="96">
        <v>0.1159</v>
      </c>
      <c r="D19" s="97">
        <v>16306069</v>
      </c>
    </row>
    <row r="20" spans="1:4">
      <c r="B20" s="95" t="s">
        <v>31</v>
      </c>
      <c r="C20" s="96">
        <v>2.7699999999999999E-2</v>
      </c>
      <c r="D20" s="97">
        <v>3899738</v>
      </c>
    </row>
    <row r="21" spans="1:4">
      <c r="B21" s="95" t="s">
        <v>32</v>
      </c>
      <c r="C21" s="96">
        <v>0</v>
      </c>
      <c r="D21" s="97">
        <v>275</v>
      </c>
    </row>
    <row r="22" spans="1:4">
      <c r="B22" s="39"/>
      <c r="C22" s="39"/>
      <c r="D22" s="39"/>
    </row>
    <row r="23" spans="1:4">
      <c r="B23" s="38" t="s">
        <v>33</v>
      </c>
      <c r="C23" s="94">
        <v>1.4999999999999999E-2</v>
      </c>
      <c r="D23" s="99">
        <v>2108784</v>
      </c>
    </row>
    <row r="24" spans="1:4">
      <c r="A24" t="s">
        <v>34</v>
      </c>
      <c r="B24" s="95" t="s">
        <v>35</v>
      </c>
      <c r="C24" s="96">
        <v>5.0000000000000001E-4</v>
      </c>
      <c r="D24" s="97">
        <v>67881</v>
      </c>
    </row>
    <row r="25" spans="1:4">
      <c r="A25" t="s">
        <v>36</v>
      </c>
      <c r="B25" s="139" t="s">
        <v>37</v>
      </c>
      <c r="C25" s="96">
        <v>1.1299999999999999E-2</v>
      </c>
      <c r="D25" s="97">
        <v>1592762</v>
      </c>
    </row>
    <row r="26" spans="1:4">
      <c r="B26" s="95" t="s">
        <v>38</v>
      </c>
      <c r="C26" s="96">
        <v>3.2000000000000002E-3</v>
      </c>
      <c r="D26" s="97">
        <v>448141</v>
      </c>
    </row>
    <row r="28" spans="1:4">
      <c r="A28" t="s">
        <v>34</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24DC9B-048A-47FF-AF31-AE894DDA8F6A}">
  <dimension ref="A1:R62"/>
  <sheetViews>
    <sheetView showGridLines="0" workbookViewId="0">
      <selection activeCell="B28" sqref="B28"/>
    </sheetView>
  </sheetViews>
  <sheetFormatPr defaultRowHeight="14.4"/>
  <cols>
    <col min="2" max="2" width="80.44140625" customWidth="1"/>
    <col min="3" max="3" width="14.6640625" customWidth="1"/>
    <col min="4" max="4" width="22.109375" customWidth="1"/>
    <col min="5" max="5" width="21.5546875" customWidth="1"/>
    <col min="8" max="8" width="60.6640625" customWidth="1"/>
    <col min="9" max="9" width="11.6640625" customWidth="1"/>
    <col min="10" max="10" width="33.6640625" customWidth="1"/>
    <col min="11" max="11" width="33.5546875" customWidth="1"/>
    <col min="13" max="13" width="10.109375" customWidth="1"/>
    <col min="14" max="14" width="70.6640625" customWidth="1"/>
    <col min="15" max="15" width="35" customWidth="1"/>
    <col min="16" max="16" width="32.88671875" customWidth="1"/>
  </cols>
  <sheetData>
    <row r="1" spans="1:18">
      <c r="A1" s="141"/>
      <c r="B1" s="142" t="s">
        <v>39</v>
      </c>
      <c r="C1" s="142"/>
      <c r="D1" s="142"/>
      <c r="E1" s="142"/>
      <c r="F1" s="141"/>
      <c r="G1" s="141"/>
      <c r="H1" s="142" t="s">
        <v>39</v>
      </c>
      <c r="I1" s="142"/>
      <c r="J1" s="142"/>
      <c r="K1" s="142"/>
      <c r="L1" s="141"/>
      <c r="M1" s="141"/>
      <c r="N1" s="141"/>
      <c r="O1" s="141"/>
      <c r="P1" s="141"/>
      <c r="Q1" s="141"/>
      <c r="R1" s="141"/>
    </row>
    <row r="2" spans="1:18" ht="27" customHeight="1">
      <c r="A2" s="141"/>
      <c r="B2" s="143" t="s">
        <v>40</v>
      </c>
      <c r="C2" s="144"/>
      <c r="D2" s="144"/>
      <c r="E2" s="145"/>
      <c r="F2" s="141"/>
      <c r="G2" s="141"/>
      <c r="H2" s="146" t="s">
        <v>41</v>
      </c>
      <c r="I2" s="147"/>
      <c r="J2" s="147"/>
      <c r="K2" s="148"/>
      <c r="L2" s="141"/>
      <c r="M2" s="141"/>
      <c r="N2" s="149" t="s">
        <v>42</v>
      </c>
      <c r="O2" s="150"/>
      <c r="P2" s="151"/>
      <c r="Q2" s="141"/>
      <c r="R2" s="141"/>
    </row>
    <row r="3" spans="1:18">
      <c r="A3" s="141"/>
      <c r="B3" s="152" t="s">
        <v>39</v>
      </c>
      <c r="C3" s="141"/>
      <c r="D3" s="141"/>
      <c r="E3" s="153"/>
      <c r="F3" s="141"/>
      <c r="G3" s="141"/>
      <c r="H3" s="154" t="s">
        <v>39</v>
      </c>
      <c r="I3" s="155"/>
      <c r="J3" s="155"/>
      <c r="K3" s="156"/>
      <c r="L3" s="141"/>
      <c r="M3" s="141"/>
      <c r="N3" s="157" t="s">
        <v>39</v>
      </c>
      <c r="O3" s="141"/>
      <c r="P3" s="158"/>
      <c r="Q3" s="141"/>
      <c r="R3" s="141"/>
    </row>
    <row r="4" spans="1:18">
      <c r="A4" s="141"/>
      <c r="B4" s="129" t="s">
        <v>39</v>
      </c>
      <c r="C4" s="128"/>
      <c r="D4" s="132" t="s">
        <v>43</v>
      </c>
      <c r="E4" s="2" t="s">
        <v>39</v>
      </c>
      <c r="F4" s="141"/>
      <c r="G4" s="141"/>
      <c r="H4" s="129" t="s">
        <v>39</v>
      </c>
      <c r="I4" s="128"/>
      <c r="J4" s="155" t="s">
        <v>43</v>
      </c>
      <c r="K4" s="156"/>
      <c r="L4" s="141"/>
      <c r="M4" s="141"/>
      <c r="N4" s="134" t="s">
        <v>39</v>
      </c>
      <c r="O4" s="155" t="s">
        <v>43</v>
      </c>
      <c r="P4" s="159"/>
      <c r="Q4" s="141"/>
      <c r="R4" s="141"/>
    </row>
    <row r="5" spans="1:18">
      <c r="A5" s="141"/>
      <c r="B5" s="131" t="s">
        <v>44</v>
      </c>
      <c r="C5" s="132" t="s">
        <v>45</v>
      </c>
      <c r="D5" s="132" t="s">
        <v>46</v>
      </c>
      <c r="E5" s="3" t="s">
        <v>47</v>
      </c>
      <c r="F5" s="141"/>
      <c r="G5" s="141"/>
      <c r="H5" s="131" t="s">
        <v>44</v>
      </c>
      <c r="I5" s="132" t="s">
        <v>48</v>
      </c>
      <c r="J5" s="132" t="s">
        <v>49</v>
      </c>
      <c r="K5" s="3" t="s">
        <v>50</v>
      </c>
      <c r="L5" s="141"/>
      <c r="M5" s="141"/>
      <c r="N5" s="4" t="s">
        <v>51</v>
      </c>
      <c r="O5" s="132" t="s">
        <v>52</v>
      </c>
      <c r="P5" s="5" t="s">
        <v>50</v>
      </c>
      <c r="Q5" s="141"/>
      <c r="R5" s="141"/>
    </row>
    <row r="6" spans="1:18" ht="18">
      <c r="A6" s="141"/>
      <c r="B6" s="6" t="s">
        <v>53</v>
      </c>
      <c r="C6" s="128"/>
      <c r="D6" s="128"/>
      <c r="E6" s="2" t="s">
        <v>39</v>
      </c>
      <c r="F6" s="141"/>
      <c r="G6" s="141"/>
      <c r="H6" s="129" t="s">
        <v>54</v>
      </c>
      <c r="I6" s="12">
        <v>18</v>
      </c>
      <c r="J6" s="13">
        <v>49385.69</v>
      </c>
      <c r="K6" s="14">
        <v>54174.59</v>
      </c>
      <c r="L6" s="141"/>
      <c r="M6" s="141"/>
      <c r="N6" s="4" t="s">
        <v>55</v>
      </c>
      <c r="O6" s="18"/>
      <c r="P6" s="24" t="s">
        <v>39</v>
      </c>
      <c r="Q6" s="141"/>
      <c r="R6" s="141"/>
    </row>
    <row r="7" spans="1:18">
      <c r="A7" s="141"/>
      <c r="B7" s="131" t="s">
        <v>56</v>
      </c>
      <c r="C7" s="128"/>
      <c r="D7" s="128"/>
      <c r="E7" s="2" t="s">
        <v>39</v>
      </c>
      <c r="F7" s="141"/>
      <c r="G7" s="141"/>
      <c r="H7" s="129" t="s">
        <v>57</v>
      </c>
      <c r="I7" s="12">
        <v>19</v>
      </c>
      <c r="J7" s="12">
        <v>361.88</v>
      </c>
      <c r="K7" s="15">
        <v>162.22999999999999</v>
      </c>
      <c r="L7" s="141"/>
      <c r="M7" s="141"/>
      <c r="N7" s="134" t="s">
        <v>58</v>
      </c>
      <c r="O7" s="13">
        <v>5684.41</v>
      </c>
      <c r="P7" s="25">
        <v>5346.62</v>
      </c>
      <c r="Q7" s="141"/>
      <c r="R7" s="141"/>
    </row>
    <row r="8" spans="1:18">
      <c r="A8" s="141"/>
      <c r="B8" s="129" t="s">
        <v>59</v>
      </c>
      <c r="C8" s="12">
        <v>3</v>
      </c>
      <c r="D8" s="13">
        <v>14556.46</v>
      </c>
      <c r="E8" s="14">
        <v>11574.89</v>
      </c>
      <c r="F8" s="141"/>
      <c r="G8" s="141"/>
      <c r="H8" s="131" t="s">
        <v>60</v>
      </c>
      <c r="I8" s="18"/>
      <c r="J8" s="16">
        <v>49747.57</v>
      </c>
      <c r="K8" s="19">
        <v>54336.82</v>
      </c>
      <c r="L8" s="141"/>
      <c r="M8" s="141"/>
      <c r="N8" s="134" t="s">
        <v>61</v>
      </c>
      <c r="O8" s="12"/>
      <c r="P8" s="26" t="s">
        <v>39</v>
      </c>
      <c r="Q8" s="141"/>
      <c r="R8" s="141"/>
    </row>
    <row r="9" spans="1:18">
      <c r="A9" s="141"/>
      <c r="B9" s="129" t="s">
        <v>62</v>
      </c>
      <c r="C9" s="12"/>
      <c r="D9" s="12">
        <v>612.16999999999996</v>
      </c>
      <c r="E9" s="15">
        <v>897.83</v>
      </c>
      <c r="F9" s="141"/>
      <c r="G9" s="141"/>
      <c r="H9" s="131" t="s">
        <v>63</v>
      </c>
      <c r="I9" s="12"/>
      <c r="J9" s="12"/>
      <c r="K9" s="15" t="s">
        <v>39</v>
      </c>
      <c r="L9" s="141"/>
      <c r="M9" s="141"/>
      <c r="N9" s="134" t="s">
        <v>64</v>
      </c>
      <c r="O9" s="13">
        <v>1992.48</v>
      </c>
      <c r="P9" s="25">
        <v>1756.98</v>
      </c>
      <c r="Q9" s="141"/>
      <c r="R9" s="141"/>
    </row>
    <row r="10" spans="1:18">
      <c r="A10" s="141"/>
      <c r="B10" s="129" t="s">
        <v>65</v>
      </c>
      <c r="C10" s="12">
        <v>3</v>
      </c>
      <c r="D10" s="12">
        <v>32.450000000000003</v>
      </c>
      <c r="E10" s="15">
        <v>41.61</v>
      </c>
      <c r="F10" s="141"/>
      <c r="G10" s="141"/>
      <c r="H10" s="129" t="s">
        <v>66</v>
      </c>
      <c r="I10" s="12" t="s">
        <v>67</v>
      </c>
      <c r="J10" s="13">
        <v>30006.69</v>
      </c>
      <c r="K10" s="14">
        <v>35080.26</v>
      </c>
      <c r="L10" s="141"/>
      <c r="M10" s="141"/>
      <c r="N10" s="134" t="s">
        <v>68</v>
      </c>
      <c r="O10" s="12">
        <v>-5.8</v>
      </c>
      <c r="P10" s="26">
        <v>-65.67</v>
      </c>
      <c r="Q10" s="141"/>
      <c r="R10" s="141"/>
    </row>
    <row r="11" spans="1:18">
      <c r="A11" s="141"/>
      <c r="B11" s="129" t="s">
        <v>69</v>
      </c>
      <c r="C11" s="12"/>
      <c r="D11" s="12">
        <v>194.98</v>
      </c>
      <c r="E11" s="15">
        <v>115.04</v>
      </c>
      <c r="F11" s="141"/>
      <c r="G11" s="141"/>
      <c r="H11" s="129" t="s">
        <v>70</v>
      </c>
      <c r="I11" s="12" t="s">
        <v>71</v>
      </c>
      <c r="J11" s="12">
        <v>278.39999999999998</v>
      </c>
      <c r="K11" s="15">
        <v>230.84</v>
      </c>
      <c r="L11" s="141"/>
      <c r="M11" s="141"/>
      <c r="N11" s="134" t="s">
        <v>72</v>
      </c>
      <c r="O11" s="12">
        <v>102.66</v>
      </c>
      <c r="P11" s="26">
        <v>147.22</v>
      </c>
      <c r="Q11" s="141"/>
      <c r="R11" s="141"/>
    </row>
    <row r="12" spans="1:18">
      <c r="A12" s="141"/>
      <c r="B12" s="129" t="s">
        <v>73</v>
      </c>
      <c r="C12" s="12">
        <v>4</v>
      </c>
      <c r="D12" s="13">
        <v>3637.61</v>
      </c>
      <c r="E12" s="14">
        <v>3637.61</v>
      </c>
      <c r="F12" s="141"/>
      <c r="G12" s="141"/>
      <c r="H12" s="129" t="s">
        <v>74</v>
      </c>
      <c r="I12" s="12" t="s">
        <v>75</v>
      </c>
      <c r="J12" s="12">
        <v>188.14</v>
      </c>
      <c r="K12" s="15">
        <v>-73.81</v>
      </c>
      <c r="L12" s="141"/>
      <c r="M12" s="141"/>
      <c r="N12" s="134" t="s">
        <v>76</v>
      </c>
      <c r="O12" s="12">
        <v>-110.42</v>
      </c>
      <c r="P12" s="26">
        <v>-46.71</v>
      </c>
      <c r="Q12" s="141"/>
      <c r="R12" s="141"/>
    </row>
    <row r="13" spans="1:18">
      <c r="A13" s="141"/>
      <c r="B13" s="129" t="s">
        <v>77</v>
      </c>
      <c r="C13" s="12"/>
      <c r="D13" s="12"/>
      <c r="E13" s="15" t="s">
        <v>39</v>
      </c>
      <c r="F13" s="141"/>
      <c r="G13" s="141"/>
      <c r="H13" s="129" t="s">
        <v>78</v>
      </c>
      <c r="I13" s="12"/>
      <c r="J13" s="12"/>
      <c r="K13" s="15" t="s">
        <v>39</v>
      </c>
      <c r="L13" s="141"/>
      <c r="M13" s="141"/>
      <c r="N13" s="134" t="s">
        <v>79</v>
      </c>
      <c r="O13" s="12">
        <v>-10.23</v>
      </c>
      <c r="P13" s="26">
        <v>-14.48</v>
      </c>
      <c r="Q13" s="141"/>
      <c r="R13" s="141"/>
    </row>
    <row r="14" spans="1:18">
      <c r="A14" s="141"/>
      <c r="B14" s="129" t="s">
        <v>80</v>
      </c>
      <c r="C14" s="12" t="s">
        <v>81</v>
      </c>
      <c r="D14" s="12">
        <v>11.52</v>
      </c>
      <c r="E14" s="15">
        <v>12.38</v>
      </c>
      <c r="F14" s="141"/>
      <c r="G14" s="141"/>
      <c r="H14" s="129" t="s">
        <v>82</v>
      </c>
      <c r="I14" s="12">
        <v>21</v>
      </c>
      <c r="J14" s="13">
        <v>2961.28</v>
      </c>
      <c r="K14" s="14">
        <v>2777.43</v>
      </c>
      <c r="L14" s="141"/>
      <c r="M14" s="141"/>
      <c r="N14" s="134" t="s">
        <v>83</v>
      </c>
      <c r="O14" s="12">
        <v>-37.49</v>
      </c>
      <c r="P14" s="26">
        <v>29.52</v>
      </c>
      <c r="Q14" s="141"/>
      <c r="R14" s="141"/>
    </row>
    <row r="15" spans="1:18">
      <c r="A15" s="141"/>
      <c r="B15" s="129" t="s">
        <v>84</v>
      </c>
      <c r="C15" s="12">
        <v>5</v>
      </c>
      <c r="D15" s="12">
        <v>966.56</v>
      </c>
      <c r="E15" s="15">
        <v>88.59</v>
      </c>
      <c r="F15" s="141"/>
      <c r="G15" s="141"/>
      <c r="H15" s="129" t="s">
        <v>85</v>
      </c>
      <c r="I15" s="12">
        <v>22</v>
      </c>
      <c r="J15" s="12">
        <v>108.15</v>
      </c>
      <c r="K15" s="15">
        <v>170.73</v>
      </c>
      <c r="L15" s="141"/>
      <c r="M15" s="141"/>
      <c r="N15" s="134" t="s">
        <v>86</v>
      </c>
      <c r="O15" s="12">
        <v>-45.01</v>
      </c>
      <c r="P15" s="26">
        <v>-38.049999999999997</v>
      </c>
      <c r="Q15" s="141"/>
      <c r="R15" s="141"/>
    </row>
    <row r="16" spans="1:18">
      <c r="A16" s="141"/>
      <c r="B16" s="129" t="s">
        <v>87</v>
      </c>
      <c r="C16" s="12">
        <v>6</v>
      </c>
      <c r="D16" s="12">
        <v>211.04</v>
      </c>
      <c r="E16" s="14">
        <v>2161.42</v>
      </c>
      <c r="F16" s="141"/>
      <c r="G16" s="141"/>
      <c r="H16" s="129" t="s">
        <v>88</v>
      </c>
      <c r="I16" s="12">
        <v>3</v>
      </c>
      <c r="J16" s="13">
        <v>1992.48</v>
      </c>
      <c r="K16" s="14">
        <v>1756.98</v>
      </c>
      <c r="L16" s="141"/>
      <c r="M16" s="141"/>
      <c r="N16" s="134" t="s">
        <v>89</v>
      </c>
      <c r="O16" s="12">
        <v>-6.9</v>
      </c>
      <c r="P16" s="26">
        <v>-14.19</v>
      </c>
      <c r="Q16" s="141"/>
      <c r="R16" s="141"/>
    </row>
    <row r="17" spans="1:18">
      <c r="A17" s="141"/>
      <c r="B17" s="129" t="s">
        <v>39</v>
      </c>
      <c r="C17" s="12"/>
      <c r="D17" s="16">
        <v>20222.79</v>
      </c>
      <c r="E17" s="17">
        <v>18529.37</v>
      </c>
      <c r="F17" s="141"/>
      <c r="G17" s="141"/>
      <c r="H17" s="129" t="s">
        <v>90</v>
      </c>
      <c r="I17" s="12">
        <v>23</v>
      </c>
      <c r="J17" s="13">
        <v>8528.02</v>
      </c>
      <c r="K17" s="14">
        <v>8839.77</v>
      </c>
      <c r="L17" s="141"/>
      <c r="M17" s="141"/>
      <c r="N17" s="4" t="s">
        <v>91</v>
      </c>
      <c r="O17" s="16">
        <v>7563.7</v>
      </c>
      <c r="P17" s="27">
        <v>7101.24</v>
      </c>
      <c r="Q17" s="141"/>
      <c r="R17" s="141"/>
    </row>
    <row r="18" spans="1:18">
      <c r="A18" s="141"/>
      <c r="B18" s="129" t="s">
        <v>39</v>
      </c>
      <c r="C18" s="12"/>
      <c r="D18" s="12"/>
      <c r="E18" s="15" t="s">
        <v>39</v>
      </c>
      <c r="F18" s="141"/>
      <c r="G18" s="141"/>
      <c r="H18" s="131" t="s">
        <v>92</v>
      </c>
      <c r="I18" s="18"/>
      <c r="J18" s="16">
        <v>44063.16</v>
      </c>
      <c r="K18" s="19">
        <v>48782.2</v>
      </c>
      <c r="L18" s="141"/>
      <c r="M18" s="141"/>
      <c r="N18" s="134" t="s">
        <v>93</v>
      </c>
      <c r="O18" s="12"/>
      <c r="P18" s="26" t="s">
        <v>39</v>
      </c>
      <c r="Q18" s="141"/>
      <c r="R18" s="141"/>
    </row>
    <row r="19" spans="1:18">
      <c r="A19" s="141"/>
      <c r="B19" s="131" t="s">
        <v>94</v>
      </c>
      <c r="C19" s="12"/>
      <c r="D19" s="12"/>
      <c r="E19" s="15" t="s">
        <v>39</v>
      </c>
      <c r="F19" s="141"/>
      <c r="G19" s="141"/>
      <c r="H19" s="131" t="s">
        <v>95</v>
      </c>
      <c r="I19" s="18"/>
      <c r="J19" s="16">
        <v>5684.41</v>
      </c>
      <c r="K19" s="19">
        <v>5554.62</v>
      </c>
      <c r="L19" s="141"/>
      <c r="M19" s="141"/>
      <c r="N19" s="134" t="s">
        <v>96</v>
      </c>
      <c r="O19" s="12"/>
      <c r="P19" s="26" t="s">
        <v>39</v>
      </c>
      <c r="Q19" s="141"/>
      <c r="R19" s="141"/>
    </row>
    <row r="20" spans="1:18">
      <c r="A20" s="141"/>
      <c r="B20" s="129" t="s">
        <v>97</v>
      </c>
      <c r="C20" s="12">
        <v>7</v>
      </c>
      <c r="D20" s="13">
        <v>2658.29</v>
      </c>
      <c r="E20" s="14">
        <v>2829.81</v>
      </c>
      <c r="F20" s="141"/>
      <c r="G20" s="141"/>
      <c r="H20" s="129" t="s">
        <v>98</v>
      </c>
      <c r="I20" s="12">
        <v>39</v>
      </c>
      <c r="J20" s="12" t="s">
        <v>99</v>
      </c>
      <c r="K20" s="15">
        <v>208</v>
      </c>
      <c r="L20" s="141"/>
      <c r="M20" s="141"/>
      <c r="N20" s="134" t="s">
        <v>100</v>
      </c>
      <c r="O20" s="12">
        <v>171.52</v>
      </c>
      <c r="P20" s="26">
        <v>-363.57</v>
      </c>
      <c r="Q20" s="141"/>
      <c r="R20" s="141"/>
    </row>
    <row r="21" spans="1:18">
      <c r="A21" s="141"/>
      <c r="B21" s="129" t="s">
        <v>101</v>
      </c>
      <c r="C21" s="12"/>
      <c r="D21" s="12"/>
      <c r="E21" s="15" t="s">
        <v>39</v>
      </c>
      <c r="F21" s="141"/>
      <c r="G21" s="141"/>
      <c r="H21" s="131" t="s">
        <v>102</v>
      </c>
      <c r="I21" s="18"/>
      <c r="J21" s="16">
        <v>5684.41</v>
      </c>
      <c r="K21" s="19">
        <v>5346.62</v>
      </c>
      <c r="L21" s="141"/>
      <c r="M21" s="141"/>
      <c r="N21" s="134" t="s">
        <v>103</v>
      </c>
      <c r="O21" s="13">
        <v>2217.4499999999998</v>
      </c>
      <c r="P21" s="26">
        <v>110.94</v>
      </c>
      <c r="Q21" s="141"/>
      <c r="R21" s="141"/>
    </row>
    <row r="22" spans="1:18">
      <c r="A22" s="141"/>
      <c r="B22" s="129" t="s">
        <v>104</v>
      </c>
      <c r="C22" s="12" t="s">
        <v>105</v>
      </c>
      <c r="D22" s="12">
        <v>373.18</v>
      </c>
      <c r="E22" s="15">
        <v>348.17</v>
      </c>
      <c r="F22" s="141"/>
      <c r="G22" s="141"/>
      <c r="H22" s="131" t="s">
        <v>106</v>
      </c>
      <c r="I22" s="18"/>
      <c r="J22" s="18"/>
      <c r="K22" s="17" t="s">
        <v>39</v>
      </c>
      <c r="L22" s="141"/>
      <c r="M22" s="141"/>
      <c r="N22" s="134" t="s">
        <v>107</v>
      </c>
      <c r="O22" s="12">
        <v>-843.48</v>
      </c>
      <c r="P22" s="26">
        <v>-405.51</v>
      </c>
      <c r="Q22" s="141"/>
      <c r="R22" s="141"/>
    </row>
    <row r="23" spans="1:18">
      <c r="A23" s="141"/>
      <c r="B23" s="129" t="s">
        <v>108</v>
      </c>
      <c r="C23" s="12">
        <v>8</v>
      </c>
      <c r="D23" s="13">
        <v>4737.58</v>
      </c>
      <c r="E23" s="14">
        <v>6947.57</v>
      </c>
      <c r="F23" s="141"/>
      <c r="G23" s="141"/>
      <c r="H23" s="129" t="s">
        <v>109</v>
      </c>
      <c r="I23" s="12"/>
      <c r="J23" s="13">
        <v>1475.3</v>
      </c>
      <c r="K23" s="14">
        <v>1595.02</v>
      </c>
      <c r="L23" s="141"/>
      <c r="M23" s="141"/>
      <c r="N23" s="134" t="s">
        <v>110</v>
      </c>
      <c r="O23" s="12">
        <v>-61</v>
      </c>
      <c r="P23" s="26">
        <v>-265.12</v>
      </c>
      <c r="Q23" s="141"/>
      <c r="R23" s="141"/>
    </row>
    <row r="24" spans="1:18">
      <c r="A24" s="141"/>
      <c r="B24" s="129" t="s">
        <v>111</v>
      </c>
      <c r="C24" s="12">
        <v>9</v>
      </c>
      <c r="D24" s="13">
        <v>1252.54</v>
      </c>
      <c r="E24" s="15">
        <v>302.54000000000002</v>
      </c>
      <c r="F24" s="141"/>
      <c r="G24" s="141"/>
      <c r="H24" s="129" t="s">
        <v>112</v>
      </c>
      <c r="I24" s="12"/>
      <c r="J24" s="12" t="s">
        <v>113</v>
      </c>
      <c r="K24" s="15">
        <v>15.14</v>
      </c>
      <c r="L24" s="141"/>
      <c r="M24" s="141"/>
      <c r="N24" s="134" t="s">
        <v>114</v>
      </c>
      <c r="O24" s="12"/>
      <c r="P24" s="26" t="s">
        <v>39</v>
      </c>
      <c r="Q24" s="141"/>
      <c r="R24" s="141"/>
    </row>
    <row r="25" spans="1:18">
      <c r="A25" s="141"/>
      <c r="B25" s="129" t="s">
        <v>115</v>
      </c>
      <c r="C25" s="12" t="s">
        <v>116</v>
      </c>
      <c r="D25" s="12">
        <v>0.71</v>
      </c>
      <c r="E25" s="15">
        <v>1.78</v>
      </c>
      <c r="F25" s="141"/>
      <c r="G25" s="141"/>
      <c r="H25" s="129" t="s">
        <v>117</v>
      </c>
      <c r="I25" s="12"/>
      <c r="J25" s="13">
        <v>1475.3</v>
      </c>
      <c r="K25" s="14">
        <v>1610.16</v>
      </c>
      <c r="L25" s="141"/>
      <c r="M25" s="141"/>
      <c r="N25" s="134" t="s">
        <v>118</v>
      </c>
      <c r="O25" s="13">
        <v>-1243.28</v>
      </c>
      <c r="P25" s="26">
        <v>391.16</v>
      </c>
      <c r="Q25" s="141"/>
      <c r="R25" s="141"/>
    </row>
    <row r="26" spans="1:18">
      <c r="A26" s="141"/>
      <c r="B26" s="129" t="s">
        <v>119</v>
      </c>
      <c r="C26" s="12" t="s">
        <v>120</v>
      </c>
      <c r="D26" s="12">
        <v>20.100000000000001</v>
      </c>
      <c r="E26" s="15">
        <v>20.95</v>
      </c>
      <c r="F26" s="141"/>
      <c r="G26" s="141"/>
      <c r="H26" s="129" t="s">
        <v>121</v>
      </c>
      <c r="I26" s="12"/>
      <c r="J26" s="12">
        <v>-67.81</v>
      </c>
      <c r="K26" s="15">
        <v>157.85</v>
      </c>
      <c r="L26" s="141"/>
      <c r="M26" s="141"/>
      <c r="N26" s="134" t="s">
        <v>122</v>
      </c>
      <c r="O26" s="12">
        <v>79.989999999999995</v>
      </c>
      <c r="P26" s="26">
        <v>65.37</v>
      </c>
      <c r="Q26" s="141"/>
      <c r="R26" s="141"/>
    </row>
    <row r="27" spans="1:18">
      <c r="A27" s="141"/>
      <c r="B27" s="129" t="s">
        <v>123</v>
      </c>
      <c r="C27" s="12" t="s">
        <v>124</v>
      </c>
      <c r="D27" s="12">
        <v>359.22</v>
      </c>
      <c r="E27" s="15">
        <v>402.89</v>
      </c>
      <c r="F27" s="141"/>
      <c r="G27" s="141"/>
      <c r="H27" s="131" t="s">
        <v>125</v>
      </c>
      <c r="I27" s="18">
        <v>24</v>
      </c>
      <c r="J27" s="16">
        <v>1407.49</v>
      </c>
      <c r="K27" s="19">
        <v>1768.01</v>
      </c>
      <c r="L27" s="141"/>
      <c r="M27" s="141"/>
      <c r="N27" s="134" t="s">
        <v>126</v>
      </c>
      <c r="O27" s="12">
        <v>-153.63</v>
      </c>
      <c r="P27" s="26">
        <v>-214.2</v>
      </c>
      <c r="Q27" s="141"/>
      <c r="R27" s="141"/>
    </row>
    <row r="28" spans="1:18">
      <c r="A28" s="141"/>
      <c r="B28" s="129" t="s">
        <v>127</v>
      </c>
      <c r="C28" s="12" t="s">
        <v>128</v>
      </c>
      <c r="D28" s="12">
        <v>204.26</v>
      </c>
      <c r="E28" s="15">
        <v>169.04</v>
      </c>
      <c r="F28" s="141"/>
      <c r="G28" s="141"/>
      <c r="H28" s="131" t="s">
        <v>129</v>
      </c>
      <c r="I28" s="18"/>
      <c r="J28" s="36">
        <v>4276.92</v>
      </c>
      <c r="K28" s="19">
        <v>3578.61</v>
      </c>
      <c r="L28" s="141"/>
      <c r="M28" s="141"/>
      <c r="N28" s="134" t="s">
        <v>130</v>
      </c>
      <c r="O28" s="12">
        <v>60.77</v>
      </c>
      <c r="P28" s="26">
        <v>15.94</v>
      </c>
      <c r="Q28" s="141"/>
      <c r="R28" s="141"/>
    </row>
    <row r="29" spans="1:18">
      <c r="A29" s="141"/>
      <c r="B29" s="129" t="s">
        <v>39</v>
      </c>
      <c r="C29" s="18"/>
      <c r="D29" s="16">
        <v>9605.8799999999992</v>
      </c>
      <c r="E29" s="17">
        <v>11022.75</v>
      </c>
      <c r="F29" s="141"/>
      <c r="G29" s="141"/>
      <c r="H29" s="129" t="s">
        <v>131</v>
      </c>
      <c r="I29" s="128"/>
      <c r="J29" s="128"/>
      <c r="K29" s="2" t="s">
        <v>39</v>
      </c>
      <c r="L29" s="141"/>
      <c r="M29" s="141"/>
      <c r="N29" s="4" t="s">
        <v>132</v>
      </c>
      <c r="O29" s="16">
        <v>7792.04</v>
      </c>
      <c r="P29" s="27">
        <v>6436.25</v>
      </c>
      <c r="Q29" s="141"/>
      <c r="R29" s="141"/>
    </row>
    <row r="30" spans="1:18">
      <c r="A30" s="141"/>
      <c r="B30" s="129" t="s">
        <v>39</v>
      </c>
      <c r="C30" s="18"/>
      <c r="D30" s="18"/>
      <c r="E30" s="17" t="s">
        <v>39</v>
      </c>
      <c r="F30" s="141"/>
      <c r="G30" s="141"/>
      <c r="H30" s="129" t="s">
        <v>133</v>
      </c>
      <c r="I30" s="128"/>
      <c r="J30" s="128"/>
      <c r="K30" s="2" t="s">
        <v>39</v>
      </c>
      <c r="L30" s="141"/>
      <c r="M30" s="141"/>
      <c r="N30" s="134" t="s">
        <v>134</v>
      </c>
      <c r="O30" s="13">
        <v>-1510.68</v>
      </c>
      <c r="P30" s="25">
        <v>-1658.85</v>
      </c>
      <c r="Q30" s="141"/>
      <c r="R30" s="141"/>
    </row>
    <row r="31" spans="1:18">
      <c r="A31" s="141"/>
      <c r="B31" s="131" t="s">
        <v>135</v>
      </c>
      <c r="C31" s="12">
        <v>3</v>
      </c>
      <c r="D31" s="12" t="s">
        <v>99</v>
      </c>
      <c r="E31" s="15">
        <v>33.369999999999997</v>
      </c>
      <c r="F31" s="141"/>
      <c r="G31" s="141"/>
      <c r="H31" s="129" t="s">
        <v>136</v>
      </c>
      <c r="I31" s="128"/>
      <c r="J31" s="128"/>
      <c r="K31" s="2" t="s">
        <v>39</v>
      </c>
      <c r="L31" s="141"/>
      <c r="M31" s="141"/>
      <c r="N31" s="4" t="s">
        <v>137</v>
      </c>
      <c r="O31" s="16">
        <v>6281.36</v>
      </c>
      <c r="P31" s="27">
        <v>4777.3999999999996</v>
      </c>
      <c r="Q31" s="141"/>
      <c r="R31" s="141"/>
    </row>
    <row r="32" spans="1:18" ht="15.6">
      <c r="A32" s="141"/>
      <c r="B32" s="8" t="s">
        <v>138</v>
      </c>
      <c r="C32" s="12"/>
      <c r="D32" s="16">
        <v>29828.67</v>
      </c>
      <c r="E32" s="19">
        <v>29585.49</v>
      </c>
      <c r="F32" s="141"/>
      <c r="G32" s="141"/>
      <c r="H32" s="129" t="s">
        <v>139</v>
      </c>
      <c r="I32" s="12"/>
      <c r="J32" s="37">
        <v>-958.05</v>
      </c>
      <c r="K32" s="15">
        <v>-35.950000000000003</v>
      </c>
      <c r="L32" s="141"/>
      <c r="M32" s="141"/>
      <c r="N32" s="4" t="s">
        <v>140</v>
      </c>
      <c r="O32" s="128"/>
      <c r="P32" s="7" t="s">
        <v>39</v>
      </c>
      <c r="Q32" s="141"/>
      <c r="R32" s="141"/>
    </row>
    <row r="33" spans="1:18" ht="15.6">
      <c r="A33" s="141"/>
      <c r="B33" s="8" t="s">
        <v>39</v>
      </c>
      <c r="C33" s="12"/>
      <c r="D33" s="18"/>
      <c r="E33" s="17" t="s">
        <v>39</v>
      </c>
      <c r="F33" s="141"/>
      <c r="G33" s="141"/>
      <c r="H33" s="129" t="s">
        <v>141</v>
      </c>
      <c r="I33" s="12"/>
      <c r="J33" s="12">
        <v>14.61</v>
      </c>
      <c r="K33" s="15">
        <v>12.56</v>
      </c>
      <c r="L33" s="141"/>
      <c r="M33" s="141"/>
      <c r="N33" s="134" t="s">
        <v>142</v>
      </c>
      <c r="O33" s="128"/>
      <c r="P33" s="7" t="s">
        <v>39</v>
      </c>
      <c r="Q33" s="141"/>
      <c r="R33" s="141"/>
    </row>
    <row r="34" spans="1:18" ht="18">
      <c r="A34" s="141"/>
      <c r="B34" s="6" t="s">
        <v>143</v>
      </c>
      <c r="C34" s="12"/>
      <c r="D34" s="12"/>
      <c r="E34" s="15" t="s">
        <v>39</v>
      </c>
      <c r="F34" s="141"/>
      <c r="G34" s="141"/>
      <c r="H34" s="131" t="s">
        <v>144</v>
      </c>
      <c r="I34" s="18"/>
      <c r="J34" s="18">
        <v>-43.44</v>
      </c>
      <c r="K34" s="17">
        <v>-23.39</v>
      </c>
      <c r="L34" s="141"/>
      <c r="M34" s="141"/>
      <c r="N34" s="134" t="s">
        <v>145</v>
      </c>
      <c r="O34" s="13">
        <v>-2961.8</v>
      </c>
      <c r="P34" s="25">
        <v>-4162.8500000000004</v>
      </c>
      <c r="Q34" s="141"/>
      <c r="R34" s="141"/>
    </row>
    <row r="35" spans="1:18">
      <c r="A35" s="141"/>
      <c r="B35" s="131" t="s">
        <v>146</v>
      </c>
      <c r="C35" s="12"/>
      <c r="D35" s="12"/>
      <c r="E35" s="15" t="s">
        <v>39</v>
      </c>
      <c r="F35" s="141"/>
      <c r="G35" s="141"/>
      <c r="H35" s="131" t="s">
        <v>147</v>
      </c>
      <c r="I35" s="18"/>
      <c r="J35" s="16">
        <v>4233.4799999999996</v>
      </c>
      <c r="K35" s="19">
        <v>3555.22</v>
      </c>
      <c r="L35" s="141"/>
      <c r="M35" s="141"/>
      <c r="N35" s="134" t="s">
        <v>148</v>
      </c>
      <c r="O35" s="12">
        <v>254.62</v>
      </c>
      <c r="P35" s="26">
        <v>88.91</v>
      </c>
      <c r="Q35" s="141"/>
      <c r="R35" s="141"/>
    </row>
    <row r="36" spans="1:18">
      <c r="A36" s="141"/>
      <c r="B36" s="129" t="s">
        <v>149</v>
      </c>
      <c r="C36" s="12">
        <v>10</v>
      </c>
      <c r="D36" s="13">
        <v>1406.63</v>
      </c>
      <c r="E36" s="14">
        <v>1406.63</v>
      </c>
      <c r="F36" s="141"/>
      <c r="G36" s="141"/>
      <c r="H36" s="129" t="s">
        <v>150</v>
      </c>
      <c r="I36" s="12"/>
      <c r="J36" s="12"/>
      <c r="K36" s="15" t="s">
        <v>39</v>
      </c>
      <c r="L36" s="141"/>
      <c r="M36" s="141"/>
      <c r="N36" s="134" t="s">
        <v>151</v>
      </c>
      <c r="O36" s="12">
        <v>0.86</v>
      </c>
      <c r="P36" s="26">
        <v>-2.31</v>
      </c>
      <c r="Q36" s="141"/>
      <c r="R36" s="141"/>
    </row>
    <row r="37" spans="1:18">
      <c r="A37" s="141"/>
      <c r="B37" s="129" t="s">
        <v>152</v>
      </c>
      <c r="C37" s="12" t="s">
        <v>153</v>
      </c>
      <c r="D37" s="13">
        <v>21761.01</v>
      </c>
      <c r="E37" s="14">
        <v>19392.87</v>
      </c>
      <c r="F37" s="141"/>
      <c r="G37" s="141"/>
      <c r="H37" s="9" t="s">
        <v>154</v>
      </c>
      <c r="I37" s="20">
        <v>31</v>
      </c>
      <c r="J37" s="20">
        <v>30.41</v>
      </c>
      <c r="K37" s="23">
        <v>25.44</v>
      </c>
      <c r="L37" s="141"/>
      <c r="M37" s="141"/>
      <c r="N37" s="134" t="s">
        <v>155</v>
      </c>
      <c r="O37" s="12">
        <v>20</v>
      </c>
      <c r="P37" s="26">
        <v>139.01</v>
      </c>
      <c r="Q37" s="141"/>
      <c r="R37" s="141"/>
    </row>
    <row r="38" spans="1:18">
      <c r="A38" s="141"/>
      <c r="B38" s="129" t="s">
        <v>39</v>
      </c>
      <c r="C38" s="12"/>
      <c r="D38" s="16">
        <v>23167.64</v>
      </c>
      <c r="E38" s="19">
        <v>20799.5</v>
      </c>
      <c r="F38" s="141"/>
      <c r="G38" s="141"/>
      <c r="H38" s="160" t="s">
        <v>39</v>
      </c>
      <c r="I38" s="160"/>
      <c r="J38" s="160"/>
      <c r="K38" s="160"/>
      <c r="L38" s="141"/>
      <c r="M38" s="141"/>
      <c r="N38" s="134" t="s">
        <v>156</v>
      </c>
      <c r="O38" s="12">
        <v>1.07</v>
      </c>
      <c r="P38" s="26">
        <v>-0.17</v>
      </c>
      <c r="Q38" s="141"/>
      <c r="R38" s="141"/>
    </row>
    <row r="39" spans="1:18">
      <c r="A39" s="141"/>
      <c r="B39" s="129" t="s">
        <v>39</v>
      </c>
      <c r="C39" s="12"/>
      <c r="D39" s="18"/>
      <c r="E39" s="17" t="s">
        <v>39</v>
      </c>
      <c r="F39" s="141"/>
      <c r="G39" s="141"/>
      <c r="H39" s="141"/>
      <c r="I39" s="141"/>
      <c r="J39" s="141"/>
      <c r="K39" s="141"/>
      <c r="L39" s="141"/>
      <c r="M39" s="141"/>
      <c r="N39" s="134" t="s">
        <v>157</v>
      </c>
      <c r="O39" s="12">
        <v>6.53</v>
      </c>
      <c r="P39" s="26">
        <v>14.2</v>
      </c>
      <c r="Q39" s="141"/>
      <c r="R39" s="141"/>
    </row>
    <row r="40" spans="1:18">
      <c r="A40" s="141"/>
      <c r="B40" s="131" t="s">
        <v>158</v>
      </c>
      <c r="C40" s="12"/>
      <c r="D40" s="12"/>
      <c r="E40" s="15" t="s">
        <v>39</v>
      </c>
      <c r="F40" s="141"/>
      <c r="G40" s="141"/>
      <c r="H40" s="141"/>
      <c r="I40" s="141"/>
      <c r="J40" s="141"/>
      <c r="K40" s="141"/>
      <c r="L40" s="141"/>
      <c r="M40" s="141"/>
      <c r="N40" s="4" t="s">
        <v>159</v>
      </c>
      <c r="O40" s="16">
        <v>-2678.72</v>
      </c>
      <c r="P40" s="27">
        <v>-3923.21</v>
      </c>
      <c r="Q40" s="141"/>
      <c r="R40" s="141"/>
    </row>
    <row r="41" spans="1:18">
      <c r="A41" s="141"/>
      <c r="B41" s="131" t="s">
        <v>39</v>
      </c>
      <c r="C41" s="12"/>
      <c r="D41" s="12"/>
      <c r="E41" s="15" t="s">
        <v>39</v>
      </c>
      <c r="F41" s="141"/>
      <c r="G41" s="141"/>
      <c r="H41" s="141"/>
      <c r="I41" s="141"/>
      <c r="J41" s="141"/>
      <c r="K41" s="141"/>
      <c r="L41" s="141"/>
      <c r="M41" s="141"/>
      <c r="N41" s="4" t="s">
        <v>160</v>
      </c>
      <c r="O41" s="128"/>
      <c r="P41" s="7" t="s">
        <v>39</v>
      </c>
      <c r="Q41" s="141"/>
      <c r="R41" s="141"/>
    </row>
    <row r="42" spans="1:18">
      <c r="A42" s="141"/>
      <c r="B42" s="131" t="s">
        <v>161</v>
      </c>
      <c r="C42" s="12"/>
      <c r="D42" s="12"/>
      <c r="E42" s="15" t="s">
        <v>39</v>
      </c>
      <c r="F42" s="141"/>
      <c r="G42" s="141"/>
      <c r="H42" s="141"/>
      <c r="I42" s="141"/>
      <c r="J42" s="141"/>
      <c r="K42" s="141"/>
      <c r="L42" s="141"/>
      <c r="M42" s="141"/>
      <c r="N42" s="134" t="s">
        <v>162</v>
      </c>
      <c r="O42" s="12">
        <v>-19.8</v>
      </c>
      <c r="P42" s="26">
        <v>-149.22</v>
      </c>
      <c r="Q42" s="141"/>
      <c r="R42" s="141"/>
    </row>
    <row r="43" spans="1:18">
      <c r="A43" s="141"/>
      <c r="B43" s="129" t="s">
        <v>163</v>
      </c>
      <c r="C43" s="12"/>
      <c r="D43" s="12"/>
      <c r="E43" s="15" t="s">
        <v>39</v>
      </c>
      <c r="F43" s="141"/>
      <c r="G43" s="141"/>
      <c r="H43" s="141"/>
      <c r="I43" s="141"/>
      <c r="J43" s="141"/>
      <c r="K43" s="141"/>
      <c r="L43" s="141"/>
      <c r="M43" s="141"/>
      <c r="N43" s="134" t="s">
        <v>164</v>
      </c>
      <c r="O43" s="12">
        <v>-659</v>
      </c>
      <c r="P43" s="26">
        <v>337.32</v>
      </c>
      <c r="Q43" s="141"/>
      <c r="R43" s="141"/>
    </row>
    <row r="44" spans="1:18">
      <c r="A44" s="141"/>
      <c r="B44" s="129" t="s">
        <v>165</v>
      </c>
      <c r="C44" s="12">
        <v>11</v>
      </c>
      <c r="D44" s="12">
        <v>42.84</v>
      </c>
      <c r="E44" s="15">
        <v>29.78</v>
      </c>
      <c r="F44" s="141"/>
      <c r="G44" s="141"/>
      <c r="H44" s="141"/>
      <c r="I44" s="141"/>
      <c r="J44" s="141"/>
      <c r="K44" s="141"/>
      <c r="L44" s="141"/>
      <c r="M44" s="141"/>
      <c r="N44" s="134" t="s">
        <v>166</v>
      </c>
      <c r="O44" s="13">
        <v>-1865.16</v>
      </c>
      <c r="P44" s="26">
        <v>-678.26</v>
      </c>
      <c r="Q44" s="141"/>
      <c r="R44" s="141"/>
    </row>
    <row r="45" spans="1:18">
      <c r="A45" s="141"/>
      <c r="B45" s="129" t="s">
        <v>167</v>
      </c>
      <c r="C45" s="12">
        <v>12</v>
      </c>
      <c r="D45" s="12">
        <v>107.53</v>
      </c>
      <c r="E45" s="15">
        <v>46.76</v>
      </c>
      <c r="F45" s="141"/>
      <c r="G45" s="141"/>
      <c r="H45" s="141"/>
      <c r="I45" s="141"/>
      <c r="J45" s="141"/>
      <c r="K45" s="141"/>
      <c r="L45" s="141"/>
      <c r="M45" s="141"/>
      <c r="N45" s="134" t="s">
        <v>168</v>
      </c>
      <c r="O45" s="12">
        <v>-103.66</v>
      </c>
      <c r="P45" s="26">
        <v>-146.81</v>
      </c>
      <c r="Q45" s="141"/>
      <c r="R45" s="141"/>
    </row>
    <row r="46" spans="1:18">
      <c r="A46" s="141"/>
      <c r="B46" s="129" t="s">
        <v>169</v>
      </c>
      <c r="C46" s="12">
        <v>13</v>
      </c>
      <c r="D46" s="12">
        <v>158.16999999999999</v>
      </c>
      <c r="E46" s="15">
        <v>62.77</v>
      </c>
      <c r="F46" s="141"/>
      <c r="G46" s="141"/>
      <c r="H46" s="141"/>
      <c r="I46" s="141"/>
      <c r="J46" s="141"/>
      <c r="K46" s="141"/>
      <c r="L46" s="141"/>
      <c r="M46" s="141"/>
      <c r="N46" s="134" t="s">
        <v>170</v>
      </c>
      <c r="O46" s="12">
        <v>-5.0199999999999996</v>
      </c>
      <c r="P46" s="28" t="s">
        <v>171</v>
      </c>
      <c r="Q46" s="141"/>
      <c r="R46" s="141"/>
    </row>
    <row r="47" spans="1:18">
      <c r="A47" s="141"/>
      <c r="B47" s="129" t="s">
        <v>172</v>
      </c>
      <c r="C47" s="12" t="s">
        <v>173</v>
      </c>
      <c r="D47" s="12">
        <v>73.69</v>
      </c>
      <c r="E47" s="15">
        <v>156.12</v>
      </c>
      <c r="F47" s="141"/>
      <c r="G47" s="141"/>
      <c r="H47" s="141"/>
      <c r="I47" s="141"/>
      <c r="J47" s="141"/>
      <c r="K47" s="141"/>
      <c r="L47" s="141"/>
      <c r="M47" s="141"/>
      <c r="N47" s="4" t="s">
        <v>174</v>
      </c>
      <c r="O47" s="16">
        <v>-2652.64</v>
      </c>
      <c r="P47" s="24">
        <v>-636.97</v>
      </c>
      <c r="Q47" s="141"/>
      <c r="R47" s="141"/>
    </row>
    <row r="48" spans="1:18">
      <c r="A48" s="141"/>
      <c r="B48" s="129" t="s">
        <v>39</v>
      </c>
      <c r="C48" s="12"/>
      <c r="D48" s="18">
        <v>382.23</v>
      </c>
      <c r="E48" s="17">
        <v>295.43</v>
      </c>
      <c r="F48" s="141"/>
      <c r="G48" s="141"/>
      <c r="H48" s="141"/>
      <c r="I48" s="141"/>
      <c r="J48" s="141"/>
      <c r="K48" s="141"/>
      <c r="L48" s="141"/>
      <c r="M48" s="141"/>
      <c r="N48" s="4" t="s">
        <v>175</v>
      </c>
      <c r="O48" s="18">
        <v>950</v>
      </c>
      <c r="P48" s="24">
        <v>217.22</v>
      </c>
      <c r="Q48" s="141"/>
      <c r="R48" s="141"/>
    </row>
    <row r="49" spans="1:18">
      <c r="A49" s="141"/>
      <c r="B49" s="129" t="s">
        <v>39</v>
      </c>
      <c r="C49" s="12"/>
      <c r="D49" s="18"/>
      <c r="E49" s="17" t="s">
        <v>39</v>
      </c>
      <c r="F49" s="141"/>
      <c r="G49" s="141"/>
      <c r="H49" s="141"/>
      <c r="I49" s="141"/>
      <c r="J49" s="141"/>
      <c r="K49" s="141"/>
      <c r="L49" s="141"/>
      <c r="M49" s="141"/>
      <c r="N49" s="134" t="s">
        <v>176</v>
      </c>
      <c r="O49" s="12">
        <v>302.54000000000002</v>
      </c>
      <c r="P49" s="26">
        <v>85.32</v>
      </c>
      <c r="Q49" s="141"/>
      <c r="R49" s="141"/>
    </row>
    <row r="50" spans="1:18">
      <c r="A50" s="141"/>
      <c r="B50" s="131" t="s">
        <v>177</v>
      </c>
      <c r="C50" s="12"/>
      <c r="D50" s="12"/>
      <c r="E50" s="15" t="s">
        <v>39</v>
      </c>
      <c r="F50" s="141"/>
      <c r="G50" s="141"/>
      <c r="H50" s="141"/>
      <c r="I50" s="141"/>
      <c r="J50" s="141"/>
      <c r="K50" s="141"/>
      <c r="L50" s="141"/>
      <c r="M50" s="141"/>
      <c r="N50" s="134" t="s">
        <v>178</v>
      </c>
      <c r="O50" s="13">
        <v>1252.54</v>
      </c>
      <c r="P50" s="26">
        <v>302.54000000000002</v>
      </c>
      <c r="Q50" s="141"/>
      <c r="R50" s="141"/>
    </row>
    <row r="51" spans="1:18">
      <c r="A51" s="141"/>
      <c r="B51" s="129" t="s">
        <v>163</v>
      </c>
      <c r="C51" s="12"/>
      <c r="D51" s="12"/>
      <c r="E51" s="15" t="s">
        <v>39</v>
      </c>
      <c r="F51" s="141"/>
      <c r="G51" s="141"/>
      <c r="H51" s="141"/>
      <c r="I51" s="141"/>
      <c r="J51" s="141"/>
      <c r="K51" s="141"/>
      <c r="L51" s="141"/>
      <c r="M51" s="141"/>
      <c r="N51" s="10" t="s">
        <v>175</v>
      </c>
      <c r="O51" s="29">
        <v>950</v>
      </c>
      <c r="P51" s="30">
        <v>217.22</v>
      </c>
      <c r="Q51" s="141"/>
      <c r="R51" s="141"/>
    </row>
    <row r="52" spans="1:18">
      <c r="A52" s="141"/>
      <c r="B52" s="129" t="s">
        <v>179</v>
      </c>
      <c r="C52" s="12">
        <v>14</v>
      </c>
      <c r="D52" s="13">
        <v>1461</v>
      </c>
      <c r="E52" s="14">
        <v>2120</v>
      </c>
      <c r="F52" s="141"/>
      <c r="G52" s="141"/>
      <c r="H52" s="141"/>
      <c r="I52" s="141"/>
      <c r="J52" s="141"/>
      <c r="K52" s="141"/>
      <c r="L52" s="141"/>
      <c r="M52" s="141"/>
      <c r="N52" s="161" t="s">
        <v>39</v>
      </c>
      <c r="O52" s="161"/>
      <c r="P52" s="161"/>
      <c r="Q52" s="141"/>
      <c r="R52" s="141"/>
    </row>
    <row r="53" spans="1:18">
      <c r="A53" s="141"/>
      <c r="B53" s="129" t="s">
        <v>180</v>
      </c>
      <c r="C53" s="12">
        <v>15</v>
      </c>
      <c r="D53" s="12"/>
      <c r="E53" s="15" t="s">
        <v>39</v>
      </c>
      <c r="F53" s="141"/>
      <c r="G53" s="141"/>
      <c r="H53" s="141"/>
      <c r="I53" s="141"/>
      <c r="J53" s="141"/>
      <c r="K53" s="141"/>
      <c r="L53" s="141"/>
      <c r="M53" s="141"/>
      <c r="N53" s="141"/>
      <c r="O53" s="141"/>
      <c r="P53" s="141"/>
      <c r="Q53" s="141"/>
      <c r="R53" s="141"/>
    </row>
    <row r="54" spans="1:18">
      <c r="A54" s="141"/>
      <c r="B54" s="129" t="s">
        <v>181</v>
      </c>
      <c r="C54" s="12"/>
      <c r="D54" s="12">
        <v>545.74</v>
      </c>
      <c r="E54" s="15">
        <v>667.9</v>
      </c>
      <c r="F54" s="141"/>
      <c r="G54" s="141"/>
      <c r="H54" s="141"/>
      <c r="I54" s="141"/>
      <c r="J54" s="141"/>
      <c r="K54" s="141"/>
      <c r="L54" s="141"/>
      <c r="M54" s="141"/>
      <c r="N54" s="141"/>
      <c r="O54" s="141"/>
      <c r="P54" s="141"/>
      <c r="Q54" s="141"/>
      <c r="R54" s="141"/>
    </row>
    <row r="55" spans="1:18">
      <c r="A55" s="141"/>
      <c r="B55" s="129" t="s">
        <v>182</v>
      </c>
      <c r="C55" s="12"/>
      <c r="D55" s="13">
        <v>3410.21</v>
      </c>
      <c r="E55" s="15">
        <v>4539.6499999999996</v>
      </c>
      <c r="F55" s="141"/>
      <c r="G55" s="141"/>
      <c r="H55" s="141"/>
      <c r="I55" s="141"/>
      <c r="J55" s="141"/>
      <c r="K55" s="141"/>
      <c r="L55" s="141"/>
      <c r="M55" s="141"/>
      <c r="N55" s="141"/>
      <c r="O55" s="141"/>
      <c r="P55" s="141"/>
      <c r="Q55" s="141"/>
      <c r="R55" s="141"/>
    </row>
    <row r="56" spans="1:18">
      <c r="A56" s="141"/>
      <c r="B56" s="129" t="s">
        <v>183</v>
      </c>
      <c r="C56" s="12" t="s">
        <v>184</v>
      </c>
      <c r="D56" s="12">
        <v>226.54</v>
      </c>
      <c r="E56" s="15">
        <v>410.47</v>
      </c>
      <c r="F56" s="141"/>
      <c r="G56" s="141"/>
      <c r="H56" s="141"/>
      <c r="I56" s="141"/>
      <c r="J56" s="141"/>
      <c r="K56" s="141"/>
      <c r="L56" s="141"/>
      <c r="M56" s="141"/>
      <c r="N56" s="141"/>
      <c r="O56" s="141"/>
      <c r="P56" s="141"/>
      <c r="Q56" s="141"/>
      <c r="R56" s="141"/>
    </row>
    <row r="57" spans="1:18">
      <c r="A57" s="141"/>
      <c r="B57" s="129" t="s">
        <v>185</v>
      </c>
      <c r="C57" s="12">
        <v>16</v>
      </c>
      <c r="D57" s="12">
        <v>308.18</v>
      </c>
      <c r="E57" s="15">
        <v>467.61</v>
      </c>
      <c r="F57" s="141"/>
      <c r="G57" s="141"/>
      <c r="H57" s="141"/>
      <c r="I57" s="141"/>
      <c r="J57" s="141"/>
      <c r="K57" s="141"/>
      <c r="L57" s="141"/>
      <c r="M57" s="141"/>
      <c r="N57" s="141"/>
      <c r="O57" s="141"/>
      <c r="P57" s="141"/>
      <c r="Q57" s="141"/>
      <c r="R57" s="141"/>
    </row>
    <row r="58" spans="1:18">
      <c r="A58" s="141"/>
      <c r="B58" s="129" t="s">
        <v>186</v>
      </c>
      <c r="C58" s="12" t="s">
        <v>187</v>
      </c>
      <c r="D58" s="12">
        <v>292.52</v>
      </c>
      <c r="E58" s="15">
        <v>250.32</v>
      </c>
      <c r="F58" s="141"/>
      <c r="G58" s="141"/>
      <c r="H58" s="141"/>
      <c r="I58" s="141"/>
      <c r="J58" s="141"/>
      <c r="K58" s="141"/>
      <c r="L58" s="141"/>
      <c r="M58" s="141"/>
      <c r="N58" s="141"/>
      <c r="O58" s="141"/>
      <c r="P58" s="141"/>
      <c r="Q58" s="141"/>
      <c r="R58" s="141"/>
    </row>
    <row r="59" spans="1:18">
      <c r="A59" s="141"/>
      <c r="B59" s="129" t="s">
        <v>188</v>
      </c>
      <c r="C59" s="12">
        <v>17</v>
      </c>
      <c r="D59" s="12">
        <v>34.61</v>
      </c>
      <c r="E59" s="15">
        <v>34.61</v>
      </c>
      <c r="F59" s="141"/>
      <c r="G59" s="141"/>
      <c r="H59" s="141"/>
      <c r="I59" s="141"/>
      <c r="J59" s="141"/>
      <c r="K59" s="141"/>
      <c r="L59" s="141"/>
      <c r="M59" s="141"/>
      <c r="N59" s="141"/>
      <c r="O59" s="141"/>
      <c r="P59" s="141"/>
      <c r="Q59" s="141"/>
      <c r="R59" s="141"/>
    </row>
    <row r="60" spans="1:18">
      <c r="A60" s="141"/>
      <c r="B60" s="129" t="s">
        <v>39</v>
      </c>
      <c r="C60" s="12"/>
      <c r="D60" s="16">
        <v>6278.8</v>
      </c>
      <c r="E60" s="19">
        <v>8490.56</v>
      </c>
      <c r="F60" s="141"/>
      <c r="G60" s="141"/>
      <c r="H60" s="141"/>
      <c r="I60" s="141"/>
      <c r="J60" s="141"/>
      <c r="K60" s="141"/>
      <c r="L60" s="141"/>
      <c r="M60" s="141"/>
      <c r="N60" s="141"/>
      <c r="O60" s="141"/>
      <c r="P60" s="141"/>
      <c r="Q60" s="141"/>
      <c r="R60" s="141"/>
    </row>
    <row r="61" spans="1:18">
      <c r="A61" s="141"/>
      <c r="B61" s="11" t="s">
        <v>189</v>
      </c>
      <c r="C61" s="20" t="s">
        <v>39</v>
      </c>
      <c r="D61" s="21">
        <v>29828.67</v>
      </c>
      <c r="E61" s="22">
        <v>29585.49</v>
      </c>
      <c r="F61" s="141"/>
      <c r="G61" s="141"/>
      <c r="H61" s="141"/>
      <c r="I61" s="141"/>
      <c r="J61" s="141"/>
      <c r="K61" s="141"/>
      <c r="L61" s="141"/>
      <c r="M61" s="141"/>
      <c r="N61" s="128"/>
      <c r="O61" s="128"/>
      <c r="P61" s="128"/>
      <c r="Q61" s="141"/>
      <c r="R61" s="141"/>
    </row>
    <row r="62" spans="1:18">
      <c r="A62" s="141"/>
      <c r="B62" s="128"/>
      <c r="C62" s="128"/>
      <c r="D62" s="128"/>
      <c r="E62" s="128"/>
      <c r="F62" s="141"/>
      <c r="G62" s="141"/>
      <c r="H62" s="128"/>
      <c r="I62" s="128"/>
      <c r="J62" s="128"/>
      <c r="K62" s="128"/>
      <c r="L62" s="141"/>
      <c r="M62" s="141"/>
      <c r="N62" s="128"/>
      <c r="O62" s="128"/>
      <c r="P62" s="128"/>
      <c r="Q62" s="141"/>
      <c r="R62" s="141"/>
    </row>
  </sheetData>
  <mergeCells count="17">
    <mergeCell ref="Q1:R62"/>
    <mergeCell ref="B2:E2"/>
    <mergeCell ref="H2:K2"/>
    <mergeCell ref="N2:P2"/>
    <mergeCell ref="B3:E3"/>
    <mergeCell ref="H3:K3"/>
    <mergeCell ref="N3:P3"/>
    <mergeCell ref="J4:K4"/>
    <mergeCell ref="O4:P4"/>
    <mergeCell ref="H38:K61"/>
    <mergeCell ref="N1:P1"/>
    <mergeCell ref="N52:P60"/>
    <mergeCell ref="A1:A62"/>
    <mergeCell ref="B1:E1"/>
    <mergeCell ref="F1:G62"/>
    <mergeCell ref="H1:K1"/>
    <mergeCell ref="L1:M6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44E8D1-0A7A-4C0D-B4D9-AE170406894B}">
  <dimension ref="C2:L19"/>
  <sheetViews>
    <sheetView showGridLines="0" zoomScale="80" zoomScaleNormal="80" workbookViewId="0">
      <selection activeCell="B2" sqref="B2"/>
    </sheetView>
  </sheetViews>
  <sheetFormatPr defaultRowHeight="14.4"/>
  <cols>
    <col min="3" max="3" width="2.33203125" style="64" customWidth="1"/>
    <col min="4" max="4" width="21.88671875" style="64" bestFit="1" customWidth="1"/>
    <col min="5" max="6" width="16" style="64" customWidth="1"/>
    <col min="7" max="7" width="68.33203125" style="65" customWidth="1"/>
    <col min="8" max="12" width="8.88671875" style="65"/>
  </cols>
  <sheetData>
    <row r="2" spans="3:12">
      <c r="D2" s="135" t="s">
        <v>279</v>
      </c>
    </row>
    <row r="4" spans="3:12" ht="28.8">
      <c r="C4" s="162" t="s">
        <v>44</v>
      </c>
      <c r="D4" s="162"/>
      <c r="E4" s="69" t="s">
        <v>12</v>
      </c>
      <c r="F4" s="69" t="s">
        <v>190</v>
      </c>
      <c r="G4" s="69" t="s">
        <v>191</v>
      </c>
    </row>
    <row r="5" spans="3:12">
      <c r="C5" s="70" t="s">
        <v>192</v>
      </c>
      <c r="D5" s="70"/>
      <c r="E5" s="70"/>
      <c r="F5" s="70"/>
      <c r="G5" s="71"/>
    </row>
    <row r="6" spans="3:12" ht="43.2">
      <c r="C6" s="70"/>
      <c r="D6" s="72" t="s">
        <v>193</v>
      </c>
      <c r="E6" s="73">
        <f>'Q3'!J28/'Q3'!D38</f>
        <v>0.18460749562752185</v>
      </c>
      <c r="F6" s="74">
        <f>107.05/1315.07</f>
        <v>8.1402510892956276E-2</v>
      </c>
      <c r="G6" s="75" t="s">
        <v>290</v>
      </c>
      <c r="H6" s="67"/>
      <c r="I6" s="67"/>
      <c r="J6" s="67"/>
      <c r="K6" s="67"/>
      <c r="L6" s="67"/>
    </row>
    <row r="7" spans="3:12" ht="43.2">
      <c r="C7" s="70"/>
      <c r="D7" s="72" t="s">
        <v>194</v>
      </c>
      <c r="E7" s="73">
        <f>'Q3'!J28/'Q3'!D32</f>
        <v>0.14338285951066543</v>
      </c>
      <c r="F7" s="74">
        <f>107.05/2866.05</f>
        <v>3.7351058076446675E-2</v>
      </c>
      <c r="G7" s="75" t="s">
        <v>291</v>
      </c>
    </row>
    <row r="8" spans="3:12" ht="43.2">
      <c r="C8" s="70"/>
      <c r="D8" s="72" t="s">
        <v>195</v>
      </c>
      <c r="E8" s="73">
        <f>('Q3'!J19+'Q3'!J15+'Q3'!J16)/'Q3'!J6</f>
        <v>0.15763756667164108</v>
      </c>
      <c r="F8" s="73">
        <f>346.26/3174.94</f>
        <v>0.10906032869912502</v>
      </c>
      <c r="G8" s="75" t="s">
        <v>196</v>
      </c>
    </row>
    <row r="9" spans="3:12" ht="43.2">
      <c r="C9" s="70"/>
      <c r="D9" s="72" t="s">
        <v>197</v>
      </c>
      <c r="E9" s="73">
        <f>'Q3'!J28/'Q3'!J6</f>
        <v>8.6602414586087584E-2</v>
      </c>
      <c r="F9" s="73">
        <f>107.05/3174.94</f>
        <v>3.371717260798629E-2</v>
      </c>
      <c r="G9" s="75" t="s">
        <v>292</v>
      </c>
    </row>
    <row r="10" spans="3:12" ht="2.4" customHeight="1">
      <c r="C10" s="70"/>
      <c r="D10" s="72"/>
      <c r="E10" s="70"/>
      <c r="F10" s="70"/>
      <c r="G10" s="71"/>
    </row>
    <row r="11" spans="3:12">
      <c r="C11" s="70" t="s">
        <v>198</v>
      </c>
      <c r="D11" s="70"/>
      <c r="E11" s="70"/>
      <c r="F11" s="70"/>
      <c r="G11" s="71"/>
    </row>
    <row r="12" spans="3:12" ht="43.2">
      <c r="C12" s="70"/>
      <c r="D12" s="72" t="s">
        <v>199</v>
      </c>
      <c r="E12" s="103">
        <f>('Q3'!D44+'Q3'!D52+16.41)/'Q3'!D38</f>
        <v>6.5619545193209144E-2</v>
      </c>
      <c r="F12" s="76">
        <f>710.34/1315.07</f>
        <v>0.54015375607382121</v>
      </c>
      <c r="G12" s="75" t="s">
        <v>293</v>
      </c>
    </row>
    <row r="13" spans="3:12" ht="43.2">
      <c r="C13" s="70"/>
      <c r="D13" s="72" t="s">
        <v>200</v>
      </c>
      <c r="E13" s="76">
        <f>SUM('Q3'!D29)/SUM('Q3'!D60)</f>
        <v>1.5298910619863666</v>
      </c>
      <c r="F13" s="76">
        <f>974.18/961.75</f>
        <v>1.0129243566415389</v>
      </c>
      <c r="G13" s="75" t="s">
        <v>201</v>
      </c>
      <c r="H13" s="66"/>
      <c r="I13" s="66"/>
      <c r="J13" s="66"/>
      <c r="K13" s="66"/>
      <c r="L13" s="66"/>
    </row>
    <row r="14" spans="3:12" ht="2.4" customHeight="1">
      <c r="C14" s="70"/>
      <c r="D14" s="72"/>
      <c r="E14" s="70"/>
      <c r="F14" s="70"/>
      <c r="G14" s="71"/>
    </row>
    <row r="15" spans="3:12">
      <c r="C15" s="70" t="s">
        <v>202</v>
      </c>
      <c r="D15" s="70"/>
      <c r="E15" s="70"/>
      <c r="F15" s="70"/>
      <c r="G15" s="71"/>
    </row>
    <row r="16" spans="3:12" ht="43.2">
      <c r="C16" s="70"/>
      <c r="D16" s="72" t="s">
        <v>203</v>
      </c>
      <c r="E16" s="76">
        <f>1155/('Q3'!D38*10^6/140662848)</f>
        <v>7.0126085108366665</v>
      </c>
      <c r="F16" s="76">
        <f>386.25/(1315.07*10^7/262216965)</f>
        <v>7.7015902371166556</v>
      </c>
      <c r="G16" s="75" t="s">
        <v>204</v>
      </c>
    </row>
    <row r="17" spans="3:12" ht="61.8" customHeight="1">
      <c r="C17" s="70"/>
      <c r="D17" s="72" t="s">
        <v>205</v>
      </c>
      <c r="E17" s="76">
        <f>1155/('Q3'!J37)</f>
        <v>37.980927326537326</v>
      </c>
      <c r="F17" s="76">
        <f>386.25/4.08</f>
        <v>94.669117647058826</v>
      </c>
      <c r="G17" s="77" t="s">
        <v>206</v>
      </c>
      <c r="H17" s="68"/>
      <c r="I17" s="68"/>
      <c r="J17" s="68"/>
      <c r="K17" s="68"/>
      <c r="L17" s="68"/>
    </row>
    <row r="18" spans="3:12" ht="38.4" customHeight="1">
      <c r="C18" s="70"/>
      <c r="D18" s="70" t="s">
        <v>207</v>
      </c>
      <c r="E18" s="78">
        <f>5.5/'Q3'!J37</f>
        <v>0.18086155869779677</v>
      </c>
      <c r="F18" s="78">
        <f>0.65/4.08</f>
        <v>0.15931372549019607</v>
      </c>
      <c r="G18" s="75" t="s">
        <v>208</v>
      </c>
      <c r="H18" s="66"/>
      <c r="I18" s="66"/>
      <c r="J18" s="66"/>
      <c r="K18" s="66"/>
      <c r="L18" s="66"/>
    </row>
    <row r="19" spans="3:12" ht="14.4" customHeight="1">
      <c r="C19" s="163" t="s">
        <v>209</v>
      </c>
      <c r="D19" s="163"/>
      <c r="E19" s="163"/>
      <c r="F19" s="163"/>
      <c r="G19" s="163"/>
    </row>
  </sheetData>
  <mergeCells count="2">
    <mergeCell ref="C4:D4"/>
    <mergeCell ref="C19:G19"/>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68D26C-6C38-45B8-B672-C804973FF91C}">
  <dimension ref="A2:Q91"/>
  <sheetViews>
    <sheetView showGridLines="0" workbookViewId="0">
      <selection activeCell="A2" sqref="A2"/>
    </sheetView>
  </sheetViews>
  <sheetFormatPr defaultRowHeight="14.4"/>
  <cols>
    <col min="1" max="1" width="82.44140625" customWidth="1"/>
    <col min="2" max="2" width="22.109375" customWidth="1"/>
    <col min="3" max="3" width="21" customWidth="1"/>
    <col min="4" max="4" width="22" customWidth="1"/>
    <col min="5" max="5" width="20.6640625" customWidth="1"/>
    <col min="7" max="7" width="39.88671875" customWidth="1"/>
    <col min="9" max="9" width="20.44140625" customWidth="1"/>
  </cols>
  <sheetData>
    <row r="2" spans="1:17" ht="23.4">
      <c r="A2" s="40" t="s">
        <v>210</v>
      </c>
      <c r="G2" s="40" t="s">
        <v>211</v>
      </c>
      <c r="K2" s="1"/>
    </row>
    <row r="3" spans="1:17">
      <c r="E3" s="1"/>
      <c r="L3" s="164"/>
      <c r="M3" s="164"/>
      <c r="N3" s="164"/>
      <c r="O3" s="164"/>
      <c r="P3" s="164"/>
      <c r="Q3" s="164"/>
    </row>
    <row r="4" spans="1:17" ht="21">
      <c r="A4" s="43" t="s">
        <v>40</v>
      </c>
      <c r="B4" s="44"/>
      <c r="C4" s="44"/>
      <c r="D4" s="44"/>
      <c r="E4" s="45"/>
      <c r="G4" s="106" t="s">
        <v>212</v>
      </c>
      <c r="H4" s="62"/>
      <c r="I4" s="62"/>
      <c r="J4" s="62"/>
      <c r="K4" s="62"/>
      <c r="L4" s="62"/>
      <c r="M4" s="62"/>
      <c r="N4" s="62"/>
    </row>
    <row r="5" spans="1:17">
      <c r="A5" s="54" t="s">
        <v>39</v>
      </c>
      <c r="B5" s="130"/>
      <c r="C5" s="130"/>
      <c r="D5" s="130"/>
      <c r="E5" s="41"/>
      <c r="G5" s="62"/>
      <c r="H5" s="62"/>
      <c r="I5" s="62"/>
      <c r="J5" s="62"/>
      <c r="K5" s="62"/>
      <c r="L5" s="62"/>
      <c r="M5" s="62"/>
      <c r="N5" s="62"/>
    </row>
    <row r="6" spans="1:17">
      <c r="A6" s="54" t="s">
        <v>39</v>
      </c>
      <c r="B6" s="130"/>
      <c r="C6" s="133" t="s">
        <v>43</v>
      </c>
      <c r="D6" s="130" t="s">
        <v>39</v>
      </c>
      <c r="E6" s="41"/>
      <c r="G6" s="62"/>
      <c r="H6" s="62"/>
      <c r="I6" s="62"/>
      <c r="J6" s="62"/>
      <c r="K6" s="62"/>
      <c r="L6" s="62"/>
      <c r="M6" s="62"/>
      <c r="N6" s="62"/>
    </row>
    <row r="7" spans="1:17">
      <c r="A7" s="55" t="s">
        <v>44</v>
      </c>
      <c r="B7" s="133" t="s">
        <v>45</v>
      </c>
      <c r="C7" s="133" t="s">
        <v>46</v>
      </c>
      <c r="D7" s="133" t="s">
        <v>47</v>
      </c>
      <c r="E7" s="42" t="s">
        <v>213</v>
      </c>
      <c r="G7" s="62"/>
      <c r="H7" s="62"/>
      <c r="I7" s="62"/>
      <c r="J7" s="62"/>
      <c r="K7" s="62"/>
      <c r="L7" s="62"/>
      <c r="M7" s="62"/>
      <c r="N7" s="62"/>
    </row>
    <row r="8" spans="1:17" ht="18">
      <c r="A8" s="46" t="s">
        <v>53</v>
      </c>
      <c r="B8" s="47"/>
      <c r="C8" s="47"/>
      <c r="D8" s="47" t="s">
        <v>39</v>
      </c>
      <c r="E8" s="39"/>
      <c r="G8" s="62"/>
      <c r="H8" s="62"/>
      <c r="I8" s="62"/>
      <c r="J8" s="62"/>
      <c r="K8" s="62"/>
      <c r="L8" s="62"/>
      <c r="M8" s="62"/>
      <c r="N8" s="62"/>
    </row>
    <row r="9" spans="1:17" ht="52.5" customHeight="1">
      <c r="A9" s="48" t="s">
        <v>56</v>
      </c>
      <c r="B9" s="47"/>
      <c r="C9" s="47"/>
      <c r="D9" s="47" t="s">
        <v>39</v>
      </c>
      <c r="E9" s="59"/>
      <c r="G9" s="119" t="s">
        <v>214</v>
      </c>
      <c r="H9" s="62"/>
      <c r="I9" s="62"/>
      <c r="J9" s="62"/>
      <c r="K9" s="62"/>
      <c r="L9" s="62"/>
      <c r="M9" s="62"/>
      <c r="N9" s="62"/>
    </row>
    <row r="10" spans="1:17">
      <c r="A10" s="47" t="s">
        <v>59</v>
      </c>
      <c r="B10" s="49">
        <v>3</v>
      </c>
      <c r="C10" s="50">
        <v>14556.46</v>
      </c>
      <c r="D10" s="50">
        <v>11574.89</v>
      </c>
      <c r="E10" s="60">
        <v>9571.27</v>
      </c>
      <c r="G10" s="62"/>
      <c r="H10" s="62"/>
      <c r="I10" s="62"/>
      <c r="J10" s="62"/>
      <c r="K10" s="62"/>
      <c r="L10" s="62"/>
      <c r="M10" s="62"/>
      <c r="N10" s="62"/>
    </row>
    <row r="11" spans="1:17">
      <c r="A11" s="47" t="s">
        <v>62</v>
      </c>
      <c r="B11" s="49"/>
      <c r="C11" s="49">
        <v>612.16999999999996</v>
      </c>
      <c r="D11" s="49">
        <v>897.83</v>
      </c>
      <c r="E11" s="59">
        <v>505.22</v>
      </c>
      <c r="H11" s="62"/>
      <c r="I11" s="62"/>
      <c r="J11" s="62"/>
      <c r="K11" s="62"/>
      <c r="L11" s="62"/>
      <c r="M11" s="62"/>
      <c r="N11" s="62"/>
    </row>
    <row r="12" spans="1:17">
      <c r="A12" s="47" t="s">
        <v>65</v>
      </c>
      <c r="B12" s="49">
        <v>3</v>
      </c>
      <c r="C12" s="49">
        <v>32.450000000000003</v>
      </c>
      <c r="D12" s="49">
        <v>41.61</v>
      </c>
      <c r="E12" s="59">
        <v>57</v>
      </c>
      <c r="G12" s="62"/>
      <c r="H12" s="62"/>
      <c r="I12" s="62"/>
      <c r="J12" s="62"/>
      <c r="K12" s="62"/>
      <c r="L12" s="62"/>
      <c r="M12" s="62"/>
      <c r="N12" s="62"/>
    </row>
    <row r="13" spans="1:17">
      <c r="A13" s="47" t="s">
        <v>69</v>
      </c>
      <c r="B13" s="49"/>
      <c r="C13" s="49">
        <v>194.98</v>
      </c>
      <c r="D13" s="49">
        <v>115.04</v>
      </c>
      <c r="E13" s="59">
        <v>47.77</v>
      </c>
      <c r="G13" s="62"/>
      <c r="H13" s="62"/>
      <c r="I13" s="62"/>
      <c r="J13" s="62"/>
      <c r="K13" s="62"/>
      <c r="L13" s="62"/>
      <c r="M13" s="62"/>
      <c r="N13" s="62"/>
    </row>
    <row r="14" spans="1:17">
      <c r="A14" s="47" t="s">
        <v>73</v>
      </c>
      <c r="B14" s="49">
        <v>4</v>
      </c>
      <c r="C14" s="50">
        <v>3637.61</v>
      </c>
      <c r="D14" s="50">
        <v>3637.61</v>
      </c>
      <c r="E14" s="50">
        <v>3637.61</v>
      </c>
      <c r="G14" s="62" t="s">
        <v>215</v>
      </c>
      <c r="H14" s="62"/>
      <c r="I14" s="62"/>
      <c r="J14" s="62"/>
      <c r="K14" s="62"/>
      <c r="L14" s="62"/>
      <c r="M14" s="62"/>
      <c r="N14" s="62"/>
    </row>
    <row r="15" spans="1:17">
      <c r="A15" s="47" t="s">
        <v>77</v>
      </c>
      <c r="B15" s="49"/>
      <c r="C15" s="49"/>
      <c r="D15" s="49" t="s">
        <v>39</v>
      </c>
      <c r="E15" s="59"/>
      <c r="G15" s="62"/>
      <c r="H15" s="62"/>
      <c r="I15" s="62"/>
      <c r="J15" s="62"/>
      <c r="K15" s="62"/>
      <c r="L15" s="62"/>
      <c r="M15" s="62"/>
      <c r="N15" s="62"/>
    </row>
    <row r="16" spans="1:17">
      <c r="A16" s="47" t="s">
        <v>80</v>
      </c>
      <c r="B16" s="49" t="s">
        <v>81</v>
      </c>
      <c r="C16" s="49">
        <v>11.52</v>
      </c>
      <c r="D16" s="49">
        <v>12.38</v>
      </c>
      <c r="E16" s="59">
        <v>10.08</v>
      </c>
      <c r="G16" s="62"/>
      <c r="H16" s="62"/>
      <c r="I16" s="62"/>
      <c r="J16" s="62"/>
      <c r="K16" s="62"/>
      <c r="L16" s="62"/>
      <c r="M16" s="62"/>
      <c r="N16" s="62"/>
    </row>
    <row r="17" spans="1:14" ht="49.5" customHeight="1">
      <c r="A17" s="47" t="s">
        <v>84</v>
      </c>
      <c r="B17" s="49">
        <v>5</v>
      </c>
      <c r="C17" s="49">
        <v>966.56</v>
      </c>
      <c r="D17" s="49">
        <v>88.59</v>
      </c>
      <c r="E17" s="59">
        <v>58.6</v>
      </c>
      <c r="G17" s="105" t="s">
        <v>287</v>
      </c>
      <c r="H17" s="62"/>
      <c r="I17" s="62"/>
      <c r="J17" s="62"/>
      <c r="K17" s="62"/>
      <c r="L17" s="62"/>
      <c r="M17" s="62"/>
      <c r="N17" s="62"/>
    </row>
    <row r="18" spans="1:14">
      <c r="A18" s="47" t="s">
        <v>87</v>
      </c>
      <c r="B18" s="49">
        <v>6</v>
      </c>
      <c r="C18" s="49">
        <v>211.04</v>
      </c>
      <c r="D18" s="50">
        <v>2161.42</v>
      </c>
      <c r="E18" s="59">
        <v>1843.98</v>
      </c>
      <c r="G18" s="62" t="s">
        <v>217</v>
      </c>
      <c r="H18" s="62"/>
      <c r="I18" s="62"/>
      <c r="J18" s="62"/>
      <c r="K18" s="62"/>
      <c r="L18" s="62"/>
      <c r="M18" s="62"/>
      <c r="N18" s="62"/>
    </row>
    <row r="19" spans="1:14">
      <c r="A19" s="47" t="s">
        <v>39</v>
      </c>
      <c r="B19" s="49"/>
      <c r="C19" s="51">
        <v>20222.79</v>
      </c>
      <c r="D19" s="52">
        <v>18529.37</v>
      </c>
      <c r="E19" s="61">
        <v>15731.53</v>
      </c>
      <c r="G19" s="62"/>
      <c r="H19" s="62"/>
      <c r="I19" s="62"/>
      <c r="J19" s="62"/>
      <c r="K19" s="62"/>
      <c r="L19" s="62"/>
      <c r="M19" s="62"/>
      <c r="N19" s="62"/>
    </row>
    <row r="20" spans="1:14">
      <c r="A20" s="47" t="s">
        <v>39</v>
      </c>
      <c r="B20" s="49"/>
      <c r="C20" s="49"/>
      <c r="D20" s="49" t="s">
        <v>39</v>
      </c>
      <c r="E20" s="59"/>
      <c r="G20" s="62"/>
      <c r="H20" s="62"/>
      <c r="I20" s="62"/>
      <c r="J20" s="62"/>
      <c r="K20" s="62"/>
      <c r="L20" s="62"/>
      <c r="M20" s="62"/>
      <c r="N20" s="62"/>
    </row>
    <row r="21" spans="1:14">
      <c r="A21" s="48" t="s">
        <v>94</v>
      </c>
      <c r="B21" s="49"/>
      <c r="C21" s="49"/>
      <c r="D21" s="49" t="s">
        <v>39</v>
      </c>
      <c r="E21" s="59"/>
      <c r="G21" s="62"/>
      <c r="H21" s="62"/>
      <c r="I21" s="62"/>
      <c r="J21" s="62"/>
      <c r="K21" s="62"/>
      <c r="L21" s="63"/>
      <c r="M21" s="62"/>
      <c r="N21" s="62"/>
    </row>
    <row r="22" spans="1:14">
      <c r="A22" s="47" t="s">
        <v>97</v>
      </c>
      <c r="B22" s="49">
        <v>7</v>
      </c>
      <c r="C22" s="50">
        <v>2658.29</v>
      </c>
      <c r="D22" s="50">
        <v>2829.81</v>
      </c>
      <c r="E22" s="59">
        <v>2466.2399999999998</v>
      </c>
      <c r="G22" s="62" t="s">
        <v>217</v>
      </c>
      <c r="H22" s="62"/>
      <c r="I22" s="62"/>
      <c r="J22" s="62"/>
      <c r="K22" s="62"/>
      <c r="L22" s="62"/>
      <c r="M22" s="62"/>
      <c r="N22" s="62"/>
    </row>
    <row r="23" spans="1:14">
      <c r="A23" s="47" t="s">
        <v>101</v>
      </c>
      <c r="B23" s="49"/>
      <c r="C23" s="49"/>
      <c r="D23" s="49" t="s">
        <v>39</v>
      </c>
      <c r="E23" s="59"/>
      <c r="G23" s="62"/>
      <c r="H23" s="62"/>
      <c r="I23" s="62"/>
      <c r="J23" s="62"/>
      <c r="K23" s="62"/>
      <c r="L23" s="62"/>
      <c r="M23" s="62"/>
      <c r="N23" s="62"/>
    </row>
    <row r="24" spans="1:14">
      <c r="A24" s="47" t="s">
        <v>104</v>
      </c>
      <c r="B24" s="49" t="s">
        <v>105</v>
      </c>
      <c r="C24" s="49">
        <v>373.18</v>
      </c>
      <c r="D24" s="49">
        <v>348.17</v>
      </c>
      <c r="E24" s="59">
        <v>449.13</v>
      </c>
      <c r="G24" s="62" t="s">
        <v>217</v>
      </c>
      <c r="H24" s="62"/>
      <c r="I24" s="62"/>
      <c r="J24" s="62"/>
      <c r="K24" s="62"/>
      <c r="L24" s="62"/>
      <c r="M24" s="62"/>
      <c r="N24" s="62"/>
    </row>
    <row r="25" spans="1:14" ht="57.6">
      <c r="A25" s="47" t="s">
        <v>108</v>
      </c>
      <c r="B25" s="49">
        <v>8</v>
      </c>
      <c r="C25" s="50">
        <v>4737.58</v>
      </c>
      <c r="D25" s="50">
        <v>6947.57</v>
      </c>
      <c r="E25" s="59">
        <v>7065.7</v>
      </c>
      <c r="G25" s="105" t="s">
        <v>218</v>
      </c>
      <c r="H25" s="62"/>
      <c r="I25" s="62"/>
      <c r="J25" s="62"/>
      <c r="K25" s="62"/>
      <c r="L25" s="62"/>
      <c r="M25" s="62"/>
      <c r="N25" s="62"/>
    </row>
    <row r="26" spans="1:14" ht="43.2">
      <c r="A26" s="47" t="s">
        <v>111</v>
      </c>
      <c r="B26" s="49">
        <v>9</v>
      </c>
      <c r="C26" s="50">
        <v>1252.54</v>
      </c>
      <c r="D26" s="49">
        <v>302.54000000000002</v>
      </c>
      <c r="E26" s="59">
        <v>85.32</v>
      </c>
      <c r="G26" s="105" t="s">
        <v>219</v>
      </c>
      <c r="H26" s="62"/>
      <c r="I26" s="62"/>
      <c r="J26" s="62"/>
      <c r="K26" s="62"/>
      <c r="L26" s="62"/>
      <c r="M26" s="62"/>
      <c r="N26" s="62"/>
    </row>
    <row r="27" spans="1:14">
      <c r="A27" s="47" t="s">
        <v>115</v>
      </c>
      <c r="B27" s="49" t="s">
        <v>116</v>
      </c>
      <c r="C27" s="49">
        <v>0.71</v>
      </c>
      <c r="D27" s="49">
        <v>1.78</v>
      </c>
      <c r="E27" s="59">
        <v>1.61</v>
      </c>
      <c r="G27" s="62"/>
      <c r="H27" s="62"/>
      <c r="I27" s="62"/>
      <c r="J27" s="62"/>
      <c r="K27" s="62"/>
      <c r="L27" s="62"/>
      <c r="M27" s="62"/>
      <c r="N27" s="62"/>
    </row>
    <row r="28" spans="1:14" ht="24" customHeight="1">
      <c r="A28" s="47" t="s">
        <v>119</v>
      </c>
      <c r="B28" s="49" t="s">
        <v>120</v>
      </c>
      <c r="C28" s="49">
        <v>20.100000000000001</v>
      </c>
      <c r="D28" s="49">
        <v>20.95</v>
      </c>
      <c r="E28" s="59">
        <v>13.02</v>
      </c>
      <c r="G28" s="62" t="s">
        <v>217</v>
      </c>
      <c r="H28" s="62"/>
      <c r="I28" s="62"/>
      <c r="J28" s="62"/>
      <c r="K28" s="62"/>
      <c r="L28" s="62"/>
      <c r="M28" s="62"/>
      <c r="N28" s="62"/>
    </row>
    <row r="29" spans="1:14" ht="51" customHeight="1">
      <c r="A29" s="47" t="s">
        <v>123</v>
      </c>
      <c r="B29" s="49" t="s">
        <v>124</v>
      </c>
      <c r="C29" s="49">
        <v>359.22</v>
      </c>
      <c r="D29" s="49">
        <v>402.89</v>
      </c>
      <c r="E29" s="59">
        <v>15.8</v>
      </c>
      <c r="G29" s="105" t="s">
        <v>216</v>
      </c>
      <c r="H29" s="62"/>
      <c r="I29" s="62"/>
      <c r="J29" s="62"/>
      <c r="K29" s="62"/>
      <c r="L29" s="62"/>
      <c r="M29" s="62"/>
      <c r="N29" s="62"/>
    </row>
    <row r="30" spans="1:14">
      <c r="A30" s="47" t="s">
        <v>127</v>
      </c>
      <c r="B30" s="49" t="s">
        <v>128</v>
      </c>
      <c r="C30" s="49">
        <v>204.26</v>
      </c>
      <c r="D30" s="49">
        <v>169.04</v>
      </c>
      <c r="E30" s="59">
        <v>226.75</v>
      </c>
      <c r="G30" s="62" t="s">
        <v>217</v>
      </c>
      <c r="H30" s="62"/>
      <c r="I30" s="62"/>
      <c r="J30" s="62"/>
      <c r="K30" s="62"/>
      <c r="L30" s="62"/>
      <c r="M30" s="62"/>
      <c r="N30" s="62"/>
    </row>
    <row r="31" spans="1:14">
      <c r="A31" s="47" t="s">
        <v>39</v>
      </c>
      <c r="B31" s="52"/>
      <c r="C31" s="51">
        <v>9605.8799999999992</v>
      </c>
      <c r="D31" s="52">
        <v>11022.75</v>
      </c>
      <c r="E31" s="61">
        <v>10323.57</v>
      </c>
      <c r="G31" s="62"/>
      <c r="H31" s="62"/>
      <c r="I31" s="62"/>
      <c r="J31" s="62"/>
      <c r="K31" s="62"/>
      <c r="L31" s="62"/>
      <c r="M31" s="62"/>
      <c r="N31" s="62"/>
    </row>
    <row r="32" spans="1:14">
      <c r="A32" s="47" t="s">
        <v>39</v>
      </c>
      <c r="B32" s="52"/>
      <c r="C32" s="52"/>
      <c r="D32" s="52" t="s">
        <v>39</v>
      </c>
      <c r="E32" s="59"/>
      <c r="G32" s="62"/>
      <c r="H32" s="62"/>
      <c r="I32" s="62"/>
      <c r="J32" s="62"/>
      <c r="K32" s="62"/>
      <c r="L32" s="62"/>
      <c r="M32" s="62"/>
      <c r="N32" s="62"/>
    </row>
    <row r="33" spans="1:14">
      <c r="A33" s="48" t="s">
        <v>135</v>
      </c>
      <c r="B33" s="49">
        <v>3</v>
      </c>
      <c r="C33" s="49" t="s">
        <v>99</v>
      </c>
      <c r="D33" s="49">
        <v>33.369999999999997</v>
      </c>
      <c r="E33" s="59" t="s">
        <v>171</v>
      </c>
      <c r="G33" s="62"/>
      <c r="H33" s="62"/>
      <c r="I33" s="62"/>
      <c r="J33" s="62"/>
      <c r="K33" s="62"/>
      <c r="L33" s="62"/>
      <c r="M33" s="62"/>
      <c r="N33" s="62"/>
    </row>
    <row r="34" spans="1:14" ht="15.6">
      <c r="A34" s="53" t="s">
        <v>138</v>
      </c>
      <c r="B34" s="49"/>
      <c r="C34" s="51">
        <v>29828.67</v>
      </c>
      <c r="D34" s="51">
        <v>29585.49</v>
      </c>
      <c r="E34" s="61">
        <v>26055.1</v>
      </c>
      <c r="G34" s="62"/>
      <c r="H34" s="62"/>
      <c r="I34" s="62"/>
      <c r="J34" s="62"/>
      <c r="K34" s="62"/>
      <c r="L34" s="62"/>
      <c r="M34" s="62"/>
      <c r="N34" s="62"/>
    </row>
    <row r="35" spans="1:14" ht="15.6">
      <c r="A35" s="53" t="s">
        <v>39</v>
      </c>
      <c r="B35" s="49"/>
      <c r="C35" s="52"/>
      <c r="D35" s="52" t="s">
        <v>39</v>
      </c>
      <c r="E35" s="59"/>
      <c r="G35" s="62"/>
      <c r="H35" s="62"/>
      <c r="I35" s="62"/>
      <c r="J35" s="62"/>
      <c r="K35" s="62"/>
      <c r="L35" s="62"/>
      <c r="M35" s="62"/>
      <c r="N35" s="62"/>
    </row>
    <row r="36" spans="1:14" ht="18">
      <c r="A36" s="46" t="s">
        <v>143</v>
      </c>
      <c r="B36" s="49"/>
      <c r="C36" s="49"/>
      <c r="D36" s="49" t="s">
        <v>39</v>
      </c>
      <c r="E36" s="59"/>
      <c r="G36" s="62"/>
      <c r="H36" s="62"/>
      <c r="I36" s="62"/>
      <c r="J36" s="62"/>
      <c r="K36" s="62"/>
      <c r="L36" s="62"/>
      <c r="M36" s="62"/>
      <c r="N36" s="62"/>
    </row>
    <row r="37" spans="1:14">
      <c r="A37" s="48" t="s">
        <v>146</v>
      </c>
      <c r="B37" s="49"/>
      <c r="C37" s="49"/>
      <c r="D37" s="49" t="s">
        <v>39</v>
      </c>
      <c r="E37" s="59"/>
      <c r="G37" s="62"/>
      <c r="H37" s="62"/>
      <c r="I37" s="62"/>
      <c r="J37" s="62"/>
      <c r="K37" s="62"/>
      <c r="L37" s="62"/>
      <c r="M37" s="62"/>
      <c r="N37" s="62"/>
    </row>
    <row r="38" spans="1:14">
      <c r="A38" s="47" t="s">
        <v>149</v>
      </c>
      <c r="B38" s="49">
        <v>10</v>
      </c>
      <c r="C38" s="50">
        <v>1406.63</v>
      </c>
      <c r="D38" s="50">
        <v>1406.63</v>
      </c>
      <c r="E38" s="59">
        <v>1406.63</v>
      </c>
      <c r="G38" s="62" t="s">
        <v>215</v>
      </c>
      <c r="H38" s="62"/>
      <c r="I38" s="62"/>
      <c r="J38" s="62"/>
      <c r="K38" s="62"/>
      <c r="L38" s="62"/>
      <c r="M38" s="62"/>
      <c r="N38" s="62"/>
    </row>
    <row r="39" spans="1:14">
      <c r="A39" s="47" t="s">
        <v>152</v>
      </c>
      <c r="B39" s="49" t="s">
        <v>153</v>
      </c>
      <c r="C39" s="50">
        <v>21761.01</v>
      </c>
      <c r="D39" s="50">
        <v>19392.87</v>
      </c>
      <c r="E39" s="59">
        <v>16515.95</v>
      </c>
      <c r="H39" s="62"/>
      <c r="I39" s="62"/>
      <c r="J39" s="62"/>
      <c r="K39" s="62"/>
      <c r="L39" s="62"/>
      <c r="M39" s="62"/>
      <c r="N39" s="62"/>
    </row>
    <row r="40" spans="1:14" ht="43.2">
      <c r="A40" s="47" t="s">
        <v>39</v>
      </c>
      <c r="B40" s="49"/>
      <c r="C40" s="51">
        <v>23167.64</v>
      </c>
      <c r="D40" s="51">
        <v>20799.5</v>
      </c>
      <c r="E40" s="61">
        <v>17922.580000000002</v>
      </c>
      <c r="G40" s="105" t="s">
        <v>220</v>
      </c>
      <c r="H40" s="62"/>
      <c r="I40" s="62"/>
      <c r="J40" s="62"/>
      <c r="K40" s="62"/>
      <c r="L40" s="62"/>
      <c r="M40" s="62"/>
      <c r="N40" s="62"/>
    </row>
    <row r="41" spans="1:14">
      <c r="A41" s="47" t="s">
        <v>39</v>
      </c>
      <c r="B41" s="49"/>
      <c r="C41" s="52"/>
      <c r="D41" s="52" t="s">
        <v>39</v>
      </c>
      <c r="E41" s="59"/>
      <c r="G41" s="62"/>
      <c r="H41" s="62"/>
      <c r="I41" s="62"/>
      <c r="J41" s="62"/>
      <c r="K41" s="62"/>
      <c r="L41" s="62"/>
      <c r="M41" s="62"/>
      <c r="N41" s="62"/>
    </row>
    <row r="42" spans="1:14">
      <c r="A42" s="48" t="s">
        <v>158</v>
      </c>
      <c r="B42" s="49"/>
      <c r="C42" s="49"/>
      <c r="D42" s="49" t="s">
        <v>39</v>
      </c>
      <c r="E42" s="59"/>
      <c r="G42" s="62"/>
      <c r="H42" s="62"/>
      <c r="I42" s="62"/>
      <c r="J42" s="62"/>
      <c r="K42" s="62"/>
      <c r="L42" s="62"/>
      <c r="M42" s="62"/>
      <c r="N42" s="62"/>
    </row>
    <row r="43" spans="1:14">
      <c r="A43" s="48" t="s">
        <v>39</v>
      </c>
      <c r="B43" s="49"/>
      <c r="C43" s="49"/>
      <c r="D43" s="49" t="s">
        <v>39</v>
      </c>
      <c r="E43" s="59"/>
      <c r="G43" s="62"/>
      <c r="H43" s="62"/>
      <c r="I43" s="62"/>
      <c r="J43" s="62"/>
      <c r="K43" s="62"/>
      <c r="L43" s="62"/>
      <c r="M43" s="62"/>
      <c r="N43" s="62"/>
    </row>
    <row r="44" spans="1:14">
      <c r="A44" s="48" t="s">
        <v>161</v>
      </c>
      <c r="B44" s="49"/>
      <c r="C44" s="49"/>
      <c r="D44" s="49" t="s">
        <v>39</v>
      </c>
      <c r="E44" s="59"/>
      <c r="G44" s="62"/>
      <c r="H44" s="62"/>
      <c r="I44" s="62"/>
      <c r="J44" s="62"/>
      <c r="K44" s="62"/>
      <c r="L44" s="62"/>
      <c r="M44" s="62"/>
      <c r="N44" s="62"/>
    </row>
    <row r="45" spans="1:14">
      <c r="A45" s="47" t="s">
        <v>163</v>
      </c>
      <c r="B45" s="49"/>
      <c r="C45" s="49"/>
      <c r="D45" s="49" t="s">
        <v>39</v>
      </c>
      <c r="E45" s="59"/>
      <c r="G45" s="62"/>
      <c r="H45" s="62"/>
      <c r="I45" s="62"/>
      <c r="J45" s="62"/>
      <c r="K45" s="62"/>
      <c r="L45" s="62"/>
      <c r="M45" s="62"/>
      <c r="N45" s="62"/>
    </row>
    <row r="46" spans="1:14" ht="28.8">
      <c r="A46" s="47" t="s">
        <v>165</v>
      </c>
      <c r="B46" s="49">
        <v>11</v>
      </c>
      <c r="C46" s="49">
        <v>42.84</v>
      </c>
      <c r="D46" s="49">
        <v>29.78</v>
      </c>
      <c r="E46" s="59">
        <v>49.58</v>
      </c>
      <c r="G46" s="105" t="s">
        <v>221</v>
      </c>
      <c r="H46" s="62"/>
      <c r="I46" s="62"/>
      <c r="J46" s="62"/>
      <c r="K46" s="62"/>
      <c r="L46" s="62"/>
      <c r="M46" s="62"/>
      <c r="N46" s="62"/>
    </row>
    <row r="47" spans="1:14" ht="28.8">
      <c r="A47" s="47" t="s">
        <v>167</v>
      </c>
      <c r="B47" s="49">
        <v>12</v>
      </c>
      <c r="C47" s="49">
        <v>107.53</v>
      </c>
      <c r="D47" s="49">
        <v>46.76</v>
      </c>
      <c r="E47" s="59">
        <v>30.82</v>
      </c>
      <c r="G47" s="34" t="s">
        <v>222</v>
      </c>
      <c r="H47" s="62"/>
      <c r="I47" s="62"/>
      <c r="J47" s="62"/>
      <c r="K47" s="62"/>
      <c r="L47" s="62"/>
      <c r="M47" s="62"/>
      <c r="N47" s="62"/>
    </row>
    <row r="48" spans="1:14" ht="28.8">
      <c r="A48" s="47" t="s">
        <v>169</v>
      </c>
      <c r="B48" s="49">
        <v>13</v>
      </c>
      <c r="C48" s="49">
        <v>158.16999999999999</v>
      </c>
      <c r="D48" s="49">
        <v>62.77</v>
      </c>
      <c r="E48" s="59">
        <v>21.6</v>
      </c>
      <c r="G48" s="105" t="s">
        <v>223</v>
      </c>
      <c r="H48" s="62"/>
      <c r="I48" s="62"/>
      <c r="J48" s="62"/>
      <c r="K48" s="62"/>
      <c r="L48" s="62"/>
      <c r="M48" s="62"/>
      <c r="N48" s="62"/>
    </row>
    <row r="49" spans="1:14">
      <c r="A49" s="47" t="s">
        <v>172</v>
      </c>
      <c r="B49" s="49" t="s">
        <v>173</v>
      </c>
      <c r="C49" s="49">
        <v>73.69</v>
      </c>
      <c r="D49" s="49">
        <v>156.12</v>
      </c>
      <c r="E49" s="59">
        <v>10.83</v>
      </c>
      <c r="G49" s="62"/>
      <c r="H49" s="62"/>
      <c r="I49" s="62"/>
      <c r="J49" s="62"/>
      <c r="K49" s="62"/>
      <c r="L49" s="62"/>
      <c r="M49" s="62"/>
      <c r="N49" s="62"/>
    </row>
    <row r="50" spans="1:14">
      <c r="A50" s="47" t="s">
        <v>39</v>
      </c>
      <c r="B50" s="49"/>
      <c r="C50" s="52">
        <v>382.23</v>
      </c>
      <c r="D50" s="52">
        <v>295.43</v>
      </c>
      <c r="E50" s="61">
        <v>112.83</v>
      </c>
      <c r="G50" s="62"/>
      <c r="H50" s="62"/>
      <c r="I50" s="62"/>
      <c r="J50" s="62"/>
      <c r="K50" s="62"/>
      <c r="L50" s="62"/>
      <c r="M50" s="62"/>
      <c r="N50" s="62"/>
    </row>
    <row r="51" spans="1:14">
      <c r="A51" s="47" t="s">
        <v>39</v>
      </c>
      <c r="B51" s="49"/>
      <c r="C51" s="52"/>
      <c r="D51" s="52" t="s">
        <v>39</v>
      </c>
      <c r="E51" s="59"/>
      <c r="G51" s="62"/>
      <c r="H51" s="62"/>
      <c r="I51" s="62"/>
      <c r="J51" s="62"/>
      <c r="K51" s="62"/>
      <c r="L51" s="62"/>
      <c r="M51" s="62"/>
      <c r="N51" s="62"/>
    </row>
    <row r="52" spans="1:14">
      <c r="A52" s="48" t="s">
        <v>177</v>
      </c>
      <c r="B52" s="49"/>
      <c r="C52" s="49"/>
      <c r="D52" s="49" t="s">
        <v>39</v>
      </c>
      <c r="E52" s="59"/>
      <c r="G52" s="62"/>
      <c r="H52" s="62"/>
      <c r="I52" s="62"/>
      <c r="J52" s="62"/>
      <c r="K52" s="62"/>
      <c r="L52" s="62"/>
      <c r="M52" s="62"/>
      <c r="N52" s="62"/>
    </row>
    <row r="53" spans="1:14">
      <c r="A53" s="47" t="s">
        <v>163</v>
      </c>
      <c r="B53" s="49"/>
      <c r="C53" s="49"/>
      <c r="D53" s="49" t="s">
        <v>39</v>
      </c>
      <c r="E53" s="59"/>
      <c r="G53" s="62"/>
      <c r="H53" s="62"/>
      <c r="I53" s="62"/>
      <c r="J53" s="62"/>
      <c r="K53" s="62"/>
      <c r="L53" s="62"/>
      <c r="M53" s="62"/>
      <c r="N53" s="62"/>
    </row>
    <row r="54" spans="1:14" ht="28.8">
      <c r="A54" s="47" t="s">
        <v>179</v>
      </c>
      <c r="B54" s="49">
        <v>14</v>
      </c>
      <c r="C54" s="50">
        <v>1461</v>
      </c>
      <c r="D54" s="50">
        <v>2120</v>
      </c>
      <c r="E54" s="59">
        <v>1782.68</v>
      </c>
      <c r="G54" s="105" t="s">
        <v>224</v>
      </c>
      <c r="H54" s="62"/>
      <c r="I54" s="62"/>
      <c r="J54" s="62"/>
      <c r="K54" s="62"/>
      <c r="L54" s="62"/>
      <c r="M54" s="62"/>
      <c r="N54" s="62"/>
    </row>
    <row r="55" spans="1:14">
      <c r="A55" s="47" t="s">
        <v>180</v>
      </c>
      <c r="B55" s="49">
        <v>15</v>
      </c>
      <c r="C55" s="49"/>
      <c r="D55" s="49" t="s">
        <v>39</v>
      </c>
      <c r="E55" s="59">
        <v>4832.29</v>
      </c>
      <c r="G55" s="62"/>
      <c r="H55" s="62"/>
      <c r="I55" s="62"/>
      <c r="J55" s="62"/>
      <c r="K55" s="62"/>
      <c r="L55" s="62"/>
      <c r="M55" s="62"/>
      <c r="N55" s="62"/>
    </row>
    <row r="56" spans="1:14">
      <c r="A56" s="47" t="s">
        <v>181</v>
      </c>
      <c r="B56" s="49"/>
      <c r="C56" s="49">
        <v>545.74</v>
      </c>
      <c r="D56" s="49">
        <v>667.9</v>
      </c>
      <c r="E56" s="59"/>
      <c r="G56" s="62"/>
      <c r="H56" s="62"/>
      <c r="I56" s="62"/>
      <c r="J56" s="62"/>
      <c r="K56" s="62"/>
      <c r="L56" s="62"/>
      <c r="M56" s="62"/>
      <c r="N56" s="62"/>
    </row>
    <row r="57" spans="1:14">
      <c r="A57" s="57" t="s">
        <v>182</v>
      </c>
      <c r="B57" s="49"/>
      <c r="C57" s="56">
        <v>3410.21</v>
      </c>
      <c r="D57" s="49">
        <v>4539.6499999999996</v>
      </c>
      <c r="E57" s="59"/>
      <c r="G57" s="62"/>
      <c r="H57" s="62"/>
      <c r="I57" s="62"/>
      <c r="J57" s="62"/>
      <c r="K57" s="62"/>
      <c r="L57" s="62"/>
      <c r="M57" s="62"/>
      <c r="N57" s="62"/>
    </row>
    <row r="58" spans="1:14" ht="28.8">
      <c r="A58" s="47" t="s">
        <v>183</v>
      </c>
      <c r="B58" s="49" t="s">
        <v>184</v>
      </c>
      <c r="C58" s="49">
        <v>226.54</v>
      </c>
      <c r="D58" s="49">
        <v>410.47</v>
      </c>
      <c r="E58" s="59">
        <v>457.39</v>
      </c>
      <c r="G58" s="105" t="s">
        <v>225</v>
      </c>
      <c r="H58" s="62"/>
      <c r="I58" s="62"/>
      <c r="J58" s="62"/>
      <c r="K58" s="62"/>
      <c r="L58" s="62"/>
      <c r="M58" s="62"/>
      <c r="N58" s="62"/>
    </row>
    <row r="59" spans="1:14">
      <c r="A59" s="47" t="s">
        <v>185</v>
      </c>
      <c r="B59" s="49">
        <v>16</v>
      </c>
      <c r="C59" s="49">
        <v>308.18</v>
      </c>
      <c r="D59" s="49">
        <v>467.61</v>
      </c>
      <c r="E59" s="59">
        <v>728.37</v>
      </c>
      <c r="G59" s="62"/>
      <c r="H59" s="62"/>
      <c r="I59" s="62"/>
      <c r="J59" s="62"/>
      <c r="K59" s="62"/>
      <c r="L59" s="62"/>
      <c r="M59" s="62"/>
      <c r="N59" s="62"/>
    </row>
    <row r="60" spans="1:14">
      <c r="A60" s="47" t="s">
        <v>186</v>
      </c>
      <c r="B60" s="49" t="s">
        <v>187</v>
      </c>
      <c r="C60" s="49">
        <v>292.52</v>
      </c>
      <c r="D60" s="49">
        <v>250.32</v>
      </c>
      <c r="E60" s="59">
        <v>190.39</v>
      </c>
      <c r="G60" s="62"/>
      <c r="H60" s="62"/>
      <c r="I60" s="62"/>
      <c r="J60" s="62"/>
      <c r="K60" s="62"/>
      <c r="L60" s="62"/>
      <c r="M60" s="62"/>
      <c r="N60" s="62"/>
    </row>
    <row r="61" spans="1:14">
      <c r="A61" s="47" t="s">
        <v>188</v>
      </c>
      <c r="B61" s="49">
        <v>17</v>
      </c>
      <c r="C61" s="49">
        <v>34.61</v>
      </c>
      <c r="D61" s="49">
        <v>34.61</v>
      </c>
      <c r="E61" s="59">
        <v>28.57</v>
      </c>
      <c r="G61" s="62"/>
      <c r="H61" s="62"/>
      <c r="I61" s="62"/>
      <c r="J61" s="62"/>
      <c r="K61" s="62"/>
      <c r="L61" s="62"/>
      <c r="M61" s="62"/>
      <c r="N61" s="62"/>
    </row>
    <row r="62" spans="1:14" ht="28.8">
      <c r="A62" s="47" t="s">
        <v>39</v>
      </c>
      <c r="B62" s="49"/>
      <c r="C62" s="51">
        <v>6278.8</v>
      </c>
      <c r="D62" s="51">
        <v>8490.56</v>
      </c>
      <c r="E62" s="61">
        <v>8019.69</v>
      </c>
      <c r="G62" s="105" t="s">
        <v>226</v>
      </c>
      <c r="H62" s="62"/>
      <c r="I62" s="62"/>
      <c r="J62" s="62"/>
      <c r="K62" s="62"/>
      <c r="L62" s="62"/>
      <c r="M62" s="62"/>
      <c r="N62" s="62"/>
    </row>
    <row r="63" spans="1:14">
      <c r="A63" s="48" t="s">
        <v>189</v>
      </c>
      <c r="B63" s="49" t="s">
        <v>39</v>
      </c>
      <c r="C63" s="51">
        <v>29828.67</v>
      </c>
      <c r="D63" s="51">
        <v>29585.49</v>
      </c>
      <c r="E63" s="61">
        <v>26055.1</v>
      </c>
      <c r="G63" s="62"/>
      <c r="H63" s="62"/>
      <c r="I63" s="62"/>
      <c r="J63" s="62"/>
      <c r="K63" s="62"/>
      <c r="L63" s="62"/>
      <c r="M63" s="62"/>
      <c r="N63" s="62"/>
    </row>
    <row r="64" spans="1:14">
      <c r="G64" s="62"/>
      <c r="H64" s="62"/>
      <c r="I64" s="62"/>
      <c r="J64" s="62"/>
      <c r="K64" s="62"/>
      <c r="L64" s="62"/>
      <c r="M64" s="62"/>
      <c r="N64" s="62"/>
    </row>
    <row r="65" spans="1:14">
      <c r="G65" s="62"/>
      <c r="H65" s="62"/>
      <c r="I65" s="62"/>
      <c r="J65" s="62"/>
      <c r="K65" s="62"/>
      <c r="L65" s="62"/>
      <c r="M65" s="62"/>
      <c r="N65" s="62"/>
    </row>
    <row r="66" spans="1:14" ht="23.4">
      <c r="A66" s="40" t="s">
        <v>227</v>
      </c>
      <c r="G66" s="62"/>
      <c r="H66" s="62"/>
      <c r="I66" s="62"/>
      <c r="J66" s="62"/>
      <c r="K66" s="62"/>
      <c r="L66" s="62"/>
      <c r="M66" s="62"/>
      <c r="N66" s="62"/>
    </row>
    <row r="67" spans="1:14">
      <c r="G67" s="62"/>
      <c r="H67" s="62"/>
      <c r="I67" s="62"/>
      <c r="J67" s="62"/>
      <c r="K67" s="62"/>
      <c r="L67" s="62"/>
      <c r="M67" s="62"/>
      <c r="N67" s="62"/>
    </row>
    <row r="68" spans="1:14">
      <c r="B68" s="38" t="s">
        <v>228</v>
      </c>
      <c r="C68" s="58">
        <v>2020</v>
      </c>
      <c r="D68" s="38">
        <v>2019</v>
      </c>
      <c r="E68" s="38">
        <v>2018</v>
      </c>
      <c r="G68" s="62"/>
      <c r="H68" s="62"/>
      <c r="I68" s="62"/>
      <c r="J68" s="62"/>
      <c r="K68" s="62"/>
      <c r="L68" s="62"/>
      <c r="M68" s="62"/>
      <c r="N68" s="62"/>
    </row>
    <row r="69" spans="1:14" ht="85.5" customHeight="1">
      <c r="B69" s="38" t="s">
        <v>229</v>
      </c>
      <c r="C69" s="108">
        <v>49385.69</v>
      </c>
      <c r="D69" s="107">
        <v>54174.59</v>
      </c>
      <c r="E69" s="111">
        <v>46362.84</v>
      </c>
      <c r="G69" s="105" t="s">
        <v>230</v>
      </c>
      <c r="H69" s="62"/>
      <c r="I69" s="62"/>
      <c r="J69" s="62"/>
      <c r="K69" s="62"/>
      <c r="L69" s="62"/>
      <c r="M69" s="62"/>
      <c r="N69" s="62"/>
    </row>
    <row r="70" spans="1:14" ht="175.5" customHeight="1">
      <c r="B70" s="38" t="s">
        <v>231</v>
      </c>
      <c r="C70" s="45">
        <v>10.99</v>
      </c>
      <c r="D70" s="39">
        <v>10.26</v>
      </c>
      <c r="E70" s="39">
        <v>9.06</v>
      </c>
      <c r="G70" s="109" t="s">
        <v>285</v>
      </c>
      <c r="H70" s="62"/>
      <c r="I70" s="62"/>
      <c r="J70" s="62"/>
      <c r="K70" s="62"/>
      <c r="L70" s="62"/>
      <c r="M70" s="62"/>
      <c r="N70" s="62"/>
    </row>
    <row r="71" spans="1:14" ht="148.5" customHeight="1">
      <c r="B71" s="38" t="s">
        <v>232</v>
      </c>
      <c r="C71" s="91">
        <f>'Q3'!J28/'Q3'!D38*100</f>
        <v>18.460749562752184</v>
      </c>
      <c r="D71" s="39">
        <v>17.2</v>
      </c>
      <c r="E71" s="39">
        <v>15.15</v>
      </c>
      <c r="G71" s="109" t="s">
        <v>233</v>
      </c>
      <c r="H71" s="62"/>
      <c r="I71" s="62"/>
      <c r="J71" s="62"/>
      <c r="K71" s="62"/>
      <c r="L71" s="62"/>
      <c r="M71" s="62"/>
      <c r="N71" s="62"/>
    </row>
    <row r="72" spans="1:14" ht="133.5" customHeight="1">
      <c r="B72" s="38" t="s">
        <v>234</v>
      </c>
      <c r="C72" s="92">
        <f>'Q3'!J28/'Q3'!D32*100</f>
        <v>14.338285951066542</v>
      </c>
      <c r="D72" s="39">
        <v>12.09</v>
      </c>
      <c r="E72" s="39">
        <v>10.42</v>
      </c>
      <c r="G72" s="110" t="s">
        <v>235</v>
      </c>
      <c r="H72" s="62"/>
      <c r="I72" s="62"/>
      <c r="J72" s="62"/>
      <c r="K72" s="62"/>
      <c r="L72" s="62"/>
      <c r="M72" s="62"/>
      <c r="N72" s="62"/>
    </row>
    <row r="73" spans="1:14" ht="116.25" customHeight="1">
      <c r="B73" s="38" t="s">
        <v>236</v>
      </c>
      <c r="C73" s="91">
        <f>'Q3'!J28/'Q3'!J6*100</f>
        <v>8.660241458608759</v>
      </c>
      <c r="D73" s="39">
        <v>6.6</v>
      </c>
      <c r="E73" s="39">
        <v>5.85</v>
      </c>
      <c r="G73" s="119" t="s">
        <v>237</v>
      </c>
      <c r="H73" s="62"/>
      <c r="I73" s="62"/>
      <c r="J73" s="62"/>
      <c r="K73" s="62"/>
      <c r="L73" s="62"/>
      <c r="M73" s="62"/>
      <c r="N73" s="62"/>
    </row>
    <row r="74" spans="1:14" ht="129.6">
      <c r="B74" s="38" t="s">
        <v>238</v>
      </c>
      <c r="C74" s="104">
        <f>('Q3'!D44+'Q3'!D52+16.41)/'Q3'!D38</f>
        <v>6.5619545193209144E-2</v>
      </c>
      <c r="D74" s="39">
        <v>0.1</v>
      </c>
      <c r="E74" s="39">
        <v>0.1</v>
      </c>
      <c r="G74" s="105" t="s">
        <v>286</v>
      </c>
      <c r="H74" s="62"/>
      <c r="I74" s="62"/>
      <c r="J74" s="62"/>
      <c r="K74" s="62"/>
      <c r="L74" s="62"/>
      <c r="M74" s="62"/>
      <c r="N74" s="62"/>
    </row>
    <row r="75" spans="1:14">
      <c r="G75" s="62"/>
      <c r="H75" s="62"/>
      <c r="I75" s="62"/>
      <c r="J75" s="62"/>
      <c r="K75" s="62"/>
      <c r="L75" s="62"/>
      <c r="M75" s="62"/>
      <c r="N75" s="62"/>
    </row>
    <row r="76" spans="1:14">
      <c r="G76" s="62"/>
      <c r="H76" s="62"/>
      <c r="I76" s="62"/>
      <c r="J76" s="62"/>
      <c r="K76" s="62"/>
      <c r="L76" s="62"/>
      <c r="M76" s="62"/>
      <c r="N76" s="62"/>
    </row>
    <row r="77" spans="1:14">
      <c r="G77" s="62"/>
      <c r="H77" s="62"/>
      <c r="I77" s="62"/>
      <c r="J77" s="62"/>
      <c r="K77" s="62"/>
      <c r="L77" s="62"/>
      <c r="M77" s="62"/>
      <c r="N77" s="62"/>
    </row>
    <row r="78" spans="1:14">
      <c r="G78" s="62"/>
      <c r="H78" s="62"/>
      <c r="I78" s="62"/>
      <c r="J78" s="62"/>
      <c r="K78" s="62"/>
      <c r="L78" s="62"/>
      <c r="M78" s="62"/>
      <c r="N78" s="62"/>
    </row>
    <row r="79" spans="1:14">
      <c r="G79" s="62"/>
      <c r="H79" s="62"/>
      <c r="I79" s="62"/>
      <c r="J79" s="62"/>
      <c r="K79" s="62"/>
      <c r="L79" s="62"/>
      <c r="M79" s="62"/>
      <c r="N79" s="62"/>
    </row>
    <row r="80" spans="1:14">
      <c r="G80" s="62"/>
      <c r="H80" s="62"/>
      <c r="I80" s="62"/>
      <c r="J80" s="62"/>
      <c r="K80" s="62"/>
      <c r="L80" s="62"/>
      <c r="M80" s="62"/>
      <c r="N80" s="62"/>
    </row>
    <row r="81" spans="7:14">
      <c r="G81" s="62"/>
      <c r="H81" s="62"/>
      <c r="I81" s="62"/>
      <c r="J81" s="62"/>
      <c r="K81" s="62"/>
      <c r="L81" s="62"/>
      <c r="M81" s="62"/>
      <c r="N81" s="62"/>
    </row>
    <row r="82" spans="7:14">
      <c r="G82" s="62"/>
      <c r="H82" s="62"/>
      <c r="I82" s="62"/>
      <c r="J82" s="62"/>
      <c r="K82" s="62"/>
      <c r="L82" s="62"/>
      <c r="M82" s="62"/>
      <c r="N82" s="62"/>
    </row>
    <row r="83" spans="7:14">
      <c r="G83" s="62"/>
      <c r="H83" s="62"/>
      <c r="I83" s="62"/>
      <c r="J83" s="62"/>
      <c r="K83" s="62"/>
      <c r="L83" s="62"/>
      <c r="M83" s="62"/>
      <c r="N83" s="62"/>
    </row>
    <row r="84" spans="7:14">
      <c r="G84" s="62"/>
      <c r="H84" s="62"/>
      <c r="I84" s="62"/>
      <c r="J84" s="62"/>
      <c r="K84" s="62"/>
      <c r="L84" s="62"/>
      <c r="M84" s="62"/>
      <c r="N84" s="62"/>
    </row>
    <row r="85" spans="7:14">
      <c r="G85" s="62"/>
      <c r="H85" s="62"/>
      <c r="I85" s="62"/>
      <c r="J85" s="62"/>
      <c r="K85" s="62"/>
      <c r="L85" s="62"/>
      <c r="M85" s="62"/>
      <c r="N85" s="62"/>
    </row>
    <row r="86" spans="7:14">
      <c r="G86" s="62"/>
      <c r="H86" s="62"/>
      <c r="I86" s="62"/>
      <c r="J86" s="62"/>
      <c r="K86" s="62"/>
      <c r="L86" s="62"/>
      <c r="M86" s="62"/>
      <c r="N86" s="62"/>
    </row>
    <row r="87" spans="7:14">
      <c r="G87" s="62"/>
      <c r="H87" s="62"/>
      <c r="I87" s="62"/>
      <c r="J87" s="62"/>
      <c r="K87" s="62"/>
      <c r="L87" s="62"/>
      <c r="M87" s="62"/>
      <c r="N87" s="62"/>
    </row>
    <row r="88" spans="7:14">
      <c r="G88" s="62"/>
      <c r="H88" s="62"/>
      <c r="I88" s="62"/>
      <c r="J88" s="62"/>
      <c r="K88" s="62"/>
      <c r="L88" s="62"/>
      <c r="M88" s="62"/>
      <c r="N88" s="62"/>
    </row>
    <row r="89" spans="7:14">
      <c r="G89" s="62"/>
      <c r="H89" s="62"/>
      <c r="I89" s="62"/>
      <c r="J89" s="62"/>
      <c r="K89" s="62"/>
      <c r="L89" s="62"/>
      <c r="M89" s="62"/>
      <c r="N89" s="62"/>
    </row>
    <row r="90" spans="7:14">
      <c r="G90" s="62"/>
      <c r="H90" s="62"/>
      <c r="I90" s="62"/>
      <c r="J90" s="62"/>
      <c r="K90" s="62"/>
      <c r="L90" s="62"/>
      <c r="M90" s="62"/>
      <c r="N90" s="62"/>
    </row>
    <row r="91" spans="7:14">
      <c r="G91" s="62"/>
      <c r="H91" s="62"/>
      <c r="I91" s="62"/>
      <c r="J91" s="62"/>
      <c r="K91" s="62"/>
      <c r="L91" s="62"/>
      <c r="M91" s="62"/>
      <c r="N91" s="62"/>
    </row>
  </sheetData>
  <mergeCells count="1">
    <mergeCell ref="L3:Q3"/>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48F5D4-8F62-4E2C-8BF8-89CF7B89C881}">
  <dimension ref="C2:L29"/>
  <sheetViews>
    <sheetView showGridLines="0" workbookViewId="0">
      <selection activeCell="B8" sqref="B8"/>
    </sheetView>
  </sheetViews>
  <sheetFormatPr defaultRowHeight="14.4"/>
  <cols>
    <col min="2" max="2" width="9.44140625" customWidth="1"/>
    <col min="3" max="3" width="43" customWidth="1"/>
    <col min="4" max="5" width="12.33203125" customWidth="1"/>
    <col min="6" max="6" width="11" customWidth="1"/>
    <col min="7" max="7" width="10.33203125" customWidth="1"/>
    <col min="8" max="8" width="11.44140625" customWidth="1"/>
    <col min="9" max="9" width="23.5546875" bestFit="1" customWidth="1"/>
    <col min="10" max="12" width="10" customWidth="1"/>
  </cols>
  <sheetData>
    <row r="2" spans="3:12">
      <c r="C2" s="38" t="s">
        <v>239</v>
      </c>
      <c r="D2" s="38">
        <v>2020</v>
      </c>
      <c r="E2" s="38">
        <v>2019</v>
      </c>
      <c r="F2" s="38">
        <v>2018</v>
      </c>
      <c r="I2" s="38" t="s">
        <v>240</v>
      </c>
      <c r="J2" s="38">
        <v>2020</v>
      </c>
      <c r="K2" s="38">
        <v>2019</v>
      </c>
      <c r="L2" s="38">
        <v>2018</v>
      </c>
    </row>
    <row r="3" spans="3:12">
      <c r="C3" s="39" t="s">
        <v>241</v>
      </c>
      <c r="D3" s="102">
        <f>('Q3'!D44+'Q3'!D52+16.41)/'Q3'!D38</f>
        <v>6.5619545193209144E-2</v>
      </c>
      <c r="E3" s="81">
        <v>0.1</v>
      </c>
      <c r="F3" s="81">
        <v>0.1</v>
      </c>
      <c r="I3" s="39" t="s">
        <v>242</v>
      </c>
      <c r="J3" s="92">
        <f>SUM('Q3'!D29)/SUM('Q3'!D60)</f>
        <v>1.5298910619863666</v>
      </c>
      <c r="K3" s="39">
        <v>1.3</v>
      </c>
      <c r="L3" s="39">
        <v>1.29</v>
      </c>
    </row>
    <row r="4" spans="3:12">
      <c r="C4" s="39" t="s">
        <v>243</v>
      </c>
      <c r="D4" s="80">
        <f>'Q3'!J28/'Q3'!J6</f>
        <v>8.6602414586087584E-2</v>
      </c>
      <c r="E4" s="80">
        <f>6.6/(100)</f>
        <v>6.6000000000000003E-2</v>
      </c>
      <c r="F4" s="80">
        <f>5.85/(100)</f>
        <v>5.8499999999999996E-2</v>
      </c>
      <c r="I4" s="39" t="s">
        <v>244</v>
      </c>
      <c r="J4" s="39">
        <v>1.1100000000000001</v>
      </c>
      <c r="K4" s="39">
        <v>0.97</v>
      </c>
      <c r="L4" s="39">
        <v>0.98</v>
      </c>
    </row>
    <row r="5" spans="3:12">
      <c r="C5" s="39" t="s">
        <v>245</v>
      </c>
      <c r="D5" s="80">
        <f>'Q3'!J28/'Q3'!D38</f>
        <v>0.18460749562752185</v>
      </c>
      <c r="E5" s="80">
        <f>17.2/(100)</f>
        <v>0.17199999999999999</v>
      </c>
      <c r="F5" s="80">
        <f>15.15/(100)</f>
        <v>0.1515</v>
      </c>
      <c r="I5" s="39" t="s">
        <v>246</v>
      </c>
      <c r="J5" s="80">
        <f>5.5/'Q3'!J37</f>
        <v>0.18086155869779677</v>
      </c>
      <c r="K5" s="80">
        <f>5.5/25.44</f>
        <v>0.2161949685534591</v>
      </c>
      <c r="L5" s="80">
        <f>4/19.31</f>
        <v>0.20714655618850339</v>
      </c>
    </row>
    <row r="6" spans="3:12">
      <c r="C6" s="39" t="s">
        <v>247</v>
      </c>
      <c r="D6" s="80">
        <f>'Q3'!J28/'Q3'!D32</f>
        <v>0.14338285951066543</v>
      </c>
      <c r="E6" s="80">
        <f>12.09/(100)</f>
        <v>0.12089999999999999</v>
      </c>
      <c r="F6" s="80">
        <f>10.42/(100)</f>
        <v>0.1042</v>
      </c>
      <c r="I6" s="39" t="s">
        <v>248</v>
      </c>
      <c r="J6" s="39">
        <v>18.579999999999998</v>
      </c>
      <c r="K6" s="39">
        <v>19.14</v>
      </c>
      <c r="L6" s="39">
        <v>18.82</v>
      </c>
    </row>
    <row r="8" spans="3:12" s="34" customFormat="1" ht="121.8" customHeight="1">
      <c r="C8" s="166" t="s">
        <v>289</v>
      </c>
      <c r="D8" s="166"/>
      <c r="E8" s="166"/>
      <c r="F8" s="166"/>
      <c r="I8" s="165" t="s">
        <v>249</v>
      </c>
      <c r="J8" s="165"/>
      <c r="K8" s="165"/>
      <c r="L8" s="165"/>
    </row>
    <row r="9" spans="3:12" s="79" customFormat="1"/>
    <row r="10" spans="3:12" ht="19.5" customHeight="1">
      <c r="C10" s="167" t="s">
        <v>284</v>
      </c>
      <c r="D10" s="167"/>
      <c r="E10" s="167"/>
      <c r="F10" s="167"/>
      <c r="G10" s="90"/>
      <c r="H10" s="90"/>
    </row>
    <row r="12" spans="3:12" ht="18">
      <c r="C12" s="124" t="s">
        <v>250</v>
      </c>
    </row>
    <row r="13" spans="3:12">
      <c r="C13" s="89" t="s">
        <v>251</v>
      </c>
      <c r="D13" s="89" t="s">
        <v>252</v>
      </c>
      <c r="E13" s="89" t="s">
        <v>242</v>
      </c>
      <c r="F13" s="125" t="s">
        <v>253</v>
      </c>
      <c r="G13" s="89" t="s">
        <v>254</v>
      </c>
      <c r="I13" s="120"/>
    </row>
    <row r="14" spans="3:12">
      <c r="C14" s="140" t="s">
        <v>12</v>
      </c>
      <c r="D14" s="84">
        <v>0.06</v>
      </c>
      <c r="E14" s="84">
        <v>1.53</v>
      </c>
      <c r="F14" s="122">
        <v>0.18459999999999999</v>
      </c>
      <c r="G14" s="85">
        <v>0.14330000000000001</v>
      </c>
      <c r="I14" s="120"/>
    </row>
    <row r="15" spans="3:12">
      <c r="C15" s="35" t="s">
        <v>255</v>
      </c>
      <c r="D15" s="82">
        <v>0</v>
      </c>
      <c r="E15" s="82">
        <v>5.93</v>
      </c>
      <c r="F15" s="126">
        <v>8.3799999999999999E-2</v>
      </c>
      <c r="G15" s="83">
        <v>7.2800000000000004E-2</v>
      </c>
      <c r="I15" s="120"/>
    </row>
    <row r="16" spans="3:12">
      <c r="C16" s="35" t="s">
        <v>256</v>
      </c>
      <c r="D16" s="82">
        <v>0.32</v>
      </c>
      <c r="E16" s="82">
        <v>1.36</v>
      </c>
      <c r="F16" s="126">
        <v>-0.27829999999999999</v>
      </c>
      <c r="G16" s="83">
        <v>-0.12909999999999999</v>
      </c>
      <c r="I16" s="120"/>
    </row>
    <row r="17" spans="3:9">
      <c r="C17" s="35" t="s">
        <v>257</v>
      </c>
      <c r="D17" s="82">
        <v>0.24</v>
      </c>
      <c r="E17" s="82">
        <v>1.67</v>
      </c>
      <c r="F17" s="126">
        <v>0.15770000000000001</v>
      </c>
      <c r="G17" s="83">
        <v>0.10279999999999999</v>
      </c>
      <c r="I17" s="120"/>
    </row>
    <row r="18" spans="3:9">
      <c r="C18" s="35" t="s">
        <v>258</v>
      </c>
      <c r="D18" s="82">
        <v>0.97</v>
      </c>
      <c r="E18" s="82">
        <v>1.19</v>
      </c>
      <c r="F18" s="126">
        <v>5.33E-2</v>
      </c>
      <c r="G18" s="83">
        <v>0.02</v>
      </c>
      <c r="I18" s="120"/>
    </row>
    <row r="19" spans="3:9">
      <c r="C19" s="35" t="s">
        <v>259</v>
      </c>
      <c r="D19" s="82">
        <v>0</v>
      </c>
      <c r="E19" s="82">
        <v>4</v>
      </c>
      <c r="F19" s="126">
        <v>6.7199999999999996E-2</v>
      </c>
      <c r="G19" s="83">
        <v>5.5800000000000002E-2</v>
      </c>
      <c r="I19" s="120"/>
    </row>
    <row r="20" spans="3:9">
      <c r="C20" s="35" t="s">
        <v>260</v>
      </c>
      <c r="D20" s="82">
        <v>0</v>
      </c>
      <c r="E20" s="82">
        <v>4.6900000000000004</v>
      </c>
      <c r="F20" s="126">
        <v>0.13009999999999999</v>
      </c>
      <c r="G20" s="83">
        <v>0.1134</v>
      </c>
      <c r="I20" s="120"/>
    </row>
    <row r="21" spans="3:9">
      <c r="C21" s="35" t="s">
        <v>261</v>
      </c>
      <c r="D21" s="82">
        <v>0.16</v>
      </c>
      <c r="E21" s="82">
        <v>1.27</v>
      </c>
      <c r="F21" s="126">
        <v>0.14360000000000001</v>
      </c>
      <c r="G21" s="83">
        <v>8.6099999999999996E-2</v>
      </c>
      <c r="I21" s="120"/>
    </row>
    <row r="22" spans="3:9">
      <c r="C22" s="35" t="s">
        <v>262</v>
      </c>
      <c r="D22" s="82">
        <v>0.27</v>
      </c>
      <c r="E22" s="82">
        <v>1.1599999999999999</v>
      </c>
      <c r="F22" s="126">
        <v>1.6799999999999999E-2</v>
      </c>
      <c r="G22" s="83">
        <v>7.0999999999999995E-3</v>
      </c>
      <c r="I22" s="120"/>
    </row>
    <row r="23" spans="3:9">
      <c r="C23" s="35" t="s">
        <v>263</v>
      </c>
      <c r="D23" s="82">
        <v>7.0000000000000007E-2</v>
      </c>
      <c r="E23" s="82">
        <v>1.41</v>
      </c>
      <c r="F23" s="126">
        <v>6.3299999999999995E-2</v>
      </c>
      <c r="G23" s="83">
        <v>4.7400000000000005E-2</v>
      </c>
      <c r="I23" s="120"/>
    </row>
    <row r="24" spans="3:9">
      <c r="C24" s="35" t="s">
        <v>264</v>
      </c>
      <c r="D24" s="82">
        <v>1.36</v>
      </c>
      <c r="E24" s="82">
        <v>0.76</v>
      </c>
      <c r="F24" s="126">
        <v>3.4599999999999999E-2</v>
      </c>
      <c r="G24" s="83">
        <v>6.8000000000000005E-3</v>
      </c>
      <c r="I24" s="120"/>
    </row>
    <row r="25" spans="3:9">
      <c r="C25" s="35" t="s">
        <v>265</v>
      </c>
      <c r="D25" s="82">
        <v>0.5</v>
      </c>
      <c r="E25" s="82">
        <v>1.06</v>
      </c>
      <c r="F25" s="126">
        <v>-1.4E-3</v>
      </c>
      <c r="G25" s="83">
        <v>-5.9999999999999995E-4</v>
      </c>
      <c r="I25" s="120"/>
    </row>
    <row r="26" spans="3:9">
      <c r="C26" s="35" t="s">
        <v>266</v>
      </c>
      <c r="D26" s="82">
        <v>0.93</v>
      </c>
      <c r="E26" s="82">
        <v>0.62</v>
      </c>
      <c r="F26" s="126">
        <v>-8.7099999999999997E-2</v>
      </c>
      <c r="G26" s="83">
        <v>-2.3799999999999998E-2</v>
      </c>
      <c r="I26" s="120"/>
    </row>
    <row r="27" spans="3:9">
      <c r="C27" s="35" t="s">
        <v>267</v>
      </c>
      <c r="D27" s="82">
        <v>1.18</v>
      </c>
      <c r="E27" s="82">
        <v>1.18</v>
      </c>
      <c r="F27" s="126">
        <v>0.2157</v>
      </c>
      <c r="G27" s="83">
        <v>6.3E-2</v>
      </c>
      <c r="I27" s="120"/>
    </row>
    <row r="28" spans="3:9">
      <c r="C28" s="35" t="s">
        <v>268</v>
      </c>
      <c r="D28" s="82">
        <v>0.43</v>
      </c>
      <c r="E28" s="82">
        <v>1.1200000000000001</v>
      </c>
      <c r="F28" s="126">
        <v>3.7000000000000002E-3</v>
      </c>
      <c r="G28" s="83">
        <v>1.2999999999999999E-3</v>
      </c>
      <c r="I28" s="120"/>
    </row>
    <row r="29" spans="3:9">
      <c r="C29" s="86" t="s">
        <v>288</v>
      </c>
      <c r="D29" s="87">
        <f>AVERAGE(D14:D28)</f>
        <v>0.43266666666666659</v>
      </c>
      <c r="E29" s="87">
        <f>AVERAGE(E14:E28)</f>
        <v>1.9300000000000002</v>
      </c>
      <c r="F29" s="123">
        <f>AVERAGE(F14:F28)</f>
        <v>5.2506666666666681E-2</v>
      </c>
      <c r="G29" s="88">
        <f>AVERAGE(G14:G28)</f>
        <v>3.7753333333333326E-2</v>
      </c>
      <c r="I29" s="121"/>
    </row>
  </sheetData>
  <mergeCells count="3">
    <mergeCell ref="I8:L8"/>
    <mergeCell ref="C8:F8"/>
    <mergeCell ref="C10:F10"/>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932A9C-2D2E-4E0C-BC6C-B074FA7BE01B}">
  <dimension ref="A3:P15"/>
  <sheetViews>
    <sheetView showGridLines="0" workbookViewId="0">
      <selection activeCell="L4" sqref="L4"/>
    </sheetView>
  </sheetViews>
  <sheetFormatPr defaultRowHeight="14.4"/>
  <cols>
    <col min="2" max="2" width="50.33203125" customWidth="1"/>
    <col min="3" max="3" width="10.33203125" customWidth="1"/>
    <col min="8" max="8" width="40.44140625" customWidth="1"/>
  </cols>
  <sheetData>
    <row r="3" spans="1:16">
      <c r="B3" s="38"/>
      <c r="C3" s="115">
        <v>2020</v>
      </c>
      <c r="D3" s="115">
        <v>2019</v>
      </c>
      <c r="E3" s="115">
        <v>2018</v>
      </c>
      <c r="F3" s="115">
        <v>2017</v>
      </c>
      <c r="G3" s="115">
        <v>2016</v>
      </c>
    </row>
    <row r="4" spans="1:16" ht="53.25" customHeight="1">
      <c r="B4" s="38" t="s">
        <v>269</v>
      </c>
      <c r="C4" s="116">
        <f>('Q3'!J37)</f>
        <v>30.41</v>
      </c>
      <c r="D4" s="116">
        <v>25.44</v>
      </c>
      <c r="E4" s="116">
        <v>19.309999999999999</v>
      </c>
      <c r="F4" s="116">
        <v>15.75</v>
      </c>
      <c r="G4" s="116">
        <v>14.83</v>
      </c>
      <c r="H4" s="105" t="s">
        <v>270</v>
      </c>
    </row>
    <row r="5" spans="1:16" ht="168" customHeight="1">
      <c r="B5" s="38" t="s">
        <v>271</v>
      </c>
      <c r="C5" s="117">
        <f>599.5/('Q3'!J37)</f>
        <v>19.71390989805985</v>
      </c>
      <c r="D5" s="117">
        <f>1159.55/25.44</f>
        <v>45.579795597484271</v>
      </c>
      <c r="E5" s="117">
        <f>1263.55/19.31</f>
        <v>65.435007767995856</v>
      </c>
      <c r="F5" s="117">
        <f>768.5/15.75</f>
        <v>48.793650793650791</v>
      </c>
      <c r="G5" s="116">
        <v>0</v>
      </c>
      <c r="H5" s="105" t="s">
        <v>280</v>
      </c>
      <c r="K5" s="114"/>
    </row>
    <row r="6" spans="1:16" ht="115.2">
      <c r="B6" s="38" t="s">
        <v>272</v>
      </c>
      <c r="C6" s="118">
        <f>('Q3'!D44+'Q3'!D52+16.41)/'Q3'!D38</f>
        <v>6.5619545193209144E-2</v>
      </c>
      <c r="D6" s="116">
        <v>0.1</v>
      </c>
      <c r="E6" s="116">
        <v>0.1</v>
      </c>
      <c r="F6" s="116">
        <v>0.1</v>
      </c>
      <c r="G6" s="116">
        <v>0.11</v>
      </c>
      <c r="H6" s="105" t="s">
        <v>281</v>
      </c>
    </row>
    <row r="7" spans="1:16" ht="129.6">
      <c r="B7" s="137" t="s">
        <v>273</v>
      </c>
      <c r="C7" s="117">
        <f>'Q3'!J28/'Q3'!D38*100</f>
        <v>18.460749562752184</v>
      </c>
      <c r="D7" s="116">
        <v>17.2</v>
      </c>
      <c r="E7" s="116">
        <v>15.15</v>
      </c>
      <c r="F7" s="116">
        <v>14.17</v>
      </c>
      <c r="G7" s="116">
        <v>15.31</v>
      </c>
      <c r="H7" s="34" t="s">
        <v>282</v>
      </c>
    </row>
    <row r="8" spans="1:16">
      <c r="B8" s="138" t="s">
        <v>283</v>
      </c>
      <c r="C8" s="113"/>
      <c r="D8" s="113"/>
      <c r="E8" s="113"/>
      <c r="F8" s="113"/>
      <c r="G8" s="113"/>
      <c r="H8" s="34"/>
    </row>
    <row r="9" spans="1:16">
      <c r="B9" s="136"/>
      <c r="C9" s="113"/>
      <c r="D9" s="113"/>
      <c r="E9" s="113"/>
      <c r="F9" s="113"/>
      <c r="G9" s="113"/>
      <c r="H9" s="34"/>
    </row>
    <row r="10" spans="1:16">
      <c r="B10" s="112" t="s">
        <v>274</v>
      </c>
    </row>
    <row r="11" spans="1:16" ht="127.5" customHeight="1">
      <c r="A11" s="34"/>
      <c r="B11" s="105" t="s">
        <v>275</v>
      </c>
      <c r="C11" s="34"/>
      <c r="D11" s="34"/>
      <c r="E11" s="34"/>
      <c r="F11" s="34"/>
      <c r="G11" s="34"/>
      <c r="H11" s="34"/>
      <c r="I11" s="34"/>
      <c r="J11" s="34"/>
      <c r="K11" s="34"/>
      <c r="L11" s="34"/>
      <c r="M11" s="34"/>
      <c r="N11" s="34"/>
      <c r="O11" s="34"/>
      <c r="P11" s="34"/>
    </row>
    <row r="14" spans="1:16">
      <c r="A14" s="34"/>
      <c r="C14" s="34"/>
      <c r="D14" s="34"/>
      <c r="E14" s="34"/>
      <c r="F14" s="34"/>
      <c r="G14" s="34"/>
      <c r="H14" s="34"/>
      <c r="I14" s="34"/>
      <c r="J14" s="34"/>
      <c r="K14" s="34"/>
      <c r="L14" s="34"/>
      <c r="M14" s="34"/>
      <c r="N14" s="34"/>
      <c r="O14" s="34"/>
      <c r="P14" s="34"/>
    </row>
    <row r="15" spans="1:16">
      <c r="A15" s="34"/>
      <c r="C15" s="34"/>
      <c r="D15" s="34"/>
      <c r="E15" s="34"/>
      <c r="F15" s="34"/>
      <c r="G15" s="34"/>
      <c r="H15" s="34"/>
      <c r="I15" s="34"/>
      <c r="J15" s="34"/>
      <c r="K15" s="34"/>
      <c r="L15" s="34"/>
      <c r="M15" s="34"/>
      <c r="N15" s="34"/>
      <c r="O15" s="34"/>
      <c r="P15" s="34"/>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75D829C77D95149A06DF57909FC34E3" ma:contentTypeVersion="4" ma:contentTypeDescription="Create a new document." ma:contentTypeScope="" ma:versionID="1f160f1b01866427355e37b916ad6bd2">
  <xsd:schema xmlns:xsd="http://www.w3.org/2001/XMLSchema" xmlns:xs="http://www.w3.org/2001/XMLSchema" xmlns:p="http://schemas.microsoft.com/office/2006/metadata/properties" xmlns:ns2="87cbfa95-bd7d-4bac-be76-097a06d58ad1" targetNamespace="http://schemas.microsoft.com/office/2006/metadata/properties" ma:root="true" ma:fieldsID="22acc37e53dbcf417d7c7b50e50a8bac" ns2:_="">
    <xsd:import namespace="87cbfa95-bd7d-4bac-be76-097a06d58ad1"/>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7cbfa95-bd7d-4bac-be76-097a06d58ad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B71AE1D-6845-40A6-BFC9-16E546FD78B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7cbfa95-bd7d-4bac-be76-097a06d58ad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4A68C5BA-B720-455E-8EA8-8FDFFE457BFB}">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625027C8-07A1-4219-AC7B-34587D2702D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Details</vt:lpstr>
      <vt:lpstr>Q1</vt:lpstr>
      <vt:lpstr>Q2</vt:lpstr>
      <vt:lpstr>Q3</vt:lpstr>
      <vt:lpstr>Q4</vt:lpstr>
      <vt:lpstr>Q5</vt:lpstr>
      <vt:lpstr>Q6</vt:lpstr>
      <vt:lpstr>Q7</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Dhruv Rawat</cp:lastModifiedBy>
  <cp:revision/>
  <dcterms:created xsi:type="dcterms:W3CDTF">2020-11-05T12:47:56Z</dcterms:created>
  <dcterms:modified xsi:type="dcterms:W3CDTF">2020-11-30T16:48:46Z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0x010100875D829C77D95149A06DF57909FC34E3</vt:lpwstr>
  </property>
</Properties>
</file>