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heehan/Desktop/Spencer Folder/"/>
    </mc:Choice>
  </mc:AlternateContent>
  <xr:revisionPtr revIDLastSave="0" documentId="8_{10DBEE0C-0AB1-414F-8524-9CD06E88A379}" xr6:coauthVersionLast="47" xr6:coauthVersionMax="47" xr10:uidLastSave="{00000000-0000-0000-0000-000000000000}"/>
  <bookViews>
    <workbookView xWindow="0" yWindow="500" windowWidth="38700" windowHeight="15720" activeTab="8" xr2:uid="{00000000-000D-0000-FFFF-FFFF00000000}"/>
  </bookViews>
  <sheets>
    <sheet name="Screw Presses" sheetId="15" r:id="rId1"/>
    <sheet name="Controls &amp; Conveyors" sheetId="1" r:id="rId2"/>
    <sheet name="Allan Bradley" sheetId="10" r:id="rId3"/>
    <sheet name="MD 131" sheetId="2" r:id="rId4"/>
    <sheet name="MD 201" sheetId="3" r:id="rId5"/>
    <sheet name="MD 300" sheetId="4" r:id="rId6"/>
    <sheet name="MD 400" sheetId="5" r:id="rId7"/>
    <sheet name="Parts Non-Mivalt" sheetId="6" r:id="rId8"/>
    <sheet name="Polymer Unit Parts" sheetId="14" r:id="rId9"/>
    <sheet name="Belt Filters" sheetId="13" r:id="rId10"/>
    <sheet name="Mivalt ASP" sheetId="12" r:id="rId11"/>
    <sheet name="GDS Services" sheetId="11" r:id="rId12"/>
  </sheets>
  <definedNames>
    <definedName name="_xlnm._FilterDatabase" localSheetId="1" hidden="1">'Controls &amp; Conveyors'!$A$1:$M$65</definedName>
    <definedName name="_xlnm._FilterDatabase" localSheetId="3" hidden="1">'MD 131'!$A$23:$K$23</definedName>
    <definedName name="_xlnm._FilterDatabase" localSheetId="5" hidden="1">'MD 300'!$A$1:$L$33</definedName>
    <definedName name="_xlnm._FilterDatabase" localSheetId="6" hidden="1">'MD 400'!$A$1:$L$36</definedName>
    <definedName name="_xlnm._FilterDatabase" localSheetId="7" hidden="1">'Polymer Unit Parts'!$A$20:$M$27</definedName>
    <definedName name="_xlnm.Print_Area" localSheetId="2">'Allan Bradley'!$A$1:$K$43</definedName>
    <definedName name="_xlnm.Print_Area" localSheetId="3">'MD 131'!$A$1:$L$53</definedName>
    <definedName name="_xlnm.Print_Area" localSheetId="4">'MD 201'!$A$1:$L$63</definedName>
    <definedName name="_xlnm.Print_Area" localSheetId="5">'MD 300'!$A$1:$L$70</definedName>
    <definedName name="_xlnm.Print_Area" localSheetId="6">'MD 400'!$A$1:$L$81</definedName>
    <definedName name="_xlnm.Print_Area" localSheetId="10">'Mivalt ASP'!$A$1:$E$23</definedName>
    <definedName name="_xlnm.Print_Area" localSheetId="7">'Parts Non-Mivalt'!$A$12:$L$66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4" l="1"/>
  <c r="J52" i="14"/>
  <c r="M20" i="14"/>
  <c r="M21" i="14"/>
  <c r="M22" i="14"/>
  <c r="M24" i="14"/>
  <c r="M25" i="14"/>
  <c r="M26" i="14"/>
  <c r="M27" i="14"/>
  <c r="M28" i="14"/>
  <c r="I46" i="14"/>
  <c r="K46" i="14" s="1"/>
  <c r="J46" i="14"/>
  <c r="I47" i="14"/>
  <c r="K47" i="14" s="1"/>
  <c r="J47" i="14"/>
  <c r="I48" i="14"/>
  <c r="I38" i="14"/>
  <c r="K38" i="14" s="1"/>
  <c r="J38" i="14"/>
  <c r="I43" i="14"/>
  <c r="J43" i="14"/>
  <c r="K43" i="14"/>
  <c r="I44" i="14"/>
  <c r="J44" i="14"/>
  <c r="K44" i="14"/>
  <c r="I45" i="14"/>
  <c r="J45" i="14"/>
  <c r="K45" i="14"/>
  <c r="I40" i="14"/>
  <c r="J40" i="14"/>
  <c r="K40" i="14"/>
  <c r="I41" i="14"/>
  <c r="J41" i="14"/>
  <c r="K41" i="14"/>
  <c r="I35" i="14"/>
  <c r="J35" i="14" s="1"/>
  <c r="I36" i="14"/>
  <c r="J36" i="14" s="1"/>
  <c r="I37" i="14"/>
  <c r="J37" i="14" s="1"/>
  <c r="I39" i="14"/>
  <c r="J39" i="14" s="1"/>
  <c r="I42" i="14"/>
  <c r="J42" i="14" s="1"/>
  <c r="I34" i="14"/>
  <c r="J34" i="14"/>
  <c r="K34" i="14"/>
  <c r="J43" i="5"/>
  <c r="L43" i="5"/>
  <c r="J42" i="5"/>
  <c r="L42" i="5"/>
  <c r="K6" i="15"/>
  <c r="K2" i="15"/>
  <c r="K3" i="15"/>
  <c r="K4" i="15"/>
  <c r="K5" i="15"/>
  <c r="K7" i="15"/>
  <c r="K8" i="15"/>
  <c r="K9" i="15"/>
  <c r="I3" i="15"/>
  <c r="J3" i="15" s="1"/>
  <c r="I4" i="15"/>
  <c r="J4" i="15" s="1"/>
  <c r="I5" i="15"/>
  <c r="J5" i="15" s="1"/>
  <c r="I6" i="15"/>
  <c r="J6" i="15" s="1"/>
  <c r="I7" i="15"/>
  <c r="J7" i="15" s="1"/>
  <c r="I8" i="15"/>
  <c r="J8" i="15" s="1"/>
  <c r="I9" i="15"/>
  <c r="J9" i="15" s="1"/>
  <c r="I2" i="15"/>
  <c r="J2" i="15" s="1"/>
  <c r="K49" i="6"/>
  <c r="K50" i="6"/>
  <c r="L49" i="6"/>
  <c r="L50" i="6"/>
  <c r="I124" i="1"/>
  <c r="I98" i="1"/>
  <c r="M98" i="1"/>
  <c r="I33" i="14"/>
  <c r="I3" i="14"/>
  <c r="I78" i="1"/>
  <c r="M78" i="1" s="1"/>
  <c r="J6" i="3"/>
  <c r="K6" i="3"/>
  <c r="L6" i="3"/>
  <c r="J6" i="5"/>
  <c r="K6" i="5"/>
  <c r="L6" i="5"/>
  <c r="J6" i="4"/>
  <c r="K6" i="4"/>
  <c r="L6" i="4"/>
  <c r="I136" i="1"/>
  <c r="K136" i="1"/>
  <c r="L136" i="1"/>
  <c r="M136" i="1"/>
  <c r="I145" i="1"/>
  <c r="K145" i="1"/>
  <c r="L145" i="1"/>
  <c r="M145" i="1"/>
  <c r="J18" i="3"/>
  <c r="L18" i="3"/>
  <c r="I34" i="1"/>
  <c r="M34" i="1"/>
  <c r="I61" i="1"/>
  <c r="K61" i="1"/>
  <c r="J17" i="14"/>
  <c r="K17" i="14"/>
  <c r="K29" i="6"/>
  <c r="L29" i="6"/>
  <c r="I201" i="1"/>
  <c r="K201" i="1"/>
  <c r="L201" i="1"/>
  <c r="M201" i="1"/>
  <c r="I202" i="1"/>
  <c r="K202" i="1"/>
  <c r="L202" i="1"/>
  <c r="M202" i="1"/>
  <c r="I203" i="1"/>
  <c r="K203" i="1"/>
  <c r="L203" i="1"/>
  <c r="M203" i="1"/>
  <c r="I204" i="1"/>
  <c r="K204" i="1"/>
  <c r="L204" i="1"/>
  <c r="M204" i="1"/>
  <c r="I205" i="1"/>
  <c r="K205" i="1"/>
  <c r="L205" i="1"/>
  <c r="M205" i="1"/>
  <c r="J33" i="2"/>
  <c r="L33" i="2" s="1"/>
  <c r="J43" i="3"/>
  <c r="L43" i="3" s="1"/>
  <c r="J46" i="4"/>
  <c r="L46" i="4" s="1"/>
  <c r="J53" i="5"/>
  <c r="L53" i="5"/>
  <c r="I126" i="1"/>
  <c r="J70" i="5"/>
  <c r="L70" i="5"/>
  <c r="J71" i="5"/>
  <c r="L71" i="5"/>
  <c r="J11" i="14"/>
  <c r="K11" i="14"/>
  <c r="J16" i="14"/>
  <c r="K16" i="14"/>
  <c r="J15" i="14"/>
  <c r="K15" i="14"/>
  <c r="J14" i="14"/>
  <c r="K14" i="14"/>
  <c r="J7" i="14"/>
  <c r="J8" i="14"/>
  <c r="J9" i="14"/>
  <c r="K8" i="14"/>
  <c r="J13" i="14"/>
  <c r="K13" i="14"/>
  <c r="K9" i="14"/>
  <c r="K7" i="14"/>
  <c r="K55" i="14"/>
  <c r="K56" i="14"/>
  <c r="K54" i="14"/>
  <c r="J55" i="14"/>
  <c r="J56" i="14"/>
  <c r="J54" i="14"/>
  <c r="K36" i="14"/>
  <c r="K37" i="14"/>
  <c r="K39" i="14"/>
  <c r="K35" i="14"/>
  <c r="K12" i="14"/>
  <c r="K10" i="14"/>
  <c r="J12" i="14"/>
  <c r="J10" i="14"/>
  <c r="J69" i="5"/>
  <c r="L69" i="5"/>
  <c r="L33" i="6"/>
  <c r="K45" i="6"/>
  <c r="K47" i="6"/>
  <c r="K26" i="6"/>
  <c r="K27" i="6"/>
  <c r="K31" i="6"/>
  <c r="K32" i="6"/>
  <c r="K33" i="6"/>
  <c r="K34" i="6"/>
  <c r="K36" i="6"/>
  <c r="K37" i="6"/>
  <c r="K38" i="6"/>
  <c r="K40" i="6"/>
  <c r="K41" i="6"/>
  <c r="K42" i="6"/>
  <c r="K25" i="6"/>
  <c r="J4" i="5"/>
  <c r="J3" i="5"/>
  <c r="J4" i="4"/>
  <c r="J3" i="3"/>
  <c r="K4" i="3"/>
  <c r="L4" i="3"/>
  <c r="J8" i="3"/>
  <c r="J34" i="2"/>
  <c r="L34" i="2" s="1"/>
  <c r="J54" i="5"/>
  <c r="L54" i="5" s="1"/>
  <c r="J47" i="4"/>
  <c r="L47" i="4" s="1"/>
  <c r="J28" i="4"/>
  <c r="J29" i="4"/>
  <c r="J30" i="4"/>
  <c r="J31" i="4"/>
  <c r="J32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9" i="4"/>
  <c r="J3" i="4"/>
  <c r="J5" i="4"/>
  <c r="J7" i="4"/>
  <c r="J8" i="4"/>
  <c r="I164" i="1"/>
  <c r="K164" i="1"/>
  <c r="L164" i="1"/>
  <c r="M164" i="1"/>
  <c r="I162" i="1"/>
  <c r="K162" i="1"/>
  <c r="L162" i="1"/>
  <c r="M162" i="1"/>
  <c r="I163" i="1"/>
  <c r="K163" i="1"/>
  <c r="L163" i="1"/>
  <c r="M163" i="1"/>
  <c r="I53" i="1"/>
  <c r="M53" i="1"/>
  <c r="I54" i="1"/>
  <c r="M54" i="1"/>
  <c r="I55" i="1"/>
  <c r="M55" i="1"/>
  <c r="I200" i="1"/>
  <c r="J28" i="5"/>
  <c r="L28" i="5"/>
  <c r="J12" i="5"/>
  <c r="L12" i="5"/>
  <c r="J25" i="5"/>
  <c r="L25" i="5"/>
  <c r="L27" i="4"/>
  <c r="L11" i="4"/>
  <c r="L23" i="4"/>
  <c r="L24" i="4"/>
  <c r="J56" i="4"/>
  <c r="K3" i="4"/>
  <c r="L3" i="4"/>
  <c r="I161" i="1"/>
  <c r="K161" i="1"/>
  <c r="L161" i="1"/>
  <c r="M161" i="1"/>
  <c r="I16" i="1"/>
  <c r="M16" i="1"/>
  <c r="J60" i="5"/>
  <c r="J8" i="5"/>
  <c r="K8" i="5"/>
  <c r="L8" i="5"/>
  <c r="I158" i="1"/>
  <c r="L158" i="1"/>
  <c r="M158" i="1"/>
  <c r="I193" i="1"/>
  <c r="M193" i="1" s="1"/>
  <c r="L14" i="6"/>
  <c r="J21" i="5"/>
  <c r="K21" i="5"/>
  <c r="L21" i="5"/>
  <c r="J24" i="5"/>
  <c r="L24" i="5"/>
  <c r="I33" i="1"/>
  <c r="M33" i="1"/>
  <c r="I36" i="1"/>
  <c r="M36" i="1"/>
  <c r="K137" i="1"/>
  <c r="L137" i="1"/>
  <c r="M137" i="1"/>
  <c r="I159" i="1"/>
  <c r="J34" i="5"/>
  <c r="L34" i="5"/>
  <c r="J35" i="5"/>
  <c r="L35" i="5"/>
  <c r="I160" i="1"/>
  <c r="K160" i="1"/>
  <c r="L160" i="1"/>
  <c r="M160" i="1"/>
  <c r="I156" i="1"/>
  <c r="L156" i="1"/>
  <c r="M156" i="1"/>
  <c r="I157" i="1"/>
  <c r="L157" i="1"/>
  <c r="M157" i="1"/>
  <c r="I39" i="1"/>
  <c r="M39" i="1"/>
  <c r="J78" i="5"/>
  <c r="O4" i="13"/>
  <c r="O5" i="13"/>
  <c r="N4" i="13"/>
  <c r="N5" i="13"/>
  <c r="M4" i="13"/>
  <c r="M5" i="13"/>
  <c r="M6" i="13"/>
  <c r="M7" i="13"/>
  <c r="M8" i="13"/>
  <c r="M13" i="13"/>
  <c r="M14" i="13"/>
  <c r="M15" i="13"/>
  <c r="M16" i="13"/>
  <c r="M17" i="13"/>
  <c r="M18" i="13"/>
  <c r="I152" i="1"/>
  <c r="K152" i="1"/>
  <c r="L152" i="1"/>
  <c r="M152" i="1"/>
  <c r="I155" i="1"/>
  <c r="L155" i="1"/>
  <c r="M155" i="1"/>
  <c r="I150" i="1"/>
  <c r="K150" i="1"/>
  <c r="L150" i="1"/>
  <c r="M150" i="1"/>
  <c r="I147" i="1"/>
  <c r="K147" i="1"/>
  <c r="L147" i="1"/>
  <c r="M147" i="1"/>
  <c r="I143" i="1"/>
  <c r="K143" i="1"/>
  <c r="L143" i="1"/>
  <c r="M143" i="1"/>
  <c r="I140" i="1"/>
  <c r="K140" i="1"/>
  <c r="L140" i="1"/>
  <c r="M140" i="1"/>
  <c r="L184" i="1"/>
  <c r="I43" i="10"/>
  <c r="I144" i="1"/>
  <c r="L144" i="1" s="1"/>
  <c r="I146" i="1"/>
  <c r="L146" i="1" s="1"/>
  <c r="I132" i="1"/>
  <c r="L132" i="1" s="1"/>
  <c r="I133" i="1"/>
  <c r="L133" i="1" s="1"/>
  <c r="I134" i="1"/>
  <c r="L134" i="1" s="1"/>
  <c r="I195" i="1"/>
  <c r="M195" i="1"/>
  <c r="I88" i="1"/>
  <c r="I192" i="1"/>
  <c r="M192" i="1"/>
  <c r="I196" i="1"/>
  <c r="M196" i="1"/>
  <c r="I194" i="1"/>
  <c r="M194" i="1"/>
  <c r="I197" i="1"/>
  <c r="J23" i="5"/>
  <c r="L23" i="5"/>
  <c r="I139" i="1"/>
  <c r="L139" i="1" s="1"/>
  <c r="K139" i="1"/>
  <c r="M139" i="1"/>
  <c r="I5" i="1"/>
  <c r="I89" i="1"/>
  <c r="I40" i="1"/>
  <c r="L13" i="6"/>
  <c r="I6" i="1"/>
  <c r="M6" i="1"/>
  <c r="J67" i="5"/>
  <c r="L67" i="5"/>
  <c r="I116" i="1"/>
  <c r="M116" i="1"/>
  <c r="I23" i="1"/>
  <c r="M23" i="1"/>
  <c r="I41" i="1"/>
  <c r="I42" i="1"/>
  <c r="I43" i="1"/>
  <c r="I44" i="1"/>
  <c r="I45" i="1"/>
  <c r="I46" i="1"/>
  <c r="J38" i="3"/>
  <c r="L38" i="3"/>
  <c r="J59" i="5"/>
  <c r="J61" i="5"/>
  <c r="L59" i="5"/>
  <c r="L61" i="5"/>
  <c r="K59" i="5"/>
  <c r="J58" i="4"/>
  <c r="J59" i="4"/>
  <c r="I131" i="1"/>
  <c r="L131" i="1" s="1"/>
  <c r="I135" i="1"/>
  <c r="L135" i="1" s="1"/>
  <c r="I138" i="1"/>
  <c r="L138" i="1" s="1"/>
  <c r="I141" i="1"/>
  <c r="L141" i="1" s="1"/>
  <c r="I142" i="1"/>
  <c r="L142" i="1" s="1"/>
  <c r="I148" i="1"/>
  <c r="L148" i="1" s="1"/>
  <c r="I149" i="1"/>
  <c r="L149" i="1" s="1"/>
  <c r="I151" i="1"/>
  <c r="L151" i="1" s="1"/>
  <c r="I153" i="1"/>
  <c r="L153" i="1" s="1"/>
  <c r="I154" i="1"/>
  <c r="L154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30" i="1"/>
  <c r="L130" i="1" s="1"/>
  <c r="I4" i="1"/>
  <c r="M4" i="1"/>
  <c r="I10" i="1"/>
  <c r="I11" i="1"/>
  <c r="I13" i="1"/>
  <c r="I14" i="1"/>
  <c r="I15" i="1"/>
  <c r="I38" i="1"/>
  <c r="I106" i="1"/>
  <c r="M106" i="1"/>
  <c r="I107" i="1"/>
  <c r="M107" i="1"/>
  <c r="I105" i="1"/>
  <c r="M105" i="1"/>
  <c r="I104" i="1"/>
  <c r="J42" i="4"/>
  <c r="L42" i="4"/>
  <c r="I26" i="1"/>
  <c r="I27" i="1"/>
  <c r="I28" i="1"/>
  <c r="I29" i="1"/>
  <c r="I30" i="1"/>
  <c r="I31" i="1"/>
  <c r="M31" i="1" s="1"/>
  <c r="I21" i="1"/>
  <c r="I94" i="1"/>
  <c r="I84" i="1"/>
  <c r="I90" i="1"/>
  <c r="M90" i="1"/>
  <c r="L55" i="6"/>
  <c r="L27" i="6"/>
  <c r="L31" i="6"/>
  <c r="L32" i="6"/>
  <c r="L34" i="6"/>
  <c r="L36" i="6"/>
  <c r="L37" i="6"/>
  <c r="L38" i="6"/>
  <c r="L40" i="6"/>
  <c r="L41" i="6"/>
  <c r="L42" i="6"/>
  <c r="L51" i="6"/>
  <c r="L52" i="6"/>
  <c r="L53" i="6"/>
  <c r="L54" i="6"/>
  <c r="L20" i="6"/>
  <c r="L17" i="6"/>
  <c r="L25" i="6"/>
  <c r="L26" i="6"/>
  <c r="L16" i="6"/>
  <c r="I91" i="1"/>
  <c r="M91" i="1" s="1"/>
  <c r="I92" i="1"/>
  <c r="M92" i="1" s="1"/>
  <c r="I18" i="1"/>
  <c r="I17" i="1"/>
  <c r="I58" i="1"/>
  <c r="K58" i="1" s="1"/>
  <c r="I65" i="1"/>
  <c r="K65" i="1" s="1"/>
  <c r="I63" i="1"/>
  <c r="K63" i="1" s="1"/>
  <c r="I32" i="1"/>
  <c r="I37" i="1"/>
  <c r="J48" i="14" l="1"/>
  <c r="K48" i="14"/>
  <c r="L3" i="14"/>
  <c r="K3" i="14"/>
  <c r="J3" i="14"/>
  <c r="K33" i="14"/>
  <c r="J33" i="14"/>
  <c r="J124" i="1"/>
  <c r="M124" i="1"/>
  <c r="K124" i="1"/>
  <c r="K42" i="14"/>
  <c r="L3" i="5"/>
  <c r="K3" i="5"/>
  <c r="L4" i="5"/>
  <c r="K4" i="5"/>
  <c r="L4" i="4"/>
  <c r="K4" i="4"/>
  <c r="L3" i="3"/>
  <c r="K3" i="3"/>
  <c r="L8" i="3"/>
  <c r="K8" i="3"/>
  <c r="M200" i="1"/>
  <c r="L200" i="1"/>
  <c r="K200" i="1"/>
  <c r="L21" i="4"/>
  <c r="L22" i="4"/>
  <c r="L56" i="4"/>
  <c r="L60" i="5"/>
  <c r="K60" i="5"/>
  <c r="L8" i="4"/>
  <c r="K8" i="4"/>
  <c r="L159" i="1"/>
  <c r="M159" i="1"/>
  <c r="L59" i="4"/>
  <c r="L58" i="4"/>
  <c r="O18" i="13"/>
  <c r="N18" i="13"/>
  <c r="O17" i="13"/>
  <c r="N17" i="13"/>
  <c r="O16" i="13"/>
  <c r="N16" i="13"/>
  <c r="O15" i="13"/>
  <c r="N15" i="13"/>
  <c r="O14" i="13"/>
  <c r="N14" i="13"/>
  <c r="O13" i="13"/>
  <c r="N13" i="13"/>
  <c r="O8" i="13"/>
  <c r="N8" i="13"/>
  <c r="O7" i="13"/>
  <c r="N7" i="13"/>
  <c r="O6" i="13"/>
  <c r="N6" i="13"/>
  <c r="M132" i="1"/>
  <c r="K132" i="1"/>
  <c r="M146" i="1"/>
  <c r="K146" i="1"/>
  <c r="M144" i="1"/>
  <c r="K144" i="1"/>
  <c r="M134" i="1"/>
  <c r="K134" i="1"/>
  <c r="M133" i="1"/>
  <c r="K133" i="1"/>
  <c r="M197" i="1"/>
  <c r="M5" i="1"/>
  <c r="M89" i="1"/>
  <c r="M40" i="1"/>
  <c r="M46" i="1"/>
  <c r="M45" i="1"/>
  <c r="M44" i="1"/>
  <c r="M43" i="1"/>
  <c r="M42" i="1"/>
  <c r="M41" i="1"/>
  <c r="M130" i="1"/>
  <c r="K130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K170" i="1"/>
  <c r="M169" i="1"/>
  <c r="K169" i="1"/>
  <c r="M154" i="1"/>
  <c r="M153" i="1"/>
  <c r="M151" i="1"/>
  <c r="K151" i="1"/>
  <c r="M149" i="1"/>
  <c r="K149" i="1"/>
  <c r="M148" i="1"/>
  <c r="K148" i="1"/>
  <c r="M142" i="1"/>
  <c r="K142" i="1"/>
  <c r="M141" i="1"/>
  <c r="K141" i="1"/>
  <c r="M138" i="1"/>
  <c r="K138" i="1"/>
  <c r="M135" i="1"/>
  <c r="K135" i="1"/>
  <c r="M131" i="1"/>
  <c r="K131" i="1"/>
  <c r="M17" i="1"/>
  <c r="M18" i="1"/>
  <c r="M21" i="1"/>
  <c r="M38" i="1"/>
  <c r="M15" i="1"/>
  <c r="M14" i="1"/>
  <c r="M13" i="1"/>
  <c r="M11" i="1"/>
  <c r="M10" i="1"/>
  <c r="M30" i="1"/>
  <c r="M29" i="1"/>
  <c r="M28" i="1"/>
  <c r="M27" i="1"/>
  <c r="M26" i="1"/>
  <c r="M94" i="1"/>
  <c r="M84" i="1"/>
  <c r="M37" i="1"/>
  <c r="N37" i="1" s="1"/>
  <c r="M32" i="1"/>
  <c r="J54" i="4"/>
  <c r="L54" i="4" s="1"/>
  <c r="J55" i="4"/>
  <c r="L55" i="4" s="1"/>
  <c r="J28" i="3"/>
  <c r="L28" i="3" s="1"/>
  <c r="I96" i="1"/>
  <c r="M96" i="1" s="1"/>
  <c r="J20" i="5"/>
  <c r="L20" i="5" s="1"/>
  <c r="J70" i="4"/>
  <c r="L70" i="4" s="1"/>
  <c r="L32" i="4" l="1"/>
  <c r="J19" i="6"/>
  <c r="J48" i="2"/>
  <c r="L48" i="2" s="1"/>
  <c r="J58" i="3"/>
  <c r="L58" i="3" s="1"/>
  <c r="J47" i="2"/>
  <c r="L47" i="2" s="1"/>
  <c r="J43" i="2"/>
  <c r="L43" i="2" s="1"/>
  <c r="J41" i="2"/>
  <c r="L41" i="2" s="1"/>
  <c r="J40" i="2"/>
  <c r="L40" i="2" s="1"/>
  <c r="J57" i="3"/>
  <c r="L57" i="3" s="1"/>
  <c r="J53" i="3"/>
  <c r="L53" i="3" s="1"/>
  <c r="J45" i="3"/>
  <c r="L45" i="3" s="1"/>
  <c r="J41" i="3"/>
  <c r="L41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9" i="3"/>
  <c r="L19" i="3" s="1"/>
  <c r="J20" i="3"/>
  <c r="L20" i="3" s="1"/>
  <c r="J21" i="3"/>
  <c r="L21" i="3" s="1"/>
  <c r="J22" i="3"/>
  <c r="L22" i="3" s="1"/>
  <c r="J23" i="3"/>
  <c r="L23" i="3" s="1"/>
  <c r="J24" i="3"/>
  <c r="L24" i="3" s="1"/>
  <c r="J25" i="3"/>
  <c r="L25" i="3" s="1"/>
  <c r="J26" i="3"/>
  <c r="L26" i="3" s="1"/>
  <c r="J27" i="3"/>
  <c r="L27" i="3" s="1"/>
  <c r="J61" i="4"/>
  <c r="L61" i="4" s="1"/>
  <c r="J37" i="4"/>
  <c r="L37" i="4" s="1"/>
  <c r="I52" i="1"/>
  <c r="J38" i="2"/>
  <c r="L38" i="2" s="1"/>
  <c r="J47" i="3"/>
  <c r="L47" i="3" s="1"/>
  <c r="J35" i="2"/>
  <c r="L35" i="2" s="1"/>
  <c r="J74" i="5"/>
  <c r="L74" i="5" s="1"/>
  <c r="J66" i="5"/>
  <c r="J47" i="5"/>
  <c r="L47" i="5" s="1"/>
  <c r="J49" i="5"/>
  <c r="L49" i="5" s="1"/>
  <c r="J48" i="5"/>
  <c r="L48" i="5" s="1"/>
  <c r="J40" i="4"/>
  <c r="L40" i="4" s="1"/>
  <c r="L66" i="5" l="1"/>
  <c r="L19" i="6"/>
  <c r="M52" i="1"/>
  <c r="J31" i="2"/>
  <c r="L31" i="2" s="1"/>
  <c r="J32" i="2"/>
  <c r="L32" i="2" s="1"/>
  <c r="L36" i="4"/>
  <c r="J33" i="3"/>
  <c r="L33" i="3" s="1"/>
  <c r="J34" i="3"/>
  <c r="L34" i="3" s="1"/>
  <c r="L26" i="4" l="1"/>
  <c r="J24" i="2"/>
  <c r="L24" i="2" s="1"/>
  <c r="J25" i="2"/>
  <c r="L25" i="2" s="1"/>
  <c r="I111" i="1" l="1"/>
  <c r="J60" i="4"/>
  <c r="L60" i="4" s="1"/>
  <c r="I48" i="1"/>
  <c r="I47" i="1"/>
  <c r="I56" i="1"/>
  <c r="K56" i="1" s="1"/>
  <c r="I22" i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4" i="2"/>
  <c r="L4" i="2" s="1"/>
  <c r="J37" i="2"/>
  <c r="L37" i="2" s="1"/>
  <c r="J29" i="2"/>
  <c r="L29" i="2" s="1"/>
  <c r="J2" i="2"/>
  <c r="L2" i="2" s="1"/>
  <c r="M22" i="1" l="1"/>
  <c r="K22" i="1"/>
  <c r="M111" i="1"/>
  <c r="M47" i="1"/>
  <c r="M48" i="1"/>
  <c r="K20" i="2"/>
  <c r="K2" i="2"/>
  <c r="J51" i="2" l="1"/>
  <c r="I35" i="10"/>
  <c r="K35" i="10" s="1"/>
  <c r="I34" i="10"/>
  <c r="K34" i="10" s="1"/>
  <c r="I42" i="10"/>
  <c r="K42" i="10" s="1"/>
  <c r="I41" i="10"/>
  <c r="K41" i="10" s="1"/>
  <c r="I40" i="10"/>
  <c r="K40" i="10" s="1"/>
  <c r="I39" i="10"/>
  <c r="K39" i="10" s="1"/>
  <c r="I38" i="10"/>
  <c r="K38" i="10" s="1"/>
  <c r="I37" i="10"/>
  <c r="K37" i="10" s="1"/>
  <c r="I33" i="10"/>
  <c r="K33" i="10" s="1"/>
  <c r="I32" i="10"/>
  <c r="K32" i="10" s="1"/>
  <c r="I31" i="10"/>
  <c r="K31" i="10" s="1"/>
  <c r="I30" i="10"/>
  <c r="K30" i="10" s="1"/>
  <c r="I29" i="10"/>
  <c r="K29" i="10" s="1"/>
  <c r="I28" i="10"/>
  <c r="K28" i="10" s="1"/>
  <c r="I27" i="10"/>
  <c r="K27" i="10" s="1"/>
  <c r="I26" i="10"/>
  <c r="K26" i="10" s="1"/>
  <c r="I25" i="10"/>
  <c r="K25" i="10" s="1"/>
  <c r="I24" i="10"/>
  <c r="K24" i="10" s="1"/>
  <c r="I23" i="10"/>
  <c r="K23" i="10" s="1"/>
  <c r="I22" i="10"/>
  <c r="K22" i="10" s="1"/>
  <c r="I21" i="10"/>
  <c r="K21" i="10" s="1"/>
  <c r="I20" i="10"/>
  <c r="K20" i="10" s="1"/>
  <c r="I19" i="10"/>
  <c r="K19" i="10" s="1"/>
  <c r="I18" i="10"/>
  <c r="K18" i="10" s="1"/>
  <c r="I17" i="10"/>
  <c r="K17" i="10" s="1"/>
  <c r="I16" i="10"/>
  <c r="K16" i="10" s="1"/>
  <c r="I15" i="10"/>
  <c r="K15" i="10" s="1"/>
  <c r="I14" i="10"/>
  <c r="K14" i="10" s="1"/>
  <c r="I13" i="10"/>
  <c r="K13" i="10" s="1"/>
  <c r="I12" i="10"/>
  <c r="K12" i="10" s="1"/>
  <c r="I11" i="10"/>
  <c r="K11" i="10" s="1"/>
  <c r="I10" i="10"/>
  <c r="K10" i="10" s="1"/>
  <c r="I9" i="10"/>
  <c r="K9" i="10" s="1"/>
  <c r="I8" i="10"/>
  <c r="K8" i="10" s="1"/>
  <c r="I7" i="10"/>
  <c r="K7" i="10" s="1"/>
  <c r="I6" i="10"/>
  <c r="K6" i="10" s="1"/>
  <c r="I5" i="10"/>
  <c r="K5" i="10" s="1"/>
  <c r="I4" i="10"/>
  <c r="K4" i="10" s="1"/>
  <c r="I3" i="10"/>
  <c r="K3" i="10" s="1"/>
  <c r="I2" i="10"/>
  <c r="K2" i="10" s="1"/>
  <c r="I36" i="10"/>
  <c r="K36" i="10" s="1"/>
  <c r="J34" i="10" l="1"/>
  <c r="J24" i="10"/>
  <c r="J42" i="10"/>
  <c r="J23" i="10"/>
  <c r="J40" i="10"/>
  <c r="J21" i="10"/>
  <c r="J37" i="10"/>
  <c r="J20" i="10"/>
  <c r="J32" i="10"/>
  <c r="J18" i="10"/>
  <c r="J17" i="10"/>
  <c r="J31" i="10"/>
  <c r="J29" i="10"/>
  <c r="J16" i="10"/>
  <c r="J26" i="10"/>
  <c r="J41" i="10"/>
  <c r="J30" i="10"/>
  <c r="J22" i="10"/>
  <c r="J35" i="10"/>
  <c r="J33" i="10"/>
  <c r="J25" i="10"/>
  <c r="J39" i="10"/>
  <c r="J28" i="10"/>
  <c r="J38" i="10"/>
  <c r="J27" i="10"/>
  <c r="J19" i="10"/>
  <c r="J8" i="10"/>
  <c r="J15" i="10"/>
  <c r="J7" i="10"/>
  <c r="J36" i="10"/>
  <c r="J14" i="10"/>
  <c r="J6" i="10"/>
  <c r="J9" i="10"/>
  <c r="J13" i="10"/>
  <c r="J5" i="10"/>
  <c r="J12" i="10"/>
  <c r="J4" i="10"/>
  <c r="J11" i="10"/>
  <c r="J3" i="10"/>
  <c r="J10" i="10"/>
  <c r="J2" i="10"/>
  <c r="J22" i="5" l="1"/>
  <c r="L22" i="5" s="1"/>
  <c r="J56" i="3"/>
  <c r="L56" i="3" s="1"/>
  <c r="J55" i="3"/>
  <c r="L55" i="3" s="1"/>
  <c r="J54" i="3"/>
  <c r="L54" i="3" s="1"/>
  <c r="J49" i="3"/>
  <c r="L49" i="3" s="1"/>
  <c r="J50" i="3"/>
  <c r="L50" i="3" s="1"/>
  <c r="J51" i="3"/>
  <c r="L51" i="3" s="1"/>
  <c r="J42" i="3"/>
  <c r="L42" i="3" s="1"/>
  <c r="K49" i="3" l="1"/>
  <c r="I112" i="1"/>
  <c r="M112" i="1" s="1"/>
  <c r="I113" i="1"/>
  <c r="M113" i="1" s="1"/>
  <c r="I68" i="1"/>
  <c r="M68" i="1" s="1"/>
  <c r="I70" i="1"/>
  <c r="M70" i="1" s="1"/>
  <c r="I57" i="1"/>
  <c r="K57" i="1" s="1"/>
  <c r="I114" i="1"/>
  <c r="M114" i="1" s="1"/>
  <c r="M126" i="1"/>
  <c r="J58" i="5"/>
  <c r="L58" i="5" s="1"/>
  <c r="J62" i="4"/>
  <c r="L62" i="4" s="1"/>
  <c r="J64" i="4"/>
  <c r="L64" i="4" s="1"/>
  <c r="J63" i="4"/>
  <c r="L63" i="4" s="1"/>
  <c r="J51" i="4"/>
  <c r="L51" i="4" s="1"/>
  <c r="J49" i="4"/>
  <c r="L49" i="4" s="1"/>
  <c r="J48" i="4"/>
  <c r="L48" i="4" s="1"/>
  <c r="J44" i="4"/>
  <c r="L44" i="4" s="1"/>
  <c r="J45" i="4"/>
  <c r="L45" i="4" s="1"/>
  <c r="K51" i="4" l="1"/>
  <c r="K58" i="5"/>
  <c r="J10" i="5"/>
  <c r="L10" i="5" s="1"/>
  <c r="J11" i="5"/>
  <c r="L11" i="5" s="1"/>
  <c r="J13" i="5"/>
  <c r="L13" i="5" s="1"/>
  <c r="J14" i="5"/>
  <c r="L14" i="5" s="1"/>
  <c r="J15" i="5"/>
  <c r="L15" i="5" s="1"/>
  <c r="J16" i="5"/>
  <c r="L16" i="5" s="1"/>
  <c r="J17" i="5"/>
  <c r="L17" i="5" s="1"/>
  <c r="J18" i="5"/>
  <c r="L18" i="5" s="1"/>
  <c r="J19" i="5"/>
  <c r="L19" i="5" s="1"/>
  <c r="J26" i="5"/>
  <c r="L26" i="5" s="1"/>
  <c r="J27" i="5"/>
  <c r="L27" i="5" s="1"/>
  <c r="J29" i="5"/>
  <c r="L29" i="5" s="1"/>
  <c r="J30" i="5"/>
  <c r="L30" i="5" s="1"/>
  <c r="J31" i="5"/>
  <c r="L31" i="5" s="1"/>
  <c r="J32" i="5"/>
  <c r="L32" i="5" s="1"/>
  <c r="J33" i="5"/>
  <c r="L33" i="5" s="1"/>
  <c r="J9" i="5"/>
  <c r="L9" i="5" s="1"/>
  <c r="J7" i="5"/>
  <c r="L7" i="5" s="1"/>
  <c r="J39" i="5"/>
  <c r="L39" i="5" s="1"/>
  <c r="J41" i="5"/>
  <c r="L41" i="5" s="1"/>
  <c r="J45" i="5"/>
  <c r="L45" i="5" s="1"/>
  <c r="J46" i="5"/>
  <c r="L46" i="5" s="1"/>
  <c r="J44" i="5"/>
  <c r="L44" i="5" s="1"/>
  <c r="J51" i="5"/>
  <c r="L51" i="5" s="1"/>
  <c r="J52" i="5"/>
  <c r="L52" i="5" s="1"/>
  <c r="J40" i="5"/>
  <c r="L40" i="5" s="1"/>
  <c r="J56" i="5"/>
  <c r="L56" i="5" s="1"/>
  <c r="J55" i="5"/>
  <c r="L55" i="5" s="1"/>
  <c r="J57" i="5"/>
  <c r="L57" i="5" s="1"/>
  <c r="J62" i="5"/>
  <c r="L62" i="5" s="1"/>
  <c r="J63" i="5"/>
  <c r="L63" i="5" s="1"/>
  <c r="J64" i="5"/>
  <c r="L64" i="5" s="1"/>
  <c r="J65" i="5"/>
  <c r="L65" i="5" s="1"/>
  <c r="J68" i="5"/>
  <c r="L68" i="5" s="1"/>
  <c r="J73" i="5"/>
  <c r="L73" i="5" s="1"/>
  <c r="J72" i="5"/>
  <c r="L72" i="5" s="1"/>
  <c r="J75" i="5"/>
  <c r="L75" i="5" s="1"/>
  <c r="J79" i="5"/>
  <c r="J80" i="5"/>
  <c r="L80" i="5" s="1"/>
  <c r="J81" i="5"/>
  <c r="L81" i="5" s="1"/>
  <c r="J50" i="5"/>
  <c r="L50" i="5" s="1"/>
  <c r="J5" i="5"/>
  <c r="L5" i="5" s="1"/>
  <c r="J2" i="5"/>
  <c r="J18" i="6"/>
  <c r="L18" i="6" s="1"/>
  <c r="I9" i="1"/>
  <c r="L9" i="4"/>
  <c r="L31" i="4"/>
  <c r="L16" i="4"/>
  <c r="L15" i="4"/>
  <c r="L30" i="4"/>
  <c r="L17" i="4"/>
  <c r="L14" i="4"/>
  <c r="L10" i="4"/>
  <c r="L20" i="4"/>
  <c r="L29" i="4"/>
  <c r="L19" i="4"/>
  <c r="L28" i="4"/>
  <c r="L13" i="4"/>
  <c r="L18" i="4"/>
  <c r="L12" i="4"/>
  <c r="L25" i="4"/>
  <c r="J67" i="4"/>
  <c r="J57" i="4"/>
  <c r="L57" i="4" s="1"/>
  <c r="J69" i="4"/>
  <c r="L69" i="4" s="1"/>
  <c r="J68" i="4"/>
  <c r="J52" i="4"/>
  <c r="L52" i="4" s="1"/>
  <c r="J50" i="4"/>
  <c r="L50" i="4" s="1"/>
  <c r="J53" i="4"/>
  <c r="L53" i="4" s="1"/>
  <c r="J38" i="4"/>
  <c r="L38" i="4" s="1"/>
  <c r="J43" i="4"/>
  <c r="L43" i="4" s="1"/>
  <c r="J39" i="4"/>
  <c r="L39" i="4" s="1"/>
  <c r="J41" i="4"/>
  <c r="L41" i="4" s="1"/>
  <c r="L7" i="4"/>
  <c r="L5" i="4"/>
  <c r="J2" i="4"/>
  <c r="L2" i="4" s="1"/>
  <c r="J2" i="3"/>
  <c r="L2" i="3" s="1"/>
  <c r="J5" i="3"/>
  <c r="L5" i="3" s="1"/>
  <c r="J7" i="3"/>
  <c r="L7" i="3" s="1"/>
  <c r="J37" i="3"/>
  <c r="L37" i="3" s="1"/>
  <c r="J36" i="3"/>
  <c r="L36" i="3" s="1"/>
  <c r="J40" i="3"/>
  <c r="L40" i="3" s="1"/>
  <c r="J35" i="3"/>
  <c r="L35" i="3" s="1"/>
  <c r="J48" i="3"/>
  <c r="L48" i="3" s="1"/>
  <c r="J46" i="3"/>
  <c r="L46" i="3" s="1"/>
  <c r="J62" i="3"/>
  <c r="L62" i="3" s="1"/>
  <c r="J44" i="3"/>
  <c r="L44" i="3" s="1"/>
  <c r="J52" i="3"/>
  <c r="L52" i="3" s="1"/>
  <c r="J61" i="3"/>
  <c r="J45" i="2"/>
  <c r="L45" i="2" s="1"/>
  <c r="J46" i="2"/>
  <c r="L46" i="2" s="1"/>
  <c r="J44" i="2"/>
  <c r="L44" i="2" s="1"/>
  <c r="J42" i="2"/>
  <c r="L42" i="2" s="1"/>
  <c r="J53" i="2"/>
  <c r="L53" i="2" s="1"/>
  <c r="J52" i="2"/>
  <c r="J36" i="2"/>
  <c r="L36" i="2" s="1"/>
  <c r="J39" i="2"/>
  <c r="L39" i="2" s="1"/>
  <c r="J26" i="2"/>
  <c r="L26" i="2" s="1"/>
  <c r="J30" i="2"/>
  <c r="L30" i="2" s="1"/>
  <c r="J27" i="2"/>
  <c r="L27" i="2" s="1"/>
  <c r="J28" i="2"/>
  <c r="L28" i="2" s="1"/>
  <c r="J3" i="2"/>
  <c r="L3" i="2" s="1"/>
  <c r="I19" i="1"/>
  <c r="I49" i="1"/>
  <c r="L52" i="2" l="1"/>
  <c r="L2" i="5"/>
  <c r="K2" i="5"/>
  <c r="M19" i="1"/>
  <c r="M9" i="1"/>
  <c r="L68" i="4"/>
  <c r="M49" i="1"/>
  <c r="K3" i="2"/>
  <c r="K7" i="3"/>
  <c r="K2" i="4"/>
  <c r="K5" i="4"/>
  <c r="K7" i="4"/>
  <c r="K7" i="5"/>
  <c r="K57" i="5"/>
  <c r="K4" i="2"/>
  <c r="K5" i="5"/>
  <c r="K2" i="3"/>
  <c r="K5" i="3"/>
  <c r="I115" i="1"/>
  <c r="M115" i="1" s="1"/>
  <c r="I118" i="1"/>
  <c r="M118" i="1" s="1"/>
  <c r="M104" i="1"/>
  <c r="I51" i="1"/>
  <c r="M51" i="1" s="1"/>
  <c r="I20" i="1"/>
  <c r="I93" i="1"/>
  <c r="I99" i="1"/>
  <c r="M99" i="1" s="1"/>
  <c r="I97" i="1"/>
  <c r="M97" i="1" s="1"/>
  <c r="I119" i="1"/>
  <c r="M119" i="1" s="1"/>
  <c r="I50" i="1"/>
  <c r="I7" i="1"/>
  <c r="I8" i="1"/>
  <c r="I72" i="1"/>
  <c r="I71" i="1"/>
  <c r="M8" i="1" l="1"/>
  <c r="M20" i="1"/>
  <c r="M93" i="1"/>
  <c r="M71" i="1"/>
  <c r="M72" i="1"/>
  <c r="M7" i="1"/>
  <c r="M50" i="1"/>
  <c r="K99" i="1"/>
  <c r="I86" i="1"/>
  <c r="I95" i="1"/>
  <c r="I102" i="1"/>
  <c r="M102" i="1" s="1"/>
  <c r="I103" i="1"/>
  <c r="M103" i="1" s="1"/>
  <c r="I25" i="1"/>
  <c r="I69" i="1"/>
  <c r="I85" i="1"/>
  <c r="I24" i="1"/>
  <c r="M24" i="1" s="1"/>
  <c r="I59" i="1"/>
  <c r="K59" i="1" s="1"/>
  <c r="I60" i="1"/>
  <c r="K60" i="1" s="1"/>
  <c r="I62" i="1"/>
  <c r="K62" i="1" s="1"/>
  <c r="I64" i="1"/>
  <c r="K64" i="1" s="1"/>
  <c r="I117" i="1"/>
  <c r="M117" i="1" s="1"/>
  <c r="M25" i="1" l="1"/>
  <c r="M88" i="1"/>
  <c r="M95" i="1"/>
  <c r="M69" i="1"/>
  <c r="K24" i="1"/>
</calcChain>
</file>

<file path=xl/sharedStrings.xml><?xml version="1.0" encoding="utf-8"?>
<sst xmlns="http://schemas.openxmlformats.org/spreadsheetml/2006/main" count="4041" uniqueCount="1554">
  <si>
    <t>Item Name (MD 300 Series)</t>
  </si>
  <si>
    <t>Manufacturer</t>
  </si>
  <si>
    <t>Mivalt Part Number</t>
  </si>
  <si>
    <t>GDS Part No</t>
  </si>
  <si>
    <t>Power</t>
  </si>
  <si>
    <t>Material</t>
  </si>
  <si>
    <t>Lead Time</t>
  </si>
  <si>
    <t>Cost (Euro)</t>
  </si>
  <si>
    <t>Cost USD</t>
  </si>
  <si>
    <t>Customer 100%</t>
  </si>
  <si>
    <t>MP-DW-131 Screw Press</t>
  </si>
  <si>
    <t xml:space="preserve">Mivalt </t>
  </si>
  <si>
    <t>MP-DW-131</t>
  </si>
  <si>
    <t>210-220V or 460-480V</t>
  </si>
  <si>
    <t>Stainless-Steel</t>
  </si>
  <si>
    <t>6-8 weeks</t>
  </si>
  <si>
    <t>MP-DW-201 Screw Press</t>
  </si>
  <si>
    <t>MP-DW-201</t>
  </si>
  <si>
    <t>MP-DW-301 Screw Press</t>
  </si>
  <si>
    <t>VOD/18828</t>
  </si>
  <si>
    <t>MP-DW-301</t>
  </si>
  <si>
    <t>MP-DW-302 Screw Press</t>
  </si>
  <si>
    <t>MP-DW-302</t>
  </si>
  <si>
    <t>8-10 weeks</t>
  </si>
  <si>
    <t>MP-DW-303 Screw Press</t>
  </si>
  <si>
    <t>MP-DW-303</t>
  </si>
  <si>
    <t>12-14 weeks</t>
  </si>
  <si>
    <t>MP-DW-401 Screw Press</t>
  </si>
  <si>
    <t>MP-DW-401</t>
  </si>
  <si>
    <t>10-12 weeks</t>
  </si>
  <si>
    <t>MP-DW-402 Screw Press</t>
  </si>
  <si>
    <t>VOD/18831</t>
  </si>
  <si>
    <t>MP-DW-402</t>
  </si>
  <si>
    <t>MP-DW-403 Screw Press</t>
  </si>
  <si>
    <t>MP-DW-403</t>
  </si>
  <si>
    <t>Standard Control Boxes</t>
  </si>
  <si>
    <t>(all presses)</t>
  </si>
  <si>
    <t>Item/Part Name</t>
  </si>
  <si>
    <t>GDS Part #</t>
  </si>
  <si>
    <t xml:space="preserve">Material </t>
  </si>
  <si>
    <t>Cost (Euros)</t>
  </si>
  <si>
    <t>Customer (35%)</t>
  </si>
  <si>
    <t>Customer 50%</t>
  </si>
  <si>
    <t>Customer 80%</t>
  </si>
  <si>
    <t>Control Panel Electrical Componants</t>
  </si>
  <si>
    <t>Alarm</t>
  </si>
  <si>
    <t>Mivalt</t>
  </si>
  <si>
    <t>AUD-ALA-CB</t>
  </si>
  <si>
    <t>N/A</t>
  </si>
  <si>
    <t>Carbon H2S Filter 130 170 m3/h air</t>
  </si>
  <si>
    <t>PRO-ECO VF</t>
  </si>
  <si>
    <t>PRO-ECO VF Filter 130</t>
  </si>
  <si>
    <t>CARB-FIL-130</t>
  </si>
  <si>
    <t>in-stock</t>
  </si>
  <si>
    <t>Cat 5 DIN Rail Mount</t>
  </si>
  <si>
    <t>Solarix</t>
  </si>
  <si>
    <t>CAT-5-SOL</t>
  </si>
  <si>
    <t>2-3 weeks</t>
  </si>
  <si>
    <t>Circuit Breaker 2/C/3</t>
  </si>
  <si>
    <t>OEZ</t>
  </si>
  <si>
    <t>LTN-2C-3</t>
  </si>
  <si>
    <t>CIR-2A/C/3</t>
  </si>
  <si>
    <t>composite resin</t>
  </si>
  <si>
    <t xml:space="preserve">2-3 Weeks </t>
  </si>
  <si>
    <t>Circuit Breaker 10A/B/3</t>
  </si>
  <si>
    <t>LTN-10B-3</t>
  </si>
  <si>
    <t>CIR-10A/B/3</t>
  </si>
  <si>
    <t>In-stock</t>
  </si>
  <si>
    <t>Circuit Breaker 6A/B/3</t>
  </si>
  <si>
    <t>LTN-6B-3</t>
  </si>
  <si>
    <t>CIR-6A/B/3</t>
  </si>
  <si>
    <t>Circuit Breaker 16A/B/3</t>
  </si>
  <si>
    <t>LTN-16B-3</t>
  </si>
  <si>
    <t>CIR-16A/B/3</t>
  </si>
  <si>
    <t>Circuit Breaker 20A/B/3</t>
  </si>
  <si>
    <t>LTN-20B-3</t>
  </si>
  <si>
    <t>CIR-20A/B/3</t>
  </si>
  <si>
    <t>Contactor 3PH</t>
  </si>
  <si>
    <t>RSI-25-40-X024</t>
  </si>
  <si>
    <t>CON-3PH-024</t>
  </si>
  <si>
    <t>3 phase</t>
  </si>
  <si>
    <t>Contactor Accessory (Merz PS11)</t>
  </si>
  <si>
    <t>Cooling Fan &amp; Filter</t>
  </si>
  <si>
    <t>ROZV_VETRAK_DC24V_500m3h</t>
  </si>
  <si>
    <t>FAN-DC-24V</t>
  </si>
  <si>
    <t>Communication Port (for turbidity/TSS meters)</t>
  </si>
  <si>
    <t>Rievtech</t>
  </si>
  <si>
    <t>PR-RS485</t>
  </si>
  <si>
    <t>COM-RS485</t>
  </si>
  <si>
    <t>Data Cable (between PLC &amp; HMI)</t>
  </si>
  <si>
    <t>PR-RS232</t>
  </si>
  <si>
    <t>DATA-RS232</t>
  </si>
  <si>
    <t>plastic</t>
  </si>
  <si>
    <t>Emergency Start/Stop Button (Mushroom Head)</t>
  </si>
  <si>
    <t>Eaton Industries</t>
  </si>
  <si>
    <t>STOP-M22-PVT</t>
  </si>
  <si>
    <t>24V</t>
  </si>
  <si>
    <t>Extension Module - 4x analog/digital input, 4x relay output</t>
  </si>
  <si>
    <t>PR-E-16DC-DA-R</t>
  </si>
  <si>
    <t>EXT-MOD-16DC</t>
  </si>
  <si>
    <t xml:space="preserve">Extension Module -temp sensor input module 3x input </t>
  </si>
  <si>
    <t>PR-E-PT100</t>
  </si>
  <si>
    <t>EXT-MOD-PT100</t>
  </si>
  <si>
    <t>Frequency Converter .37(kW) 3x400V</t>
  </si>
  <si>
    <t xml:space="preserve">Invertek </t>
  </si>
  <si>
    <t>ODE-3-120023-1F12</t>
  </si>
  <si>
    <t>FCON-1F12</t>
  </si>
  <si>
    <t>.5 HP</t>
  </si>
  <si>
    <t>Frequency Converter 4(kW) 3x400V</t>
  </si>
  <si>
    <t>ODE-3-240095-3F42</t>
  </si>
  <si>
    <t>FCON-3F42</t>
  </si>
  <si>
    <t>5 HP</t>
  </si>
  <si>
    <t>HMI Display 7"</t>
  </si>
  <si>
    <t>Wecon</t>
  </si>
  <si>
    <t>PI3070iN</t>
  </si>
  <si>
    <t>HMI-07-DIS</t>
  </si>
  <si>
    <t>.5 HP/15W</t>
  </si>
  <si>
    <t>HMI Display 15" (w/remote access) - DISC</t>
  </si>
  <si>
    <t>P19150</t>
  </si>
  <si>
    <t>HMI-15-DIS</t>
  </si>
  <si>
    <t>40W</t>
  </si>
  <si>
    <t>HMI Display 15" (w/remote access)</t>
  </si>
  <si>
    <t>PI8150ig</t>
  </si>
  <si>
    <t>HMI-15IG-DIS</t>
  </si>
  <si>
    <t>HMI Display 12" - DISC</t>
  </si>
  <si>
    <t>PI9120</t>
  </si>
  <si>
    <t>HMI-12-DIS</t>
  </si>
  <si>
    <t>Disc.</t>
  </si>
  <si>
    <t>Level Relay (for SHR2 Sensors in control box) AC/DC</t>
  </si>
  <si>
    <t>Elko</t>
  </si>
  <si>
    <t>HRH5 AC/DC 25-240V</t>
  </si>
  <si>
    <t>LR-HRH5-DC24</t>
  </si>
  <si>
    <t>DC 24V</t>
  </si>
  <si>
    <t>Main Breaker 4A/C/3</t>
  </si>
  <si>
    <t>LTN-4C-3N</t>
  </si>
  <si>
    <t>BKR-4A/C/4</t>
  </si>
  <si>
    <t>Main Breaker 10A/C/3</t>
  </si>
  <si>
    <t>LTN-10C-3N</t>
  </si>
  <si>
    <t>BKR-10A/C/3</t>
  </si>
  <si>
    <t>Main Breaker 16A/C/4</t>
  </si>
  <si>
    <t>LTN-16C-3N</t>
  </si>
  <si>
    <t>BKR-16A/C/4</t>
  </si>
  <si>
    <t xml:space="preserve"> </t>
  </si>
  <si>
    <t>Main Breaker 25A/C/4</t>
  </si>
  <si>
    <t>LTN-25C-3N</t>
  </si>
  <si>
    <t>BKR-25A/C/4</t>
  </si>
  <si>
    <t>Main Breaker 32A/C/3</t>
  </si>
  <si>
    <t>LTN-32C-3N</t>
  </si>
  <si>
    <t>BKR-32A/C/3</t>
  </si>
  <si>
    <t>Main Breaker 40A/C/4</t>
  </si>
  <si>
    <t>LTN-40C-3N</t>
  </si>
  <si>
    <t>BKR-40A/C/4</t>
  </si>
  <si>
    <t>Main Switch (Start/Stop)</t>
  </si>
  <si>
    <t>Motor Protection Switch ON/OFF (MS25 1-1.6A)</t>
  </si>
  <si>
    <t>Merz</t>
  </si>
  <si>
    <t>MEL/19062</t>
  </si>
  <si>
    <t>SWIT-CO-MS25</t>
  </si>
  <si>
    <t>2.5 A</t>
  </si>
  <si>
    <t>Motor Protection Switch (Auxiliary Contact for MS25) PS11</t>
  </si>
  <si>
    <t>MEL/19407</t>
  </si>
  <si>
    <t>CON-MPS-PS11</t>
  </si>
  <si>
    <t>Nitrogen Purge Control Box</t>
  </si>
  <si>
    <t>NITRO-PUR-CB</t>
  </si>
  <si>
    <t>4-6 Weeks</t>
  </si>
  <si>
    <t>PLC 1 (PR-24DC-DA-R)</t>
  </si>
  <si>
    <t>PR-24DC-DA-R</t>
  </si>
  <si>
    <t>PLC-PRDA-24DC</t>
  </si>
  <si>
    <t>4.5 HP</t>
  </si>
  <si>
    <t>PLC 2 (PR-E-AI-I ) (4x analog input 4-20mA)</t>
  </si>
  <si>
    <t xml:space="preserve">PR-E-AI-I </t>
  </si>
  <si>
    <t>PLC2-PRE-24V</t>
  </si>
  <si>
    <t>12-24v DC</t>
  </si>
  <si>
    <t>PLC 3 (PR-E-AQ-VI) 2x analog output channel 0-20ma</t>
  </si>
  <si>
    <t>PR-E-AQ-VI</t>
  </si>
  <si>
    <t>EXT-MOD-AQVI</t>
  </si>
  <si>
    <t>0-10V</t>
  </si>
  <si>
    <t>PLC Programming Unit (xLogic CPU's)</t>
  </si>
  <si>
    <t>ELC-Copier</t>
  </si>
  <si>
    <t>PLC-PRO-ELC</t>
  </si>
  <si>
    <t xml:space="preserve">Thermastat for fan control </t>
  </si>
  <si>
    <t>Schneider Electric</t>
  </si>
  <si>
    <t>Temperature Switch</t>
  </si>
  <si>
    <t>THER-FAN-250</t>
  </si>
  <si>
    <t>250V</t>
  </si>
  <si>
    <t xml:space="preserve">2-3 weeks </t>
  </si>
  <si>
    <t xml:space="preserve">Thermal/Motor Protection Switch (QM1) </t>
  </si>
  <si>
    <t>MBS-1-1.6A</t>
  </si>
  <si>
    <t>TPRO-3PH-.63A</t>
  </si>
  <si>
    <t>.4-.63 A</t>
  </si>
  <si>
    <t>Thermal/Motor Protection Switch (QM1) - dosing pumps</t>
  </si>
  <si>
    <t>MBS-0.63-1A</t>
  </si>
  <si>
    <t>TPRO-3PH-1A</t>
  </si>
  <si>
    <t>.63-1 A</t>
  </si>
  <si>
    <t>Thermal/Motor Protection Switch (QM1)</t>
  </si>
  <si>
    <t>TPRO-3PH-1.6A</t>
  </si>
  <si>
    <t>1-1.6A</t>
  </si>
  <si>
    <t>Thermal Protection (QM1) - conveyors</t>
  </si>
  <si>
    <t>MBS-1.6-2.5A</t>
  </si>
  <si>
    <t>TPRO-3PH-2.5A</t>
  </si>
  <si>
    <t>1.6-2.5 A, 2HP</t>
  </si>
  <si>
    <t>Thermal Protection (QM1) - dosing pumps</t>
  </si>
  <si>
    <t>MBS-2.5-4A</t>
  </si>
  <si>
    <t>TPRO-3PH-4A</t>
  </si>
  <si>
    <t>2.5-4 A</t>
  </si>
  <si>
    <t>Transformer (low voltage) 1-phase, 230V, 120 W</t>
  </si>
  <si>
    <t>Weidmuller</t>
  </si>
  <si>
    <t>Weidmuller Pro-ECO3 24V DC, 120W, 1+N+PE</t>
  </si>
  <si>
    <t>TRAN-1P-230-5A</t>
  </si>
  <si>
    <t>Transformer (low voltage) 3-phase, 400V, 120 W</t>
  </si>
  <si>
    <t>Weidmuller Pro-ECO3 24V DC, 120W, 3+PE</t>
  </si>
  <si>
    <t>TRAN-3P-400-5A</t>
  </si>
  <si>
    <t>23 DC, 5A</t>
  </si>
  <si>
    <t>Transformer (low voltage) 3-phase, 400V, 240W</t>
  </si>
  <si>
    <t>Weidmuller Pro ECO3 24V DC, 240W, 3+PE</t>
  </si>
  <si>
    <t>TRAN-3P-400-10A</t>
  </si>
  <si>
    <t>24 DC, 10A</t>
  </si>
  <si>
    <t>Transformer (low voltage) 1-phase, 230V, 72W</t>
  </si>
  <si>
    <t>Weidmuller Pro ECO3 24V DC, 72W, 1+N+PE</t>
  </si>
  <si>
    <t>TRAN-1P-230-3A</t>
  </si>
  <si>
    <t>.5 HP, 3A</t>
  </si>
  <si>
    <t xml:space="preserve">Undervoltage Module </t>
  </si>
  <si>
    <t>SP-LT-D024</t>
  </si>
  <si>
    <t>UND-MOD-024</t>
  </si>
  <si>
    <t>USB Communication Cable (between PC &amp; CPU)</t>
  </si>
  <si>
    <t>PR-USB</t>
  </si>
  <si>
    <t>USB-COMM</t>
  </si>
  <si>
    <t xml:space="preserve">VPN Router 4G </t>
  </si>
  <si>
    <t xml:space="preserve">ASUS </t>
  </si>
  <si>
    <t>4G-AC53U</t>
  </si>
  <si>
    <t>VPN-ROU-AC5</t>
  </si>
  <si>
    <t>4-6 weeks</t>
  </si>
  <si>
    <t>VFD CABLE - RS485/RJ45 - 3 PORT (MD 201/301/401)</t>
  </si>
  <si>
    <t>MEL/18412</t>
  </si>
  <si>
    <t>CAB-RS485-3PO</t>
  </si>
  <si>
    <t>VFD CABLE - RS485/RJ45 - 4 PORT (MD 302/402)</t>
  </si>
  <si>
    <t>MEL/18413</t>
  </si>
  <si>
    <t>CAB-RS485-4PO</t>
  </si>
  <si>
    <t>VFD CABLE - RS485/RJ45 - 5 PORT (MD 403)</t>
  </si>
  <si>
    <t>MEL/18414</t>
  </si>
  <si>
    <t>CAB-RS485-5PO</t>
  </si>
  <si>
    <t>VFD 1x230V 0.37 kW</t>
  </si>
  <si>
    <t>VFD-LV023-.5HP</t>
  </si>
  <si>
    <t>VFD 1x240V 0.37 kW (single phase)</t>
  </si>
  <si>
    <t>ODE-3-120043-1F12-01</t>
  </si>
  <si>
    <t>VFD-LV043-.5HP</t>
  </si>
  <si>
    <t xml:space="preserve">VFD 3x400V 0.37 kW </t>
  </si>
  <si>
    <t>ODE-3-140012-3F12</t>
  </si>
  <si>
    <t>VFD-HV012-.5HP</t>
  </si>
  <si>
    <t xml:space="preserve">VFD 3x400V 0.75 kW </t>
  </si>
  <si>
    <t>ODE-3-140022-3F12</t>
  </si>
  <si>
    <t>VFD-HV022-1HP</t>
  </si>
  <si>
    <t>1 HP</t>
  </si>
  <si>
    <t xml:space="preserve">VFD 3x400V 1.5 kW </t>
  </si>
  <si>
    <t>ODE-3-140041-3F12</t>
  </si>
  <si>
    <t>VFD-HV041-2HP</t>
  </si>
  <si>
    <t>2 HP</t>
  </si>
  <si>
    <t xml:space="preserve">VFD 3x400V 2.2 kW </t>
  </si>
  <si>
    <t>ODE-3-240058-3F42</t>
  </si>
  <si>
    <t>VFD-HV058-3HP</t>
  </si>
  <si>
    <t>3 HP</t>
  </si>
  <si>
    <t xml:space="preserve">VFD 3x400V 4 kW </t>
  </si>
  <si>
    <t>VFD-HV095-5HP</t>
  </si>
  <si>
    <t xml:space="preserve">VFD 3x400V 5.5 kW </t>
  </si>
  <si>
    <t>ODE-3-340140-3F42</t>
  </si>
  <si>
    <t>VFD-HV140-7.5HP</t>
  </si>
  <si>
    <t>7.5 HP</t>
  </si>
  <si>
    <t xml:space="preserve">VFD 3x400V 7.5 kW </t>
  </si>
  <si>
    <t>ODE-3-340180-3F42</t>
  </si>
  <si>
    <t>VFD-HV180-10HP</t>
  </si>
  <si>
    <t>10 HP</t>
  </si>
  <si>
    <t xml:space="preserve">VFD 3x400V 11 kW </t>
  </si>
  <si>
    <t>ODE-3-340240-3F42</t>
  </si>
  <si>
    <t>VFD-HV240-15HP</t>
  </si>
  <si>
    <t>15 HP</t>
  </si>
  <si>
    <t>Control Box Componants</t>
  </si>
  <si>
    <t>Control Box SS (regular) - empy cabinet</t>
  </si>
  <si>
    <t>ROZV_SS_600_800_300</t>
  </si>
  <si>
    <t>BOX-SS-01</t>
  </si>
  <si>
    <t>Control Box SS (large) - empty cabinet</t>
  </si>
  <si>
    <t>ROZV_SS_800_800_300</t>
  </si>
  <si>
    <t>BOX-SS-02</t>
  </si>
  <si>
    <t>Control Box FG (regular) - empy cabinet</t>
  </si>
  <si>
    <t>ROZV_PLAST_600_800_300</t>
  </si>
  <si>
    <t>BOX-FG-03</t>
  </si>
  <si>
    <t>Fiberglass</t>
  </si>
  <si>
    <t>Control Box Lock</t>
  </si>
  <si>
    <t>LOCK-SS-ELDON</t>
  </si>
  <si>
    <t>LOCK-SS-01</t>
  </si>
  <si>
    <t>Control Box Key</t>
  </si>
  <si>
    <t>KEY-PD-QK-UBB5</t>
  </si>
  <si>
    <t>KEY-SS-01</t>
  </si>
  <si>
    <t>Control Panel w/Componants (Mivalt standard controls)</t>
  </si>
  <si>
    <t>ROZV_MPDW_3x460V_3+PE_131/201/30X/40X</t>
  </si>
  <si>
    <t>CONT-PAN-SP</t>
  </si>
  <si>
    <t>varies</t>
  </si>
  <si>
    <t>3-4 weeks</t>
  </si>
  <si>
    <t xml:space="preserve">pricing varies </t>
  </si>
  <si>
    <t>Control Panel w/Componants (Allen-Bradley)</t>
  </si>
  <si>
    <t>Allen-Bradley</t>
  </si>
  <si>
    <t>CONT-PAN-AB</t>
  </si>
  <si>
    <t>34-45 weeks</t>
  </si>
  <si>
    <t>Allen Bradley Controls Integration</t>
  </si>
  <si>
    <t>CONT-AB-INT</t>
  </si>
  <si>
    <t>Control Panel w/Componants for Cake Pump</t>
  </si>
  <si>
    <t>ROZV_CAKE_PUMP_2-15HP_BASE</t>
  </si>
  <si>
    <t>CONT-PAN-CP</t>
  </si>
  <si>
    <t>2-15 HP</t>
  </si>
  <si>
    <t>Control Panel w/Componants for Belt Filter</t>
  </si>
  <si>
    <t>CONT-PAN-BF</t>
  </si>
  <si>
    <t>Control Panel Cover</t>
  </si>
  <si>
    <t>CONT-PAN-COV</t>
  </si>
  <si>
    <t>HMI Enclosure (includes SS Box, HMI &amp; programming)</t>
  </si>
  <si>
    <t>HMI-ENCL-SS</t>
  </si>
  <si>
    <t>VFD Enclosure (includes SS Box, VFD's and HMI or Keypad)</t>
  </si>
  <si>
    <t> </t>
  </si>
  <si>
    <t>VFD-ENCL-SS</t>
  </si>
  <si>
    <t>Sensors &amp; Meters</t>
  </si>
  <si>
    <t xml:space="preserve">Chemical Dosing Pump (Auxiliary Pump) </t>
  </si>
  <si>
    <t>Injecta</t>
  </si>
  <si>
    <t>Athena AT.AM4 50l/h</t>
  </si>
  <si>
    <t>DOS-ATH-AM4</t>
  </si>
  <si>
    <t>Flowmeter DN50 (MD 201 - MD 401)</t>
  </si>
  <si>
    <t>Dallan BYQ</t>
  </si>
  <si>
    <t>DC-E-50 DC24V 4-20mA</t>
  </si>
  <si>
    <t>FLOW-DN50</t>
  </si>
  <si>
    <t>Carbon Steel, FEP</t>
  </si>
  <si>
    <t>Flowmeter DN80 (MD 402-MD 403)</t>
  </si>
  <si>
    <t>DC-E-80 DC24V 4-20mA</t>
  </si>
  <si>
    <t>FLOW-DN80</t>
  </si>
  <si>
    <t>Flowmeter - Endress Hauser (ProMag)</t>
  </si>
  <si>
    <t>Endress Hauser</t>
  </si>
  <si>
    <t>ProMag ProLine</t>
  </si>
  <si>
    <t>FLOW-EH-PRO</t>
  </si>
  <si>
    <t>Carbon Steel</t>
  </si>
  <si>
    <t>Level Sensors - Screw Press (SS Rod w/plastic housing)</t>
  </si>
  <si>
    <t>Lovato</t>
  </si>
  <si>
    <t xml:space="preserve">SHR2 </t>
  </si>
  <si>
    <t>LS-SHR2-SS</t>
  </si>
  <si>
    <t>pH Transmitter</t>
  </si>
  <si>
    <t>Mettler Toledo</t>
  </si>
  <si>
    <t xml:space="preserve">pH Transmitter M100 </t>
  </si>
  <si>
    <t>PH-TRA-M100</t>
  </si>
  <si>
    <t>pH System (pH Meter with chemical dosing pump)</t>
  </si>
  <si>
    <t>M200 Easyline (kit) &amp; Athena dosing pump</t>
  </si>
  <si>
    <t>PH-SYS-PUMP</t>
  </si>
  <si>
    <t>6-8 Weeks</t>
  </si>
  <si>
    <t>pH Sensor Cable</t>
  </si>
  <si>
    <t>AK9/5M</t>
  </si>
  <si>
    <t>PH-SEN-M200</t>
  </si>
  <si>
    <t>pH Probe</t>
  </si>
  <si>
    <t>M200 Easyline Probe</t>
  </si>
  <si>
    <t>PH-PRO-M200</t>
  </si>
  <si>
    <t>20-30V DC</t>
  </si>
  <si>
    <t>Pressure Sensor - Cake Pump (G 1/2 MPT, SS412, 60 bar)</t>
  </si>
  <si>
    <t>Sendo Sensor</t>
  </si>
  <si>
    <t>MOD/19254</t>
  </si>
  <si>
    <t>SENS-HOP-SS412</t>
  </si>
  <si>
    <t>Stainless-steel</t>
  </si>
  <si>
    <t>Pressure Sensor - Screw (G 1/2 MPT SS412, 2.5 bar)</t>
  </si>
  <si>
    <t>MOD/19256</t>
  </si>
  <si>
    <t>SENS-SCR-SS412</t>
  </si>
  <si>
    <t>Lefoo</t>
  </si>
  <si>
    <t>T3000 0-600 mbar, DC24V 4-20mA, G1/2"</t>
  </si>
  <si>
    <t>SENS-PRE-T3000</t>
  </si>
  <si>
    <t xml:space="preserve">Turbidity (TSS) Sensor </t>
  </si>
  <si>
    <t>Sure Instrament</t>
  </si>
  <si>
    <t xml:space="preserve">Turbidity (TSS) Sensor 0-4000 NTU) Modbus RTU communication </t>
  </si>
  <si>
    <t>SENS-TSS-TB2</t>
  </si>
  <si>
    <t>Ultrasonic Distance Sensor/Cable (UB2000-F42-U-V15)</t>
  </si>
  <si>
    <t>Pepperl &amp; Fuchs</t>
  </si>
  <si>
    <t xml:space="preserve">MEL/17774 </t>
  </si>
  <si>
    <t>SENS-UB-2000</t>
  </si>
  <si>
    <t>DC 24V, 0-10V</t>
  </si>
  <si>
    <t xml:space="preserve">ABS </t>
  </si>
  <si>
    <t>Ultrasonic Distance Sensor/Cable (UB6000-F42-U-V15) range 0-120g/l</t>
  </si>
  <si>
    <t>ZOS/16279</t>
  </si>
  <si>
    <t>SENS-UB-6000</t>
  </si>
  <si>
    <t xml:space="preserve">Ultrasonic Sensor </t>
  </si>
  <si>
    <t>Proximity Sensors</t>
  </si>
  <si>
    <t>RU18-DU160-VK1 0-10V 0-1600mm</t>
  </si>
  <si>
    <t>SENS-RU18-159</t>
  </si>
  <si>
    <t>Disc</t>
  </si>
  <si>
    <t>Other Parts</t>
  </si>
  <si>
    <t>2" SS Manual Ball Valve , 2-part DN50</t>
  </si>
  <si>
    <t>BALL VALVE SS, 2part, DN50, manual</t>
  </si>
  <si>
    <t>BV-SS-DN50</t>
  </si>
  <si>
    <t>stainless-steel</t>
  </si>
  <si>
    <t>2-3 Weeks</t>
  </si>
  <si>
    <t>2.5" SS Manual Ball Valve , 3-part DN65</t>
  </si>
  <si>
    <t>BALL VALVE SS, 3part, DN65, manual</t>
  </si>
  <si>
    <t>BV-SS-DN65</t>
  </si>
  <si>
    <t>2" Ball Valve (SS) w/electric actuator                                    (w/position feedback signals)</t>
  </si>
  <si>
    <t>JS-02 DC24V, DN50</t>
  </si>
  <si>
    <t>BV-AIR-DN50</t>
  </si>
  <si>
    <t>3" Knife Gate Valve</t>
  </si>
  <si>
    <t>DN80 (3"), PN10</t>
  </si>
  <si>
    <t>GV-PN-DN80</t>
  </si>
  <si>
    <t>5" Knife Gate Valve</t>
  </si>
  <si>
    <t>DN125 (5“), PN10</t>
  </si>
  <si>
    <t>GV-PN-DN125</t>
  </si>
  <si>
    <t xml:space="preserve">6" Knife Gate Valve </t>
  </si>
  <si>
    <t>DN150 (6“), PN10</t>
  </si>
  <si>
    <t>GV-PN-DN150</t>
  </si>
  <si>
    <t>Cone Bottom Tank</t>
  </si>
  <si>
    <t>Varies</t>
  </si>
  <si>
    <t>TANK-MIX-CB</t>
  </si>
  <si>
    <t>Resin/Plastic</t>
  </si>
  <si>
    <t>Price varies</t>
  </si>
  <si>
    <t>Hopper for Cake Pump</t>
  </si>
  <si>
    <t xml:space="preserve">HOPP-SS-CP </t>
  </si>
  <si>
    <t>Hopper for Screw Press</t>
  </si>
  <si>
    <t>HOPP-SS-SP</t>
  </si>
  <si>
    <t xml:space="preserve">Pipe Coupling (Fernco 2") </t>
  </si>
  <si>
    <t>Flexseal</t>
  </si>
  <si>
    <t>D60</t>
  </si>
  <si>
    <t>FERN-CO-060</t>
  </si>
  <si>
    <t>Rubber</t>
  </si>
  <si>
    <t>Pipe Coupling (Fernco 4")</t>
  </si>
  <si>
    <t>D110</t>
  </si>
  <si>
    <t>FERN-CO-110</t>
  </si>
  <si>
    <t>Pipe Coupling (Fernco 7")</t>
  </si>
  <si>
    <t>D165</t>
  </si>
  <si>
    <t>FERN-CO-165</t>
  </si>
  <si>
    <t>Plastic Handle (for SS Doors)</t>
  </si>
  <si>
    <t>HAN-SS-MD</t>
  </si>
  <si>
    <t>Plastic</t>
  </si>
  <si>
    <t>Solenoid Valves (no diaphragm in valve) NC 1/2"</t>
  </si>
  <si>
    <t>MP-720 NC DC24V</t>
  </si>
  <si>
    <t>SOL-720-SV</t>
  </si>
  <si>
    <t xml:space="preserve">DC 24V </t>
  </si>
  <si>
    <t>Solenoid Valves NC 1/4"</t>
  </si>
  <si>
    <t>MP-W-124-08SN NC 24V DC</t>
  </si>
  <si>
    <t>SOL-124-08SN</t>
  </si>
  <si>
    <t>Solenoid Valves NC 1/2"</t>
  </si>
  <si>
    <t>MP-W-160-15SN NC 24V DC</t>
  </si>
  <si>
    <t>SOL-160-15SN</t>
  </si>
  <si>
    <t>Solenoid Valves NC 3/4"</t>
  </si>
  <si>
    <t>MP-W-200-20SN NC 24V DC</t>
  </si>
  <si>
    <t>SOL-200-20SN</t>
  </si>
  <si>
    <t>Solenoid Valve Plugs w/LED varistor (for all valves)</t>
  </si>
  <si>
    <t xml:space="preserve">PLUG-MP-W-160-15SN </t>
  </si>
  <si>
    <t>SOL-PLUG-160</t>
  </si>
  <si>
    <t>Stand - Screw Press  (Stainless-Steel)</t>
  </si>
  <si>
    <t>STAND-SS-SP</t>
  </si>
  <si>
    <t xml:space="preserve">Stand - Screw Press, I-Beam Galvanized-Steel (MD 402/MD 403) </t>
  </si>
  <si>
    <t>STAND-GS-SP</t>
  </si>
  <si>
    <t xml:space="preserve">Stand - for Cake Pump </t>
  </si>
  <si>
    <t>STAND-SS-CP</t>
  </si>
  <si>
    <t>Stand - Elevated Platform for Screw Press (Carbon-Steel)</t>
  </si>
  <si>
    <t>STAND-CBS-SP</t>
  </si>
  <si>
    <t>carbon-steel</t>
  </si>
  <si>
    <r>
      <rPr>
        <sz val="12"/>
        <color rgb="FF000000"/>
        <rFont val="Calibri"/>
        <family val="2"/>
        <scheme val="minor"/>
      </rPr>
      <t xml:space="preserve">Stand - Elevated Platform for </t>
    </r>
    <r>
      <rPr>
        <b/>
        <sz val="12"/>
        <color rgb="FF000000"/>
        <rFont val="Calibri"/>
        <family val="2"/>
        <scheme val="minor"/>
      </rPr>
      <t>MD 401</t>
    </r>
    <r>
      <rPr>
        <sz val="12"/>
        <color rgb="FF000000"/>
        <rFont val="Calibri"/>
        <family val="2"/>
        <scheme val="minor"/>
      </rPr>
      <t xml:space="preserve"> Screw Press (Carbon-Steel)</t>
    </r>
  </si>
  <si>
    <t>Skidded Platform for Screw Press</t>
  </si>
  <si>
    <t>PLAT-SS-SP</t>
  </si>
  <si>
    <t>.</t>
  </si>
  <si>
    <t>Trapezoidal Screw Set</t>
  </si>
  <si>
    <t>SCREW-TRAP-SET</t>
  </si>
  <si>
    <t>Trailer Build Out</t>
  </si>
  <si>
    <t>GDS</t>
  </si>
  <si>
    <t>TRAIL-20-SSP</t>
  </si>
  <si>
    <t>Screw Conveyors &amp; Componants</t>
  </si>
  <si>
    <t>11' Screw Conveyor (custom-not stocked)</t>
  </si>
  <si>
    <t>MP-SC-3.5</t>
  </si>
  <si>
    <t>CONV-SS-11</t>
  </si>
  <si>
    <t>.75 HP</t>
  </si>
  <si>
    <t>13' Screw Conveyor  (T-196)</t>
  </si>
  <si>
    <t>MP-SC-4</t>
  </si>
  <si>
    <t>CONV-SS-13</t>
  </si>
  <si>
    <t>13' Horizontal Screw Conveyor 13'  (T-309)
(Bi-directional, w/2 pneumatic DP + 1 gravity DP)</t>
  </si>
  <si>
    <t xml:space="preserve">MP-SC-4-EF-BI-D  </t>
  </si>
  <si>
    <t>CONV-EF-BID-13-3DP</t>
  </si>
  <si>
    <t>13' Horizontal Screw Conveyor  (T-285)
(Bi-directional, wide hopper, w/2 gravity DP)</t>
  </si>
  <si>
    <t xml:space="preserve">MP-SC-4-EF-BI       </t>
  </si>
  <si>
    <t>CONV-EF-BI-13</t>
  </si>
  <si>
    <t>13' Horizontal Screw Conveyor  (T-287)
(Bi-directional, w/2 gravity DP)</t>
  </si>
  <si>
    <t xml:space="preserve">MP-SC-4-EF-BI-B </t>
  </si>
  <si>
    <t>CONV-EF-BIB-13</t>
  </si>
  <si>
    <t>16' Screw Conveyor (T-144)</t>
  </si>
  <si>
    <t>MP-SC-5</t>
  </si>
  <si>
    <t>CONV-SS-16</t>
  </si>
  <si>
    <t>16' Screw Conveyor 
w/2 gravity fed drop points</t>
  </si>
  <si>
    <t>MP-SC-5-EF</t>
  </si>
  <si>
    <t>CONV-EF-16-2GDP</t>
  </si>
  <si>
    <t>16' Screw Conveyor 
Bi-directional w/2 gravity fed drop points</t>
  </si>
  <si>
    <t>MP-SC-5-EF-BI</t>
  </si>
  <si>
    <t>CONV-EF-BI-16</t>
  </si>
  <si>
    <t>16' Horizontal Screw Conveyor
(w/1 pneumatic drop point)</t>
  </si>
  <si>
    <t>CONV-EF-16-1DP</t>
  </si>
  <si>
    <t>16' Horizontal Screw Conveyor (T-162)
(w/2 pneumatic drop point)</t>
  </si>
  <si>
    <t>CONV-EF-16-2DP</t>
  </si>
  <si>
    <t>16' Horizontal Screw Conveyor
(w/3 pneumatic drop point)</t>
  </si>
  <si>
    <t>CONV-EF-16-3DP</t>
  </si>
  <si>
    <t>20' Screw Conveyor (T-170)</t>
  </si>
  <si>
    <t>MP-SC-6</t>
  </si>
  <si>
    <t>CONV-SS-20</t>
  </si>
  <si>
    <t>20' Horizontal Screw Conveyor
(w/1 pneumatic drop point)</t>
  </si>
  <si>
    <t>MP-SC-6-EF</t>
  </si>
  <si>
    <t>CONV-EF-20-1DP</t>
  </si>
  <si>
    <t>20' Horizontal Screw Conveyor
(w/2 pneumatic drop point)</t>
  </si>
  <si>
    <t>CONV-EF-20-2DP</t>
  </si>
  <si>
    <t>20' Screw Conveyor w/Wide Hopper (T-308)</t>
  </si>
  <si>
    <t xml:space="preserve">MP-SC-6                </t>
  </si>
  <si>
    <t>CONV-SS-20-WH</t>
  </si>
  <si>
    <t>20' Screw Conveyor (Rotating w/Conical Hopper)</t>
  </si>
  <si>
    <t>MP-SC-6 Conical</t>
  </si>
  <si>
    <t>CONV-SS-20-CON</t>
  </si>
  <si>
    <t>26' Horizontal Screw Conveyor</t>
  </si>
  <si>
    <t>MP-SC-7-EF</t>
  </si>
  <si>
    <t>CONV-EF-26</t>
  </si>
  <si>
    <t>26' Horizontal Screw Conveyor
(w/1 pneumatic drop points)</t>
  </si>
  <si>
    <t>CONV-EF-26-2DP</t>
  </si>
  <si>
    <t>26' Horizontal Screw Conveyor
(w/2 pneumatic drop points)</t>
  </si>
  <si>
    <t>CONV-EF-26-3DP</t>
  </si>
  <si>
    <t>28' Horizontal Screw Conveyor</t>
  </si>
  <si>
    <t>MP-SC-8-EF</t>
  </si>
  <si>
    <t>CONV-EF-28</t>
  </si>
  <si>
    <t>28' Horizontal Screw Conveyor
(w/1 pneumatic drop points)</t>
  </si>
  <si>
    <t>CONV-EF-28-1DP</t>
  </si>
  <si>
    <t>28' Horizontal Screw Conveyor
(w/2 pneumatic drop points)</t>
  </si>
  <si>
    <t>CONV-EF-28-2DP</t>
  </si>
  <si>
    <t>28' Horizontal Screw Conveyor
(w/3 pneumatic drop points)</t>
  </si>
  <si>
    <t>CONV-EF-28-3DP</t>
  </si>
  <si>
    <r>
      <rPr>
        <sz val="11"/>
        <color rgb="FF000000"/>
        <rFont val="Calibri"/>
        <family val="2"/>
      </rPr>
      <t xml:space="preserve">Drop Points 
</t>
    </r>
    <r>
      <rPr>
        <sz val="10"/>
        <color rgb="FF000000"/>
        <rFont val="Calibri"/>
        <family val="2"/>
      </rPr>
      <t>(monostable solenoid valve and pneumatic slide gate)</t>
    </r>
  </si>
  <si>
    <t>(MOD/18776, MOD/18777, MOD/18778, 
MOD/19495, ZVE/12400)</t>
  </si>
  <si>
    <t>CONV-DP-GATE</t>
  </si>
  <si>
    <t>Motor for 16'-20' Screw Conveyor (FAF47 DRN80MK4/TF)</t>
  </si>
  <si>
    <t>SEW Eurodrive</t>
  </si>
  <si>
    <t>MP-SC-5-MOTOR</t>
  </si>
  <si>
    <t>MOT-SEW-SC5</t>
  </si>
  <si>
    <t>Cast Iron</t>
  </si>
  <si>
    <t>Motor for 26'-28' Screw Conveyor (FAF47DRN90L4/TF/AL)</t>
  </si>
  <si>
    <t>MP-SC-7-MOTOR</t>
  </si>
  <si>
    <t>MOT-SEW-SC7</t>
  </si>
  <si>
    <t>Hanger Bearings Set Screw Conveyor (T-162-20-02)</t>
  </si>
  <si>
    <t xml:space="preserve">MDO/19681 </t>
  </si>
  <si>
    <t>CONV-HB-T162</t>
  </si>
  <si>
    <t xml:space="preserve">Plastic Insert (for Hanger Bearings on Screw Conveyor) </t>
  </si>
  <si>
    <t xml:space="preserve">T-162-20-02-01 Plastic Insert </t>
  </si>
  <si>
    <t>CONV-HB-INS</t>
  </si>
  <si>
    <t>SS Screw Conveyor Bearing (UCFL 210 – 50mm)</t>
  </si>
  <si>
    <t>MDO/19685</t>
  </si>
  <si>
    <t>CONV-SS-BEAR</t>
  </si>
  <si>
    <t>Screw Conveyor Shaft Insert</t>
  </si>
  <si>
    <t>VDO-0020921 Shaft Insert</t>
  </si>
  <si>
    <t>CONV-SHA-SS</t>
  </si>
  <si>
    <t>Replacement Auger (MP-SC-5)</t>
  </si>
  <si>
    <t xml:space="preserve">MP-SC-5 Screw Auger </t>
  </si>
  <si>
    <t>CONV-AUG-SC5</t>
  </si>
  <si>
    <t>Replacement Auger (MP-SC-6)</t>
  </si>
  <si>
    <t xml:space="preserve">MP-SC-6 Screw Auger </t>
  </si>
  <si>
    <t>CONV-AUG-SC6</t>
  </si>
  <si>
    <t>Gearbox Side Shaft Pin</t>
  </si>
  <si>
    <t xml:space="preserve">MDO/21303 </t>
  </si>
  <si>
    <t>CONV-PIN-GB</t>
  </si>
  <si>
    <t>Pin DIN1444B 12x60 A2/A4 (2 pc)</t>
  </si>
  <si>
    <t xml:space="preserve">MDO/21112 </t>
  </si>
  <si>
    <t>CONV-PIN-12</t>
  </si>
  <si>
    <t xml:space="preserve">Split Pin 3.2x20 A2/A4 (2 pc) </t>
  </si>
  <si>
    <t>MDO/21113</t>
  </si>
  <si>
    <t>CONV-PIN-20</t>
  </si>
  <si>
    <t>Belt Conveyors &amp; Componants</t>
  </si>
  <si>
    <t>Belt Conveyor 16'</t>
  </si>
  <si>
    <t>MP-BC-5</t>
  </si>
  <si>
    <t>BELT-CON-16</t>
  </si>
  <si>
    <t>Belt Conveyor 20'</t>
  </si>
  <si>
    <t>MP-BC-6</t>
  </si>
  <si>
    <t>BELT-CON-20</t>
  </si>
  <si>
    <t xml:space="preserve">Replacement Belt for 20' Belt Conveyor </t>
  </si>
  <si>
    <t>MP-BC-6, PVC+PES 400mm x 13,257mm</t>
  </si>
  <si>
    <t>BELT-PVC-20</t>
  </si>
  <si>
    <t>PVC</t>
  </si>
  <si>
    <t xml:space="preserve">Replacement Belt for 16' Belt Conveyor </t>
  </si>
  <si>
    <t xml:space="preserve">MP-BC-6, PVC+PES </t>
  </si>
  <si>
    <t>BELT-PVC-16</t>
  </si>
  <si>
    <t xml:space="preserve">Motor for 16' Belt Conveyor </t>
  </si>
  <si>
    <t>MP-BC-5-MOTOR</t>
  </si>
  <si>
    <t>MOT-SEW-BC5</t>
  </si>
  <si>
    <t>.16 HP</t>
  </si>
  <si>
    <t xml:space="preserve">Motor for 20' Belt Conveyor </t>
  </si>
  <si>
    <t>MP-BC-6-MOTOR</t>
  </si>
  <si>
    <t>MOT-SEW-BC6</t>
  </si>
  <si>
    <t xml:space="preserve">4-6 weeks </t>
  </si>
  <si>
    <t>Ball Bearing w/Housing (belt conveyor)</t>
  </si>
  <si>
    <t>Ball Bearing UCF205</t>
  </si>
  <si>
    <t>BEAR-BC-205</t>
  </si>
  <si>
    <t>Drive Drum (2 piece bottom &amp; top) belt conveyor</t>
  </si>
  <si>
    <t>DRUM-BC-SS</t>
  </si>
  <si>
    <t>Screws, Nuts &amp; Bolts Set (belt conveyor)</t>
  </si>
  <si>
    <t>BOLT-BC-SET</t>
  </si>
  <si>
    <t>1-2 weeks</t>
  </si>
  <si>
    <t>Scraper Assembly</t>
  </si>
  <si>
    <t>SCRAP-COM-SS</t>
  </si>
  <si>
    <t>Rubber Scraper (Wiper)</t>
  </si>
  <si>
    <t>SCRAP-BC-RUB</t>
  </si>
  <si>
    <t>Wheels for Belt Conveyor MP-BC-6</t>
  </si>
  <si>
    <t>WHEEL-BC-6</t>
  </si>
  <si>
    <t>2 1/2" Flanged Bearing 2-Bolt</t>
  </si>
  <si>
    <t>UCFL210</t>
  </si>
  <si>
    <t>FLAN-BEA-210</t>
  </si>
  <si>
    <t xml:space="preserve">Carbon- Steel </t>
  </si>
  <si>
    <t>20' Replacement Belt (Netex Conveyor)</t>
  </si>
  <si>
    <t>PVC flat belt  400x12160 mm (6m)</t>
  </si>
  <si>
    <t>BELT-CON-N20</t>
  </si>
  <si>
    <t>Middle Pulley (Netex Conveyor)</t>
  </si>
  <si>
    <t>PULL-CON-N20</t>
  </si>
  <si>
    <t>Miscellaneous Parts for Screw Conveyor</t>
  </si>
  <si>
    <t>MP-SC-MISC</t>
  </si>
  <si>
    <t xml:space="preserve">Other Mivalt Equipment </t>
  </si>
  <si>
    <t>Belt Filter</t>
  </si>
  <si>
    <t>MP-BF-3.6M</t>
  </si>
  <si>
    <t>Wedge Wire Press</t>
  </si>
  <si>
    <t>MP-SS-201</t>
  </si>
  <si>
    <t>Pipe Flocculator</t>
  </si>
  <si>
    <t>PIPE-FLOC-PVC</t>
  </si>
  <si>
    <t>Parts for Pneumatic Pressure Plates</t>
  </si>
  <si>
    <t xml:space="preserve">Pressure Filter Regulator G 1/2 port, w/pressure gauge (0-10bar), filtration to 40 microns </t>
  </si>
  <si>
    <t>SNS</t>
  </si>
  <si>
    <t xml:space="preserve">ZOS/05519 </t>
  </si>
  <si>
    <t>AIR-COM-10BAR</t>
  </si>
  <si>
    <t>Double Action Pneumatic Cylinder D80x25 
(Actuator piston 40mm, 1.5-8 bar)</t>
  </si>
  <si>
    <t xml:space="preserve">MOD/12966 </t>
  </si>
  <si>
    <t>PNEU-ACT-25MM</t>
  </si>
  <si>
    <t xml:space="preserve">Fittings for 8mm hose OD G 1/4" NPT male </t>
  </si>
  <si>
    <t>CEKER</t>
  </si>
  <si>
    <t xml:space="preserve">MOS/18175 </t>
  </si>
  <si>
    <t>FIT-G14-8MM</t>
  </si>
  <si>
    <t>Pneumatic Hose 8mm OD – PU PN10, 25m (75ft)</t>
  </si>
  <si>
    <t>MPL/18005</t>
  </si>
  <si>
    <t>HOSE-PN10-8MM</t>
  </si>
  <si>
    <t>Polyurethane</t>
  </si>
  <si>
    <t xml:space="preserve">Pneumatic Manifold Air Distribution Block G 1/4"
inner thread – 4 way </t>
  </si>
  <si>
    <t>LDEXIN</t>
  </si>
  <si>
    <t xml:space="preserve">MOD/13397 </t>
  </si>
  <si>
    <t>MAN-AIR-4WAY</t>
  </si>
  <si>
    <t xml:space="preserve">Aluminium </t>
  </si>
  <si>
    <t>Solenoid Control Valve, monostable 5/2,  G1/4“ port (4V310-08B)</t>
  </si>
  <si>
    <t>AirTAC</t>
  </si>
  <si>
    <t xml:space="preserve">ZVE/12400 </t>
  </si>
  <si>
    <t>SOL-VAL-MO52</t>
  </si>
  <si>
    <t>24V DC</t>
  </si>
  <si>
    <t>Parts for Pnuematic  Drop Points for Conveyors  (CONV-DP-GATE)</t>
  </si>
  <si>
    <t>Pneumatic Drop Point Kit  **(sold as set -includes all parts below)</t>
  </si>
  <si>
    <t>Monostable Solenoid 5/2 G1/4 DC24V 4V310-08B</t>
  </si>
  <si>
    <t>Pneumatic Slide Gate T-162-13</t>
  </si>
  <si>
    <t>MOD/18776</t>
  </si>
  <si>
    <t>PNEU-SG-T162</t>
  </si>
  <si>
    <t>Pneumatic Cylinder/Linear Actuator (SU-S80-250-CA)</t>
  </si>
  <si>
    <t>MOD/19495</t>
  </si>
  <si>
    <t>PNEU-ACT-250CA</t>
  </si>
  <si>
    <t>Pneumatic Cylinder Holder D80x250mm</t>
  </si>
  <si>
    <t>MOD/18777 ?</t>
  </si>
  <si>
    <t>PNEU-HOL-250MM</t>
  </si>
  <si>
    <t>Pressure Filter Regulator G 1/2 port, w/pressure gauge (0-10bar), filtration to 40 microns</t>
  </si>
  <si>
    <t>ZOS/05519</t>
  </si>
  <si>
    <t>Damper Fitting (for solenoid) G 1/4" Brass</t>
  </si>
  <si>
    <t>MOS/18188</t>
  </si>
  <si>
    <t>FIT-SOL-G14</t>
  </si>
  <si>
    <t>Quick Coupling Elbow, G1/4", for 6x8mm hose</t>
  </si>
  <si>
    <t>MOS/18175</t>
  </si>
  <si>
    <t>COU-ELB-G14</t>
  </si>
  <si>
    <t>Current as of 11/01/2024</t>
  </si>
  <si>
    <t xml:space="preserve">Part Label </t>
  </si>
  <si>
    <t>Manufacturer Part Number</t>
  </si>
  <si>
    <t>GDS Part Number</t>
  </si>
  <si>
    <t>Price 50%</t>
  </si>
  <si>
    <t>Price 100%</t>
  </si>
  <si>
    <t>S-KM1</t>
  </si>
  <si>
    <t xml:space="preserve">Guardmaster Safety Relay </t>
  </si>
  <si>
    <t>Allen Bradley</t>
  </si>
  <si>
    <t>440R-N23120</t>
  </si>
  <si>
    <t>REL-AB-3120</t>
  </si>
  <si>
    <t xml:space="preserve">PLC1 </t>
  </si>
  <si>
    <t>CompactLogix Enet Controller</t>
  </si>
  <si>
    <t>5069-L306ER</t>
  </si>
  <si>
    <t>COM-AB-L306</t>
  </si>
  <si>
    <t>PLC2</t>
  </si>
  <si>
    <t>CompactLogix 5000 Input Module</t>
  </si>
  <si>
    <t>5069-1B16</t>
  </si>
  <si>
    <t>COM-AB-1B16</t>
  </si>
  <si>
    <t>PLC3</t>
  </si>
  <si>
    <t>CompactLogix 5000 Relay Output Module</t>
  </si>
  <si>
    <t>5069-OW16</t>
  </si>
  <si>
    <t>COM-AB-0W16</t>
  </si>
  <si>
    <t>PLC4</t>
  </si>
  <si>
    <t>CompactLogix 5000 Analog Input Module</t>
  </si>
  <si>
    <t>5069-IF8</t>
  </si>
  <si>
    <t>COM-AB-IF8</t>
  </si>
  <si>
    <t>DISP</t>
  </si>
  <si>
    <t>PanelView 5000 12" Terminal</t>
  </si>
  <si>
    <t>2713P-T12WD1</t>
  </si>
  <si>
    <t>PAN-AB-T12W</t>
  </si>
  <si>
    <t xml:space="preserve">Stratix 2500 Ethernet Switch </t>
  </si>
  <si>
    <t>1783-LMS8</t>
  </si>
  <si>
    <t>ETH-AB-LMS8</t>
  </si>
  <si>
    <t>S1</t>
  </si>
  <si>
    <t>Main load switch 80 A</t>
  </si>
  <si>
    <t>194E-A80-1753</t>
  </si>
  <si>
    <t>SWI-AB-1753</t>
  </si>
  <si>
    <t>80 A</t>
  </si>
  <si>
    <t xml:space="preserve">FA1 </t>
  </si>
  <si>
    <t>Circuit breaker 40A/C/3</t>
  </si>
  <si>
    <t>1492-SPM3C400</t>
  </si>
  <si>
    <t>BRK-AB-C400</t>
  </si>
  <si>
    <t>40 A</t>
  </si>
  <si>
    <t>FA2</t>
  </si>
  <si>
    <t>Circuit breaker 6A/C/3</t>
  </si>
  <si>
    <t>1492-SPM3C060</t>
  </si>
  <si>
    <t>BRK-AB-C060</t>
  </si>
  <si>
    <t>6 A</t>
  </si>
  <si>
    <t xml:space="preserve">FA3 </t>
  </si>
  <si>
    <t>Circuit breaker 10A/C/3</t>
  </si>
  <si>
    <t>140MT-C3E-C10</t>
  </si>
  <si>
    <t>BRK-AB-C10</t>
  </si>
  <si>
    <t>10 A</t>
  </si>
  <si>
    <t xml:space="preserve">FA4 </t>
  </si>
  <si>
    <t>Circuit breaker 10/A/C/3</t>
  </si>
  <si>
    <t>FA5</t>
  </si>
  <si>
    <t>FA6</t>
  </si>
  <si>
    <t>FA7</t>
  </si>
  <si>
    <t>Circuit braker 45A/C/3</t>
  </si>
  <si>
    <t>140M-F8E-C45</t>
  </si>
  <si>
    <t>BRK-AB-C45</t>
  </si>
  <si>
    <t>45 A</t>
  </si>
  <si>
    <t>L1</t>
  </si>
  <si>
    <t>Input line reactor</t>
  </si>
  <si>
    <t>1321-3R4-B</t>
  </si>
  <si>
    <t>REA-AB-3R4B</t>
  </si>
  <si>
    <t>4 A</t>
  </si>
  <si>
    <t>L2</t>
  </si>
  <si>
    <t>L3</t>
  </si>
  <si>
    <t>L4</t>
  </si>
  <si>
    <t>L5</t>
  </si>
  <si>
    <t>1321-3R25-B</t>
  </si>
  <si>
    <t>REA-AB-3R25</t>
  </si>
  <si>
    <t>25 A</t>
  </si>
  <si>
    <t>FM1</t>
  </si>
  <si>
    <t>PowerFlex 525 (screw motor 1)</t>
  </si>
  <si>
    <t>25B-D4P0N114</t>
  </si>
  <si>
    <t>POW-AB-D4P0</t>
  </si>
  <si>
    <t>FM2</t>
  </si>
  <si>
    <t>PowerFlex 525 (screw motor 2)</t>
  </si>
  <si>
    <t>FM3</t>
  </si>
  <si>
    <t>PowerFlex 525 (screw motor 3)</t>
  </si>
  <si>
    <t>FM4</t>
  </si>
  <si>
    <t>PowerFlex 525 (mixing motor)</t>
  </si>
  <si>
    <t>FM5</t>
  </si>
  <si>
    <t>PowerFlex 525 (feed pump)</t>
  </si>
  <si>
    <t>25B-D024N114</t>
  </si>
  <si>
    <t>POW-AB-D024</t>
  </si>
  <si>
    <t>KA1</t>
  </si>
  <si>
    <t>Relay 10A, 24v DC coil</t>
  </si>
  <si>
    <t>700-HA33Z24-3</t>
  </si>
  <si>
    <t>REL-AB-Z243</t>
  </si>
  <si>
    <t>10 A, 24V DC</t>
  </si>
  <si>
    <t>KA2</t>
  </si>
  <si>
    <t>KA3</t>
  </si>
  <si>
    <t>KA4</t>
  </si>
  <si>
    <t>KA5</t>
  </si>
  <si>
    <t>KA6</t>
  </si>
  <si>
    <t>KA7</t>
  </si>
  <si>
    <t>194L Control and Load Switch Actuator</t>
  </si>
  <si>
    <t>194L-HE6N-175</t>
  </si>
  <si>
    <t>SWI-AB-HE6N</t>
  </si>
  <si>
    <t>B7</t>
  </si>
  <si>
    <t>11 Pin Guarded Tube Based Relay Socket</t>
  </si>
  <si>
    <t>700-HN205</t>
  </si>
  <si>
    <t>REL-AB-HN205</t>
  </si>
  <si>
    <t>B5</t>
  </si>
  <si>
    <t>T1</t>
  </si>
  <si>
    <t>Transformer Pro-ECO3 (low voltage)</t>
  </si>
  <si>
    <t>PRO-ECO3 24VDC 10A 240W</t>
  </si>
  <si>
    <t>TRAN-LV-240</t>
  </si>
  <si>
    <t>24V DC, 10A, 240 W</t>
  </si>
  <si>
    <t>R1</t>
  </si>
  <si>
    <t>HRH5</t>
  </si>
  <si>
    <t>R2</t>
  </si>
  <si>
    <t>Screw 1 (internal pressure sensors)</t>
  </si>
  <si>
    <t xml:space="preserve">Sendo </t>
  </si>
  <si>
    <t>SS412.P1.01.A.04.B</t>
  </si>
  <si>
    <t>SEN-INT-SS412</t>
  </si>
  <si>
    <t>Screw 2 (internal pressure sensors)</t>
  </si>
  <si>
    <t>Screw 3 (internal pressure sensors)</t>
  </si>
  <si>
    <t xml:space="preserve">Control Box SS (large) </t>
  </si>
  <si>
    <t>Item Name (MD 131)</t>
  </si>
  <si>
    <t>QTY       Per Screw</t>
  </si>
  <si>
    <t>Complete Ring Assembly**</t>
  </si>
  <si>
    <t>131-DW-BLOCK</t>
  </si>
  <si>
    <t>RING-COM-131</t>
  </si>
  <si>
    <t>Screw Tungsten Carbide</t>
  </si>
  <si>
    <t>131-SCREW-SHAFT-TNGST</t>
  </si>
  <si>
    <t>SCREW-TC-131</t>
  </si>
  <si>
    <t>Set of Rings (loose rings)</t>
  </si>
  <si>
    <t>1 SET</t>
  </si>
  <si>
    <t>131-MOVING-RINGS-SET</t>
  </si>
  <si>
    <t>RING-SET-131</t>
  </si>
  <si>
    <t>Bolt Allen M8x30</t>
  </si>
  <si>
    <t>BOLT-M8-30</t>
  </si>
  <si>
    <t>Fixed Ring 1.5mm</t>
  </si>
  <si>
    <t>RING-FX-1.5</t>
  </si>
  <si>
    <t>Fixed Ring 2.5mm</t>
  </si>
  <si>
    <t>RING-FX-2.5</t>
  </si>
  <si>
    <t>Flat Washer M12</t>
  </si>
  <si>
    <t>WASH-FL-M12</t>
  </si>
  <si>
    <t>Flat Washer M8</t>
  </si>
  <si>
    <t>WASH-FL-M8</t>
  </si>
  <si>
    <t>Hexagonal Nut M12</t>
  </si>
  <si>
    <t>NUT-HX-M12</t>
  </si>
  <si>
    <t>Loose Ring 1.5mm</t>
  </si>
  <si>
    <t>RING-LS-1.5</t>
  </si>
  <si>
    <t>Loose Ring 2.5mm</t>
  </si>
  <si>
    <t>RING-LS-2.5</t>
  </si>
  <si>
    <t>Pressure Plate</t>
  </si>
  <si>
    <t>PLATE-PS-131</t>
  </si>
  <si>
    <t xml:space="preserve">Pressure Plate Spring </t>
  </si>
  <si>
    <t>PRUZ-TALIR-131</t>
  </si>
  <si>
    <t>SPRING-PP-131</t>
  </si>
  <si>
    <t>Self-Locking Hexagonal Nut M12</t>
  </si>
  <si>
    <t>NUT-SLHX-M12</t>
  </si>
  <si>
    <t>Sensor Ring</t>
  </si>
  <si>
    <t>SENS-RG-201</t>
  </si>
  <si>
    <t>Spacer 1.75mm</t>
  </si>
  <si>
    <t>SPACE-MD-1.75</t>
  </si>
  <si>
    <t>Spacer 3mm</t>
  </si>
  <si>
    <t>SPACE-MD-3</t>
  </si>
  <si>
    <t>Spring Washer M12</t>
  </si>
  <si>
    <t>WASH-SPG-M12</t>
  </si>
  <si>
    <t>Spring Washer M8</t>
  </si>
  <si>
    <t>WASH-SPG-M8</t>
  </si>
  <si>
    <t>** Complete Ring Assembly Includes: screw shaft, loose rings, fixed rings, spacers, guiding rods, lower bearing</t>
  </si>
  <si>
    <t>QTY       Per press</t>
  </si>
  <si>
    <t>Ball Valve DN50 (2")</t>
  </si>
  <si>
    <t>BALL-VALVE-SSS 2 part DN50</t>
  </si>
  <si>
    <t>Handles for Cover Plates</t>
  </si>
  <si>
    <t>HANDLE-PL-MD</t>
  </si>
  <si>
    <t>In-Stock</t>
  </si>
  <si>
    <t>Mixing Blades</t>
  </si>
  <si>
    <t>1 set</t>
  </si>
  <si>
    <t>131-MIXING-RING</t>
  </si>
  <si>
    <t>MIX-BL-131</t>
  </si>
  <si>
    <t>Mixing Gearbox</t>
  </si>
  <si>
    <t>Motive</t>
  </si>
  <si>
    <t>BOX050/40</t>
  </si>
  <si>
    <t>MIX-BOX-050</t>
  </si>
  <si>
    <t>Aluminum Alloy</t>
  </si>
  <si>
    <t>Mixing Motor</t>
  </si>
  <si>
    <t>D71B4 - 0.37kW</t>
  </si>
  <si>
    <t>MIX-MOT-D71</t>
  </si>
  <si>
    <t>Mixing Motor &amp; Gearbox</t>
  </si>
  <si>
    <t>BOX050/40+D71B4 - 0.37kW</t>
  </si>
  <si>
    <t>MIX-GBM-050</t>
  </si>
  <si>
    <t>Mixing Shaft</t>
  </si>
  <si>
    <t>131-MIXING-SHAFT</t>
  </si>
  <si>
    <t>MIX-SH-131</t>
  </si>
  <si>
    <t>Overflow Handel</t>
  </si>
  <si>
    <t>OVER-HD-131</t>
  </si>
  <si>
    <t>Pipe Coupling (Fernco)</t>
  </si>
  <si>
    <t>Polymer Injector Assembly</t>
  </si>
  <si>
    <t>MOD/21428</t>
  </si>
  <si>
    <t>NOZZ-POL-SS</t>
  </si>
  <si>
    <t>Polymer Spray Nozzle (SS 316 G 1/4" 6510)</t>
  </si>
  <si>
    <t>MKO/0012737</t>
  </si>
  <si>
    <t>NOZZ-POL-MD</t>
  </si>
  <si>
    <t>Screw Cover Plate (Large)</t>
  </si>
  <si>
    <t>COVER-LG-131</t>
  </si>
  <si>
    <t>Screw Gearbox</t>
  </si>
  <si>
    <t>SEW</t>
  </si>
  <si>
    <t>FAF37 R17, 7.4RPM</t>
  </si>
  <si>
    <t>SEW-BOX-F37</t>
  </si>
  <si>
    <t xml:space="preserve">Screw Gearbox &amp; Motor </t>
  </si>
  <si>
    <t>FAF37 R17, 7.4RPM+DRN63MS4/TF, 0.12kW</t>
  </si>
  <si>
    <t>SEW-GBM-DRN63</t>
  </si>
  <si>
    <t>Screw Gearbox Cap</t>
  </si>
  <si>
    <t>CAP-FAF77</t>
  </si>
  <si>
    <t>SEW-CAP-F77</t>
  </si>
  <si>
    <t>Screw Motor</t>
  </si>
  <si>
    <t>DRN63MS4/TF, 0.12kW</t>
  </si>
  <si>
    <t>SEW-MOT-DRN63</t>
  </si>
  <si>
    <t>Screw Motor Fan</t>
  </si>
  <si>
    <t>FAN-MT-DRN80</t>
  </si>
  <si>
    <t>Screw Motor Fan Guard</t>
  </si>
  <si>
    <t>FAN-GD-DRN80</t>
  </si>
  <si>
    <t>Screw Shaft Dry Bearing (end cap)</t>
  </si>
  <si>
    <t>LOZ_SILON_131</t>
  </si>
  <si>
    <t>BEAR-SS-131</t>
  </si>
  <si>
    <t>Polyamide</t>
  </si>
  <si>
    <t>Screw Spray Nozzles</t>
  </si>
  <si>
    <t>NOZZ-SPR-131</t>
  </si>
  <si>
    <t>Shaft Collar Clamp</t>
  </si>
  <si>
    <t>PRITL_KR_PRUZ_131</t>
  </si>
  <si>
    <t>SHAFT-CC-131</t>
  </si>
  <si>
    <t>Solenoid Valve Plugs w/LED varistor</t>
  </si>
  <si>
    <t xml:space="preserve">PLUG-MP-W-720-15SN </t>
  </si>
  <si>
    <t>SOL-PLUG-720</t>
  </si>
  <si>
    <t xml:space="preserve">DC 24 V </t>
  </si>
  <si>
    <t>Stainless-Steel/Plastic</t>
  </si>
  <si>
    <t>SOL-720-15SN</t>
  </si>
  <si>
    <t>Solids Discharge Cover</t>
  </si>
  <si>
    <t>COVER-SD-131</t>
  </si>
  <si>
    <t>Standpipe</t>
  </si>
  <si>
    <t>STAN-PIPE-131</t>
  </si>
  <si>
    <t xml:space="preserve">Optional Equipment: </t>
  </si>
  <si>
    <t>Flowmeter DN50</t>
  </si>
  <si>
    <t>Dallan BYQ Technology</t>
  </si>
  <si>
    <t>DC 24 V</t>
  </si>
  <si>
    <t>Polymer Dosing Pump 110 l/h</t>
  </si>
  <si>
    <t>AT.BX4 - 110 l/h</t>
  </si>
  <si>
    <t>POL-FP-110</t>
  </si>
  <si>
    <t>Polymer Pump Diaphragm</t>
  </si>
  <si>
    <t>AT.BX4 - DIA</t>
  </si>
  <si>
    <t>POL-DIA-165</t>
  </si>
  <si>
    <t>Current as of 10/29/2024</t>
  </si>
  <si>
    <t>Item Name (MD 201)</t>
  </si>
  <si>
    <t>QTY       (per screw)</t>
  </si>
  <si>
    <t>201-DW-BLOCK</t>
  </si>
  <si>
    <t>RING-COM-201</t>
  </si>
  <si>
    <t>Complete Ring Assembly (Reconditioned)**</t>
  </si>
  <si>
    <t>1</t>
  </si>
  <si>
    <t>201-DW-BLOCK-RC</t>
  </si>
  <si>
    <t>RING-COM-201RC</t>
  </si>
  <si>
    <t>Complete Ring Assembly w/replaceable tip screw</t>
  </si>
  <si>
    <t>RING-COM-201RT</t>
  </si>
  <si>
    <t>201-SCREW-SHAFT-TNGST</t>
  </si>
  <si>
    <t>SCREW-TC-201</t>
  </si>
  <si>
    <t>Screw Tungsten Carbide (replaceable tip)</t>
  </si>
  <si>
    <t>SCREW-RT-201</t>
  </si>
  <si>
    <t>201-MOVING-RINGS-SET</t>
  </si>
  <si>
    <t>RING-SET-201</t>
  </si>
  <si>
    <t>Replacable Tip Set (for screw auger)</t>
  </si>
  <si>
    <t>SCREW-TIP-200</t>
  </si>
  <si>
    <t>Bolt Allen M8 x 14</t>
  </si>
  <si>
    <t>BOLT-M8-14</t>
  </si>
  <si>
    <t>Bolt Allen M8 x 30</t>
  </si>
  <si>
    <t>MOD/6122</t>
  </si>
  <si>
    <t>Fixed Ring 2.5mm (OL-02-002)</t>
  </si>
  <si>
    <t>MOD/6121</t>
  </si>
  <si>
    <t>Hexagonal Nut M6</t>
  </si>
  <si>
    <t>NUT-HX-M6</t>
  </si>
  <si>
    <t>MOD//6116</t>
  </si>
  <si>
    <t xml:space="preserve">Loose Ring 2.5mm  </t>
  </si>
  <si>
    <t>MOD/6115</t>
  </si>
  <si>
    <t>Loose Ring 2.5mm (OL-02-001)</t>
  </si>
  <si>
    <t>POD/0019169</t>
  </si>
  <si>
    <t>PLATE-PS-201</t>
  </si>
  <si>
    <t>Pressure Plate Spring</t>
  </si>
  <si>
    <t>PRUZ-TALIR-201</t>
  </si>
  <si>
    <t>SPRING-PP-201</t>
  </si>
  <si>
    <t>MOD/13885</t>
  </si>
  <si>
    <t>MOD/13884</t>
  </si>
  <si>
    <t>Conical Pneumatic Pressure Plate</t>
  </si>
  <si>
    <t>PLATE-CON-200</t>
  </si>
  <si>
    <t>????</t>
  </si>
  <si>
    <t>QTY       (per press)</t>
  </si>
  <si>
    <t>Ball Valve 2" DN50</t>
  </si>
  <si>
    <t>BALL VALVE SS, 2 part, DN50</t>
  </si>
  <si>
    <t xml:space="preserve">Handles for Cover Plates </t>
  </si>
  <si>
    <t>201-MIXING-RING</t>
  </si>
  <si>
    <t>MIX-BL-201</t>
  </si>
  <si>
    <t>BOX050/40+D71B4-0.37kW</t>
  </si>
  <si>
    <t>Mixing Motor &amp; Gearbox (class 1 Div II)</t>
  </si>
  <si>
    <t>MIX-EXPGBM-050</t>
  </si>
  <si>
    <t>201-MIXING-SHAFT</t>
  </si>
  <si>
    <t>MIX-SH-201</t>
  </si>
  <si>
    <t>OVER-HD-201</t>
  </si>
  <si>
    <t>COVER-LG-201</t>
  </si>
  <si>
    <t>FAF77 7.3RPM</t>
  </si>
  <si>
    <t>GEAR-SEW-77</t>
  </si>
  <si>
    <t>CAP-SEW-77</t>
  </si>
  <si>
    <t>DRS71M4/TF-0.55Kw</t>
  </si>
  <si>
    <t>MOT-SEW-DRS7</t>
  </si>
  <si>
    <t>Cast iron</t>
  </si>
  <si>
    <t>Screw Gearbox &amp; Motor</t>
  </si>
  <si>
    <t>MOTG-SEW-DRS7</t>
  </si>
  <si>
    <t>DRN80</t>
  </si>
  <si>
    <t>LOZ_SILON_201</t>
  </si>
  <si>
    <t>BEAR-SS-300</t>
  </si>
  <si>
    <t>NOZZ-SPR-201</t>
  </si>
  <si>
    <t>PRITL_KR_PRUZ_201</t>
  </si>
  <si>
    <t>SHAFT-CC-300</t>
  </si>
  <si>
    <t>Solenoid Valves N/C 1/2"</t>
  </si>
  <si>
    <t xml:space="preserve">Solenoid Valve Plugs w/LED varistor </t>
  </si>
  <si>
    <t>COVER-SD-201</t>
  </si>
  <si>
    <t>STAN-PIPE-300</t>
  </si>
  <si>
    <t>Polymer Dosing Pump 300 l/h</t>
  </si>
  <si>
    <t>TP15064C</t>
  </si>
  <si>
    <t>POL-FP-300</t>
  </si>
  <si>
    <t>No diaphragm in this pump</t>
  </si>
  <si>
    <t>Current as of 10/29/24</t>
  </si>
  <si>
    <t>QTY      Per Screw</t>
  </si>
  <si>
    <t>30X-DW-BLOCK</t>
  </si>
  <si>
    <t>RING-COM-300</t>
  </si>
  <si>
    <t>30X-DW-BLOCK-REC</t>
  </si>
  <si>
    <t>RING-COM-300RC</t>
  </si>
  <si>
    <t>POD/21322</t>
  </si>
  <si>
    <t>RING-COM-300RT</t>
  </si>
  <si>
    <t>301-SCREW-SHAFT-TNGST</t>
  </si>
  <si>
    <t>SCREW-TC-300</t>
  </si>
  <si>
    <t>SCREW-RT-300</t>
  </si>
  <si>
    <t>SET</t>
  </si>
  <si>
    <t>301-MOVING-RINGS-SET</t>
  </si>
  <si>
    <t>RING-SET-300</t>
  </si>
  <si>
    <t>SCREW-TIP-300</t>
  </si>
  <si>
    <t>Bolt Allen M8 x 20 A2 (mounting gearbox)</t>
  </si>
  <si>
    <t>4</t>
  </si>
  <si>
    <t>MSP/20230</t>
  </si>
  <si>
    <t>BOLT-M8-20</t>
  </si>
  <si>
    <t>Bolt Allen M8 x22</t>
  </si>
  <si>
    <t>BOLT-M8-22</t>
  </si>
  <si>
    <t>RING-3FX-1.5</t>
  </si>
  <si>
    <t>RING-3FX-2.5</t>
  </si>
  <si>
    <t>Hexagonal Nut M8</t>
  </si>
  <si>
    <t>NUT-HX-M8</t>
  </si>
  <si>
    <t>MOD/6118</t>
  </si>
  <si>
    <t>RING-3LS-1.5</t>
  </si>
  <si>
    <t>MOD/6117</t>
  </si>
  <si>
    <t>RING-3LS-2.5</t>
  </si>
  <si>
    <t>Shaft Bolt M16x60 DIN931 A2 (end bolt)</t>
  </si>
  <si>
    <t>MSP/18962</t>
  </si>
  <si>
    <t>BOLT-M16-60</t>
  </si>
  <si>
    <t>Shaft Bolt Spacer M16x60, DIN9021</t>
  </si>
  <si>
    <t>MSP/20199</t>
  </si>
  <si>
    <t>SPACE-M16-60</t>
  </si>
  <si>
    <t>Shaft Bolt Washer M16, DIN127B, A2</t>
  </si>
  <si>
    <t xml:space="preserve">MSP/18927 </t>
  </si>
  <si>
    <t>WASH-M16-A2</t>
  </si>
  <si>
    <t>Shaft Bolt Lock Washer M16, DIN125, A2</t>
  </si>
  <si>
    <t xml:space="preserve">MSP/18920 </t>
  </si>
  <si>
    <t>WASH-LOCK-M16</t>
  </si>
  <si>
    <t>PLATE-PS-300</t>
  </si>
  <si>
    <t>MOD/10700</t>
  </si>
  <si>
    <t>SPRING-PP-300</t>
  </si>
  <si>
    <t>Snap Ring 50mm, DIN472, A2</t>
  </si>
  <si>
    <t>MSP/21224</t>
  </si>
  <si>
    <t>SNAP-RG-50MM</t>
  </si>
  <si>
    <t>MOD/13887</t>
  </si>
  <si>
    <t>SPACE-3MD-1.75</t>
  </si>
  <si>
    <t>MOD/13886</t>
  </si>
  <si>
    <t>SPACE-3MD-3</t>
  </si>
  <si>
    <t>Conic Pneumatic Pressure Plate (option)</t>
  </si>
  <si>
    <t>PLATE-CON-300</t>
  </si>
  <si>
    <t>QTY      Per press</t>
  </si>
  <si>
    <t>301-MIXING-RING</t>
  </si>
  <si>
    <t>MIX-BL-300</t>
  </si>
  <si>
    <t xml:space="preserve">Mixing Gearbox &amp; Motor </t>
  </si>
  <si>
    <t>.5HP</t>
  </si>
  <si>
    <t>Mixing Motor Dust Cap</t>
  </si>
  <si>
    <t>MIX-CAP-D71</t>
  </si>
  <si>
    <t>301-MIXING-SHAFT</t>
  </si>
  <si>
    <t>MIX-SH-300</t>
  </si>
  <si>
    <t>OVER-HD-300</t>
  </si>
  <si>
    <t>COVER-LG-300</t>
  </si>
  <si>
    <t>Screw Cover Plate (Small)</t>
  </si>
  <si>
    <t>COVER-SM-300</t>
  </si>
  <si>
    <t>1-3</t>
  </si>
  <si>
    <t>FAF77 7.2RPM</t>
  </si>
  <si>
    <t>SEW-BOX-F77</t>
  </si>
  <si>
    <t>Cast-Iron</t>
  </si>
  <si>
    <t xml:space="preserve">Screw Gearbox &amp; Motor  </t>
  </si>
  <si>
    <t>DRN80M4/TF-0.75Kw+FAF77 7.2RPM</t>
  </si>
  <si>
    <t>SEW-GBM-DRN80</t>
  </si>
  <si>
    <t>.75HP</t>
  </si>
  <si>
    <t>DRN80M4/TF-0.75Kw</t>
  </si>
  <si>
    <t>SEW-MOT-DRN80</t>
  </si>
  <si>
    <t xml:space="preserve">Screw Motor Fan </t>
  </si>
  <si>
    <t>Screw Shaft Key, 14x9x140mm, DIN6885A A4</t>
  </si>
  <si>
    <t>MSP/20296</t>
  </si>
  <si>
    <t>SEW-KEY-300</t>
  </si>
  <si>
    <t>LOZ_SILON_301</t>
  </si>
  <si>
    <t>2-6</t>
  </si>
  <si>
    <t>NOZZ-SPR-300</t>
  </si>
  <si>
    <t>MOD/18783</t>
  </si>
  <si>
    <t>Solenoid Valve NC 1/2" (MD 301)</t>
  </si>
  <si>
    <t>Solenoid Valve NC 3/4" (MD 302/303)</t>
  </si>
  <si>
    <t>Solenoid Valve Plugs</t>
  </si>
  <si>
    <t xml:space="preserve">Solids Discharge Cover </t>
  </si>
  <si>
    <t>COVER-SD-300</t>
  </si>
  <si>
    <t>Optional:</t>
  </si>
  <si>
    <t>Polymer Dosing Pump 500 l/h</t>
  </si>
  <si>
    <t>TM216578</t>
  </si>
  <si>
    <t>POL-FP-500</t>
  </si>
  <si>
    <t>PVC Head</t>
  </si>
  <si>
    <t>TM-165-DIAPH</t>
  </si>
  <si>
    <t>Rebuild Kit for Dosing Pump</t>
  </si>
  <si>
    <t>TM2165787_VALVES_DIA</t>
  </si>
  <si>
    <t>DOS-REB-KIT</t>
  </si>
  <si>
    <t xml:space="preserve">PVC </t>
  </si>
  <si>
    <t>MD 200/300 Series</t>
  </si>
  <si>
    <t>Item Name (MD 400 Series)</t>
  </si>
  <si>
    <t>QTY          (Per Screw)</t>
  </si>
  <si>
    <t xml:space="preserve">Mivalt Part Number </t>
  </si>
  <si>
    <t>Customer     50%</t>
  </si>
  <si>
    <t>Customer     100%</t>
  </si>
  <si>
    <t>40X_DW_BLOCK</t>
  </si>
  <si>
    <t>RING-COM-400</t>
  </si>
  <si>
    <t>40X-DW-BLOCK-REC</t>
  </si>
  <si>
    <t>RING-COM-400RC</t>
  </si>
  <si>
    <t>Complete Ring Assembly (replaceable tip screw)</t>
  </si>
  <si>
    <t>RING-COM-400RT</t>
  </si>
  <si>
    <t>401-SCREW-SHAFT-TNGST</t>
  </si>
  <si>
    <t>SCREW-TC-400</t>
  </si>
  <si>
    <t>SCREW-RT-400</t>
  </si>
  <si>
    <t>401-MOVING-RINGS-SET</t>
  </si>
  <si>
    <t>RING-SET-400</t>
  </si>
  <si>
    <t>SCREW-TIP-400</t>
  </si>
  <si>
    <t>Bolt Allen M8 x 22</t>
  </si>
  <si>
    <t>Bolt M16x65 DIN933 (mounting gearbox 
to mountng plate) - 4 pc</t>
  </si>
  <si>
    <t>MSP/20751</t>
  </si>
  <si>
    <t>BOLT-M16-65</t>
  </si>
  <si>
    <t>Fixed Ring 2.5mm (OL-04-02)</t>
  </si>
  <si>
    <t>POD/0020045</t>
  </si>
  <si>
    <t>RING-4FX-2.5</t>
  </si>
  <si>
    <t>RING-4LS-2.5</t>
  </si>
  <si>
    <t>Pressure Plate (Standard)</t>
  </si>
  <si>
    <t>PLATE-PS-400</t>
  </si>
  <si>
    <t>Pressure Plate (Conical Option)</t>
  </si>
  <si>
    <t>Conical Pressure Plate (T-156)</t>
  </si>
  <si>
    <t>PLATE-CON-400</t>
  </si>
  <si>
    <t>Pressure Plate System (Pnuematic Option)</t>
  </si>
  <si>
    <t>Pneumatic Pressure Plate System</t>
  </si>
  <si>
    <t>PLATE-PNU-400</t>
  </si>
  <si>
    <t>Pressure Plate Spring (400mm)</t>
  </si>
  <si>
    <t>MOD/11052</t>
  </si>
  <si>
    <t>SPRING-PP-400</t>
  </si>
  <si>
    <t>Shaft Bolt M24x80 DIN931 A4</t>
  </si>
  <si>
    <t>MSP/20532</t>
  </si>
  <si>
    <t>BOLT-M24-80</t>
  </si>
  <si>
    <t>Shaft Bolt Washer M24</t>
  </si>
  <si>
    <t>MSP/20377</t>
  </si>
  <si>
    <t>WASH-M24-80</t>
  </si>
  <si>
    <t>Shaft Bolt Washer M24 T-OL-4-1</t>
  </si>
  <si>
    <t>MOD/16263</t>
  </si>
  <si>
    <t>WASH-LOCK-M24</t>
  </si>
  <si>
    <t>SENS-RG-400</t>
  </si>
  <si>
    <t xml:space="preserve">Snap Ring 60mm DIN472, A2 </t>
  </si>
  <si>
    <t>MSP/21225</t>
  </si>
  <si>
    <t>SNAP-RG-60MM</t>
  </si>
  <si>
    <t>Spacer 2.85mm</t>
  </si>
  <si>
    <t>MOD/0013889</t>
  </si>
  <si>
    <t>SPACE-4MD-2.85</t>
  </si>
  <si>
    <t>Spacer 3.1mm</t>
  </si>
  <si>
    <t>40X_SPACER_3.1mm</t>
  </si>
  <si>
    <t>SPACE-4MD-3.1</t>
  </si>
  <si>
    <t xml:space="preserve">Gearbox Side Support Box (OL-04-037_C) </t>
  </si>
  <si>
    <t>MOD/0021186</t>
  </si>
  <si>
    <t>BOX-GB-400</t>
  </si>
  <si>
    <t>Gearbox Mounting Plate (OL-04-061)</t>
  </si>
  <si>
    <t>MOD/0021187</t>
  </si>
  <si>
    <t>PLATE-GB-400</t>
  </si>
  <si>
    <t>QTY          (Per Press)</t>
  </si>
  <si>
    <t xml:space="preserve">Ball Valve 2.5", DN65 </t>
  </si>
  <si>
    <t>BALL VALVE SS, 3-part, DN65</t>
  </si>
  <si>
    <t>Mixing Blades (set of all 3 )</t>
  </si>
  <si>
    <t>401-MIXING-BLADES</t>
  </si>
  <si>
    <t>MIX-BL-400</t>
  </si>
  <si>
    <t>Mixing Blades (straight centrifugal blade)</t>
  </si>
  <si>
    <t>MOD/10414</t>
  </si>
  <si>
    <t>MIX-CEBL-400</t>
  </si>
  <si>
    <t>Mixing Blades (T-grid)</t>
  </si>
  <si>
    <t>MIX-TGBL-400</t>
  </si>
  <si>
    <t>Mixing Gearbox &amp; Motor (MD 401/402)</t>
  </si>
  <si>
    <t xml:space="preserve">BOX050/40+D71B4 - 0.37kW </t>
  </si>
  <si>
    <t>Mixing Gearbox (MD 401/402)</t>
  </si>
  <si>
    <t>Mixing Motor (MD 401/402)</t>
  </si>
  <si>
    <t>Mixing Gearbox &amp; Motor (MD 403)</t>
  </si>
  <si>
    <t>BOX063/50+D80A-4-0.55kW</t>
  </si>
  <si>
    <t>MIX-GBM-063</t>
  </si>
  <si>
    <t>Mixing Gearbox (MD 403)</t>
  </si>
  <si>
    <t>BOX063/50</t>
  </si>
  <si>
    <t>MIX-BOX-063</t>
  </si>
  <si>
    <t>Mixing Motor (MD 403)</t>
  </si>
  <si>
    <t>D80A-4-0.55kW</t>
  </si>
  <si>
    <t>MIX-MOT-D80</t>
  </si>
  <si>
    <t xml:space="preserve">MOD/21719 </t>
  </si>
  <si>
    <t>MIX-SH-400</t>
  </si>
  <si>
    <t>Overflow Handel (Wier)</t>
  </si>
  <si>
    <t>OVER-HD-400</t>
  </si>
  <si>
    <t xml:space="preserve">Flexseal </t>
  </si>
  <si>
    <t xml:space="preserve">Rubber </t>
  </si>
  <si>
    <t>COVER-LG-400</t>
  </si>
  <si>
    <t>COVER-SM-400</t>
  </si>
  <si>
    <t>FAF87 R57 6.9RPM</t>
  </si>
  <si>
    <t>SEW-BOX-F87</t>
  </si>
  <si>
    <t>Screw Gearbox &amp; Motor (standard)</t>
  </si>
  <si>
    <t>DRN90L4/TF-1.5kW+FAF87 RF57 6.9RPM</t>
  </si>
  <si>
    <t>SEW-GBM-DRN90</t>
  </si>
  <si>
    <t xml:space="preserve">Screw Gearbox &amp; Motor (w/stainless collar) </t>
  </si>
  <si>
    <t>SEW-SSGBM-DRN90</t>
  </si>
  <si>
    <t>Screw Gearbox &amp; Motor (IP65)</t>
  </si>
  <si>
    <t>SEW-GBM-IP65</t>
  </si>
  <si>
    <t>CAP-FAF87</t>
  </si>
  <si>
    <t>SEW-CAP-F87</t>
  </si>
  <si>
    <t>DRN90L4/TF-1.5kW</t>
  </si>
  <si>
    <t>SEW-MOT-DRN90</t>
  </si>
  <si>
    <t>DRN90</t>
  </si>
  <si>
    <t>FAN-MT-DRN90</t>
  </si>
  <si>
    <t>FAN-GD-DRN90</t>
  </si>
  <si>
    <t>LOZ_SILON_401</t>
  </si>
  <si>
    <t>BEAR-SS-400</t>
  </si>
  <si>
    <t>NOZZ-SPR-400</t>
  </si>
  <si>
    <t>Screw Shaft Key 18x11x150mm</t>
  </si>
  <si>
    <t>MOS/20372</t>
  </si>
  <si>
    <t>SEW-KEY-400</t>
  </si>
  <si>
    <t>Shaft Collar Clamp 60mm</t>
  </si>
  <si>
    <t>MKO/20114</t>
  </si>
  <si>
    <t>SHAFT-CC-400</t>
  </si>
  <si>
    <t>Gearbox &amp; Motor Collar</t>
  </si>
  <si>
    <t>MKO/05420</t>
  </si>
  <si>
    <t>SHAFT-COL-TR60</t>
  </si>
  <si>
    <t>Steel</t>
  </si>
  <si>
    <t>Silon Bushing Set (T-174-01-04)</t>
  </si>
  <si>
    <t>T-174-01-04</t>
  </si>
  <si>
    <t>BUSH-SIL-T174</t>
  </si>
  <si>
    <t>Polymide</t>
  </si>
  <si>
    <t xml:space="preserve">Solenoid Valve Plugs </t>
  </si>
  <si>
    <t xml:space="preserve">MP-W-200-20SN NC </t>
  </si>
  <si>
    <t>COVER-SD-400</t>
  </si>
  <si>
    <t>Spray Valve</t>
  </si>
  <si>
    <t>MP-720</t>
  </si>
  <si>
    <t>SPRAY-VAL-400</t>
  </si>
  <si>
    <t>STAN-PIPE-400</t>
  </si>
  <si>
    <t>Flowmeter DN50 (MD 401)</t>
  </si>
  <si>
    <t>Flowmeter DN80 (MD402/403)</t>
  </si>
  <si>
    <t>24 V DC</t>
  </si>
  <si>
    <t>Store</t>
  </si>
  <si>
    <t>Store Part Number</t>
  </si>
  <si>
    <t>MD Press Series</t>
  </si>
  <si>
    <t>Customer 35%</t>
  </si>
  <si>
    <t xml:space="preserve">Thermal Sensor Temperature Stator </t>
  </si>
  <si>
    <t>Netzsch</t>
  </si>
  <si>
    <t>Omron</t>
  </si>
  <si>
    <t>24v</t>
  </si>
  <si>
    <t xml:space="preserve">Thermal Sensor PT-100 </t>
  </si>
  <si>
    <t xml:space="preserve">Netzsch </t>
  </si>
  <si>
    <t>5184544</t>
  </si>
  <si>
    <t>Mixing Motor Plug</t>
  </si>
  <si>
    <t>Grainger</t>
  </si>
  <si>
    <t>MXM-PLUG</t>
  </si>
  <si>
    <t>Booster Pump VFD-35</t>
  </si>
  <si>
    <t xml:space="preserve">Hung Pump Industrial </t>
  </si>
  <si>
    <t>BOOST-VFD35</t>
  </si>
  <si>
    <t>1.5 HP</t>
  </si>
  <si>
    <t>Auxilliary Dosing Pump (12 GPM)</t>
  </si>
  <si>
    <t>Athena AM 4</t>
  </si>
  <si>
    <t>PUMP-ATH-AM4</t>
  </si>
  <si>
    <t>230 VAC</t>
  </si>
  <si>
    <t>Mixing Pump</t>
  </si>
  <si>
    <t>MD-PUMP</t>
  </si>
  <si>
    <t>Forklift Dumpster/hopper</t>
  </si>
  <si>
    <t>DUMP-GRA-ST</t>
  </si>
  <si>
    <t>(price varies)</t>
  </si>
  <si>
    <t>Zoro/Other</t>
  </si>
  <si>
    <t>Zoro</t>
  </si>
  <si>
    <t>DUMP-HOP-ST</t>
  </si>
  <si>
    <t>4" Electric Actuated Ball Valves</t>
  </si>
  <si>
    <t>Valworx</t>
  </si>
  <si>
    <t>565455A</t>
  </si>
  <si>
    <t>VAL-BV-455A</t>
  </si>
  <si>
    <t>24 DC</t>
  </si>
  <si>
    <t>order 1-2</t>
  </si>
  <si>
    <t>order 3+</t>
  </si>
  <si>
    <t>1/2" NPT Conduit Adaptor</t>
  </si>
  <si>
    <t>VAL-ADA-890</t>
  </si>
  <si>
    <t>Nitra Solenoid Valve, 5 port (4-way, 2 position) 1/4 FNPT</t>
  </si>
  <si>
    <t>Automation Direct</t>
  </si>
  <si>
    <t>Nitra</t>
  </si>
  <si>
    <t>AVS-5312-24D</t>
  </si>
  <si>
    <t>SOL-VAL-5312</t>
  </si>
  <si>
    <t>5-10 Days</t>
  </si>
  <si>
    <t xml:space="preserve">VFD 3x400V .75 kW </t>
  </si>
  <si>
    <t xml:space="preserve">Marshall Wolf </t>
  </si>
  <si>
    <t>VFD 3x400V 2.2 kW</t>
  </si>
  <si>
    <t>VFD 3x400V 9.3 kW</t>
  </si>
  <si>
    <t>7.5 HP, 14A</t>
  </si>
  <si>
    <t>VFD 1x240V 2.3A</t>
  </si>
  <si>
    <t>Marshall Wolf</t>
  </si>
  <si>
    <t>Invertek</t>
  </si>
  <si>
    <t>VFD 1x240V 4.3A</t>
  </si>
  <si>
    <t>ODE-3-120043-1F12</t>
  </si>
  <si>
    <t>VFD-LV043-1HP</t>
  </si>
  <si>
    <t>VFD 1x240V 15.3A</t>
  </si>
  <si>
    <t>ODE-3-320153-1042</t>
  </si>
  <si>
    <t>VFD-LV153-5HP</t>
  </si>
  <si>
    <t>VFD 3x240V .75kW</t>
  </si>
  <si>
    <t>ODE-3-120043-3012</t>
  </si>
  <si>
    <t xml:space="preserve">1 HP, 4.3A </t>
  </si>
  <si>
    <t>VFD 200-240V 1.5kW (Single Phase Input/3 Phase Output)</t>
  </si>
  <si>
    <t>ODE-3-120070-1F12</t>
  </si>
  <si>
    <t>VFD-LV070-2HP</t>
  </si>
  <si>
    <t>2 HP, 7A</t>
  </si>
  <si>
    <t>VFD 3x240V 4kW</t>
  </si>
  <si>
    <t>ODE-3-320180-3F42</t>
  </si>
  <si>
    <t>VFD-LV180-5HP</t>
  </si>
  <si>
    <t>5 HP, 18A</t>
  </si>
  <si>
    <t>VFD Enclosure (size will vary)</t>
  </si>
  <si>
    <t>Invertek/Saginaw</t>
  </si>
  <si>
    <t>(size will vary)</t>
  </si>
  <si>
    <t>VFD Keypad</t>
  </si>
  <si>
    <t>OPT-3-OPPAD-IN</t>
  </si>
  <si>
    <t>VFD-PAD-OPT3</t>
  </si>
  <si>
    <t>VFD Enclosure w/Keypad &amp; VFD</t>
  </si>
  <si>
    <t>Saginaw/Invertek</t>
  </si>
  <si>
    <t>(VFD &amp; size will vary)</t>
  </si>
  <si>
    <t>VFD-ENCL-COM</t>
  </si>
  <si>
    <t>1-4 weeks</t>
  </si>
  <si>
    <t xml:space="preserve">Ethernet Port (Communication Module) </t>
  </si>
  <si>
    <t>OPT-2-ETHEG-IN</t>
  </si>
  <si>
    <t>ETH-INV-OPT2</t>
  </si>
  <si>
    <t>2" Shaft Collar Clamp (2 pc)</t>
  </si>
  <si>
    <t>Climax Metal Products</t>
  </si>
  <si>
    <t>2C-200-S / G7084165</t>
  </si>
  <si>
    <t>SHAFT-CC-ZO300</t>
  </si>
  <si>
    <t>MD 300</t>
  </si>
  <si>
    <t>2 3/8" Shaft Collar Clamp (2pc)</t>
  </si>
  <si>
    <t>2C-237-S / G7134391</t>
  </si>
  <si>
    <t>SHAFT-CC-ZO400</t>
  </si>
  <si>
    <t>MD 400</t>
  </si>
  <si>
    <t>SEW Gearbox Removal Tool</t>
  </si>
  <si>
    <t>TOOL-GB-400FB</t>
  </si>
  <si>
    <t>5-10 days</t>
  </si>
  <si>
    <t>TOOL-GB-300FB</t>
  </si>
  <si>
    <t>TOOL-GB-200FB</t>
  </si>
  <si>
    <t>Screw Assembly Rails (Aron built)</t>
  </si>
  <si>
    <t>RAIL-SL-400FB</t>
  </si>
  <si>
    <t>3-5 days</t>
  </si>
  <si>
    <t xml:space="preserve">Stainless-Steel Stand </t>
  </si>
  <si>
    <t>STAND-SS-FB</t>
  </si>
  <si>
    <t>Oil  For Gearboxes</t>
  </si>
  <si>
    <t>SEW Gearbox</t>
  </si>
  <si>
    <t>Shell</t>
  </si>
  <si>
    <t>Mineral Gear Oil CLP 220</t>
  </si>
  <si>
    <t>GDS-S2- SEW</t>
  </si>
  <si>
    <t>MD 131</t>
  </si>
  <si>
    <t xml:space="preserve">$1300- 55 gallon drum </t>
  </si>
  <si>
    <t>MD 201/MD 300</t>
  </si>
  <si>
    <t>Motives Gearbox 050</t>
  </si>
  <si>
    <t>Synthetic Gear Oil ISO VG320</t>
  </si>
  <si>
    <t>GDS-S4-MIX</t>
  </si>
  <si>
    <t>MD 131-MD 303</t>
  </si>
  <si>
    <t xml:space="preserve">$300 - 5 gallon pail </t>
  </si>
  <si>
    <t>Motives Gearbox 063</t>
  </si>
  <si>
    <t>MD 401-MD 403</t>
  </si>
  <si>
    <t>Manufacturer Part #</t>
  </si>
  <si>
    <t>System Series</t>
  </si>
  <si>
    <t>GDS Cost USD</t>
  </si>
  <si>
    <t>Mivalt Polymer  Units</t>
  </si>
  <si>
    <t>KSP-1500</t>
  </si>
  <si>
    <t>VST/21554</t>
  </si>
  <si>
    <t>POLY-KSP-1500</t>
  </si>
  <si>
    <t>KSP-4000</t>
  </si>
  <si>
    <t>POLY-KSP-4000</t>
  </si>
  <si>
    <t>Excell Feeders</t>
  </si>
  <si>
    <t xml:space="preserve">6PSEVO-400 </t>
  </si>
  <si>
    <t xml:space="preserve">Excell </t>
  </si>
  <si>
    <t>3A</t>
  </si>
  <si>
    <t>8 weeks</t>
  </si>
  <si>
    <t xml:space="preserve">6PSEVO-1200 </t>
  </si>
  <si>
    <t>6PSEVO-1200</t>
  </si>
  <si>
    <t>5A</t>
  </si>
  <si>
    <t>Extended Legs Kit</t>
  </si>
  <si>
    <t>6EVO-LEGS</t>
  </si>
  <si>
    <t>3-Way Ball Valve, T-Port, 1/2" NPT, PVC</t>
  </si>
  <si>
    <t>IPE-TKDTBV103</t>
  </si>
  <si>
    <t xml:space="preserve">3-5 days </t>
  </si>
  <si>
    <t>6PSEVO-400</t>
  </si>
  <si>
    <t>Three-way Valve, 1/2" NPT</t>
  </si>
  <si>
    <t>IPX-253856</t>
  </si>
  <si>
    <t>Flowmeter, 150GPH, Brass w/ Valve</t>
  </si>
  <si>
    <t>0018-BR-150</t>
  </si>
  <si>
    <t>6043BPSA2-SX</t>
  </si>
  <si>
    <t>Pumphead, Qdos Renu 20 PURFPE w/tube (4bar)</t>
  </si>
  <si>
    <t>WMP-OM3.1500.PFP</t>
  </si>
  <si>
    <t>7-10 days</t>
  </si>
  <si>
    <t>Flowmeter, Magmeter, ½ NPT, 6.6GPM</t>
  </si>
  <si>
    <t>Watson Marlowe</t>
  </si>
  <si>
    <t>IFM-SM6601</t>
  </si>
  <si>
    <t>Sight Tube Wiper, Short</t>
  </si>
  <si>
    <t>EXL-6020-A2</t>
  </si>
  <si>
    <t>Sight Tube, Clear, Short</t>
  </si>
  <si>
    <t>EXL-6006-C0</t>
  </si>
  <si>
    <t>Motorized Ball Valve, 1/2" NPT, SS, w/ M12 Connector</t>
  </si>
  <si>
    <t>USS-JFMSV00007</t>
  </si>
  <si>
    <t>Blue-White Pumps</t>
  </si>
  <si>
    <t>A2 Flexflo Peristaltic Metering Pump</t>
  </si>
  <si>
    <t>Blue White</t>
  </si>
  <si>
    <t>A2V24-MNGG</t>
  </si>
  <si>
    <t>120VAC, 1-phase</t>
  </si>
  <si>
    <t>M1 Flexflo Peristaltic Metering Pump (7/16" OD, .003 – 5.60 GPH)</t>
  </si>
  <si>
    <t>A1V4-3T</t>
  </si>
  <si>
    <t>M1 Flexflo Peristaltic Metering Pump (1/4" OD, .001 - 0.44 GPH)</t>
  </si>
  <si>
    <t>A1V4-4T</t>
  </si>
  <si>
    <t xml:space="preserve">A2 Peristaltic Metering Pump </t>
  </si>
  <si>
    <t>A2V24-EX-MNGG</t>
  </si>
  <si>
    <t>12-15 days</t>
  </si>
  <si>
    <t>Excell 6150</t>
  </si>
  <si>
    <t>Flexaprene Tubes</t>
  </si>
  <si>
    <t>A2-MNGG-T</t>
  </si>
  <si>
    <t>1T Peristaltic Tube Assembly</t>
  </si>
  <si>
    <t>A1-1T Tube (flex-a-thane)</t>
  </si>
  <si>
    <t>A1-1T</t>
  </si>
  <si>
    <t>2T Peristaltic Tube Assembly</t>
  </si>
  <si>
    <t>A1-2T Tube (flex-a-thane)</t>
  </si>
  <si>
    <t>A1-2T</t>
  </si>
  <si>
    <t>3T Peristaltic Tube Assembly</t>
  </si>
  <si>
    <t>A1-3T Tube (flex-a-thane)</t>
  </si>
  <si>
    <t>A1-3T</t>
  </si>
  <si>
    <t>4T Peristaltic Tube Assembly</t>
  </si>
  <si>
    <t>A-100N-4T Tube (flex-a-thane)</t>
  </si>
  <si>
    <t>A1-4T</t>
  </si>
  <si>
    <t>Pump Head/HD A-100N Assy w/sensors</t>
  </si>
  <si>
    <t>71000-488</t>
  </si>
  <si>
    <t>2-3 days</t>
  </si>
  <si>
    <t xml:space="preserve">AL2 Polymer Feed System </t>
  </si>
  <si>
    <t>Teknik</t>
  </si>
  <si>
    <t>AL2 Type 1</t>
  </si>
  <si>
    <t>POLY-AL2-TEK1</t>
  </si>
  <si>
    <t>1A</t>
  </si>
  <si>
    <t>Dosing Hose set PUR 5mm w/connector fittings</t>
  </si>
  <si>
    <t>POLY-AL2-5TUBE</t>
  </si>
  <si>
    <t>Dosing Hose set PUR 8mm w/connector fittings</t>
  </si>
  <si>
    <t>POLY-AL2-8TUBE</t>
  </si>
  <si>
    <t>POM Push-in Check Valve 10mm (2pc)</t>
  </si>
  <si>
    <t>POLY-AL2-CV10</t>
  </si>
  <si>
    <t>Grundfos Shaft Seal</t>
  </si>
  <si>
    <t>Grundfos</t>
  </si>
  <si>
    <t>POLY-AL2-SEAL</t>
  </si>
  <si>
    <t>Grundfos MGE/CME Motor for Mixer (98488121)</t>
  </si>
  <si>
    <t>POLY-MOT-MIX121</t>
  </si>
  <si>
    <t>X-Ring NBR SH70 145.42 x 5.33 mm (2pc)</t>
  </si>
  <si>
    <t>POLY-AL2-RING</t>
  </si>
  <si>
    <t xml:space="preserve">Injector polymer G1/2" x 10 mm w/90 angle push-in </t>
  </si>
  <si>
    <t>POLY-AL2-INJ90</t>
  </si>
  <si>
    <t>Tube PE 10/8 mm (10 meter)</t>
  </si>
  <si>
    <t>POLY-AL2-10TUBE</t>
  </si>
  <si>
    <t>Unitronics PLC V350-J-TA24</t>
  </si>
  <si>
    <t>POLY-AL2-PLC</t>
  </si>
  <si>
    <t>Motor for Grundfos MGE (99279490)</t>
  </si>
  <si>
    <t>POLY-MOT-MGE490</t>
  </si>
  <si>
    <t xml:space="preserve">Rotor for WM Dosing Pump </t>
  </si>
  <si>
    <t>POLY-WM-ROT36</t>
  </si>
  <si>
    <t>Housing for WM Dosing Pump</t>
  </si>
  <si>
    <t>POLY-WM-HOU84</t>
  </si>
  <si>
    <t>IFM SM6050 Magnetic Flowmeter G1/2" 1,5 m3/h</t>
  </si>
  <si>
    <t>POLY-FLOW-6050</t>
  </si>
  <si>
    <t>Belimo R2015-1P6-S1 reg. valve G1/2"</t>
  </si>
  <si>
    <t>Belimo</t>
  </si>
  <si>
    <t>POLY-BEL-VAL1P6</t>
  </si>
  <si>
    <t xml:space="preserve">Belimo TRF24-SR, modulating, NC, spring-return </t>
  </si>
  <si>
    <t>POLY-BEL-SPR24</t>
  </si>
  <si>
    <t>ProMinent Fluid Controls</t>
  </si>
  <si>
    <t>ProMix SG 120x2</t>
  </si>
  <si>
    <t>Prominent</t>
  </si>
  <si>
    <t>230V, 1-Ph, 6A</t>
  </si>
  <si>
    <t>ProMix SG 300x2</t>
  </si>
  <si>
    <r>
      <rPr>
        <sz val="12"/>
        <color rgb="FF000000"/>
        <rFont val="Calibri"/>
        <family val="2"/>
      </rPr>
      <t xml:space="preserve">Spare Parts Set 0565 VPT (for ProMix-SG-120X2)
</t>
    </r>
    <r>
      <rPr>
        <sz val="11"/>
        <color rgb="FF000000"/>
        <rFont val="Calibri"/>
        <family val="2"/>
      </rPr>
      <t>(Includes hose assembly, tubing connectors, and hose grease)</t>
    </r>
  </si>
  <si>
    <t>ProMix 120 
ProMix 300</t>
  </si>
  <si>
    <t>Tube Pump (VP) 1.44 GPH/5 bar</t>
  </si>
  <si>
    <t>Rotometer 5GPM 1/2" PVC King</t>
  </si>
  <si>
    <t>Current as of 12/3/24</t>
  </si>
  <si>
    <t>Belt Filter Pricing</t>
  </si>
  <si>
    <t>BELT FILTER MODEL</t>
  </si>
  <si>
    <t>BELT DIMENSIONS</t>
  </si>
  <si>
    <t>MECHANICAL FILTRATION</t>
  </si>
  <si>
    <t>CHEMICAL FILTRATION</t>
  </si>
  <si>
    <t>WEIGHT (LBS)</t>
  </si>
  <si>
    <t>DIMENSIONS (IN)</t>
  </si>
  <si>
    <t>POWER</t>
  </si>
  <si>
    <t xml:space="preserve">Cost </t>
  </si>
  <si>
    <t>Base</t>
  </si>
  <si>
    <t>Full Retail</t>
  </si>
  <si>
    <t>MIVALT PART #</t>
  </si>
  <si>
    <t>GDS PART #</t>
  </si>
  <si>
    <t>WIDTH (IN)</t>
  </si>
  <si>
    <t>LENGTH (IN)</t>
  </si>
  <si>
    <t>(GPM)</t>
  </si>
  <si>
    <t>Net</t>
  </si>
  <si>
    <t>Operating</t>
  </si>
  <si>
    <t>Length</t>
  </si>
  <si>
    <t>Width</t>
  </si>
  <si>
    <t>Height</t>
  </si>
  <si>
    <t>(kW)</t>
  </si>
  <si>
    <t>Euros</t>
  </si>
  <si>
    <t>Cost</t>
  </si>
  <si>
    <t>Price</t>
  </si>
  <si>
    <t>MP-BF-1.3 C</t>
  </si>
  <si>
    <t>9 - 155</t>
  </si>
  <si>
    <t>2 - 6</t>
  </si>
  <si>
    <t>MP-BF-2.1 C</t>
  </si>
  <si>
    <t>25 - 440</t>
  </si>
  <si>
    <t>4 - 8</t>
  </si>
  <si>
    <t>MP-BF-2.1 D</t>
  </si>
  <si>
    <t>45 -750</t>
  </si>
  <si>
    <t>8 - 17</t>
  </si>
  <si>
    <t>MP-BF-2.1D</t>
  </si>
  <si>
    <t>BELT-FILT-2.1D</t>
  </si>
  <si>
    <t>MP-BF-3.6 D</t>
  </si>
  <si>
    <t xml:space="preserve">90 -1760 </t>
  </si>
  <si>
    <t>13 - 26</t>
  </si>
  <si>
    <t>MP-BF-3.6 M</t>
  </si>
  <si>
    <t>260 -3500</t>
  </si>
  <si>
    <t>26 - 52</t>
  </si>
  <si>
    <t>Belt Filter Parts</t>
  </si>
  <si>
    <t>PART NAME</t>
  </si>
  <si>
    <t>PART NO</t>
  </si>
  <si>
    <t>(MIVALT)</t>
  </si>
  <si>
    <t>(GDS)</t>
  </si>
  <si>
    <t>Scraper - D</t>
  </si>
  <si>
    <t>SCRAP-BF-D</t>
  </si>
  <si>
    <t>Scraper - M</t>
  </si>
  <si>
    <t>SCRAP-BF-M</t>
  </si>
  <si>
    <t>Belt Mesh - 2.1 C</t>
  </si>
  <si>
    <t>MESH-BF-2.1C</t>
  </si>
  <si>
    <t>Belt Mesh - 2.1 D</t>
  </si>
  <si>
    <t>MESH-BF-2.1D</t>
  </si>
  <si>
    <t>Belt Mesh 3.6 D</t>
  </si>
  <si>
    <t>MESH-BF-3.6D</t>
  </si>
  <si>
    <t>Belt Mesh 3.6 M</t>
  </si>
  <si>
    <t>MESH-BF-3.6M</t>
  </si>
  <si>
    <t>ASP (Automatic, two chamber, polymer unit)</t>
  </si>
  <si>
    <t>Machine Size</t>
  </si>
  <si>
    <t>Mivalt Pricing</t>
  </si>
  <si>
    <t xml:space="preserve">GDS Cost </t>
  </si>
  <si>
    <t>Distributor Price</t>
  </si>
  <si>
    <t>Retail Price</t>
  </si>
  <si>
    <t>ASP-220/110-SS-C</t>
  </si>
  <si>
    <t>ASP-220/110-SS-P</t>
  </si>
  <si>
    <t>ASP-250/150-PP-C</t>
  </si>
  <si>
    <t>ASP-250/150-PP-P</t>
  </si>
  <si>
    <t>ASP-700/450-PP-C</t>
  </si>
  <si>
    <t>ASP-700/450-PP-P</t>
  </si>
  <si>
    <t>ASP-750/400-SS-C</t>
  </si>
  <si>
    <t>ASP-750/400-SS-P</t>
  </si>
  <si>
    <t>ASP-1500/1450-SS-C</t>
  </si>
  <si>
    <t>ASP-1500/1450-SS-P</t>
  </si>
  <si>
    <t>ASP (manual, single chamber, polymer unit)</t>
  </si>
  <si>
    <t>MSP300</t>
  </si>
  <si>
    <t>MSP600</t>
  </si>
  <si>
    <t>MSP1100</t>
  </si>
  <si>
    <t>MSP1400</t>
  </si>
  <si>
    <t>MSP2600</t>
  </si>
  <si>
    <t>Start-Up Packages</t>
  </si>
  <si>
    <t>Package Name</t>
  </si>
  <si>
    <t>Package #</t>
  </si>
  <si>
    <t>Days on-site</t>
  </si>
  <si>
    <t>Package 1</t>
  </si>
  <si>
    <t>BA-101</t>
  </si>
  <si>
    <t>2-3</t>
  </si>
  <si>
    <t>Package 2</t>
  </si>
  <si>
    <t>EX-102</t>
  </si>
  <si>
    <t>4-5</t>
  </si>
  <si>
    <t>Package 3</t>
  </si>
  <si>
    <t xml:space="preserve">UL-103 </t>
  </si>
  <si>
    <t>7-10</t>
  </si>
  <si>
    <t>Maintenance Check</t>
  </si>
  <si>
    <t xml:space="preserve">Installation Check </t>
  </si>
  <si>
    <t xml:space="preserve">Site Walk-Thru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</si>
</sst>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[$€-2]\ #,##0.00"/>
    <numFmt numFmtId="166" formatCode="[$€-1809]#,##0.00"/>
    <numFmt numFmtId="167" formatCode="[$€-2]\ #,##0.00;[Red]\-[$€-2]\ #,##0.00"/>
    <numFmt numFmtId="168" formatCode="_([$$-409]* #,##0.00_);_([$$-409]* \(#,##0.00\);_([$$-409]* &quot;-&quot;??_);_(@_)"/>
    <numFmt numFmtId="169" formatCode="_([$€-2]\ * #,##0.00_);_([$€-2]\ * \(#,##0.00\);_([$€-2]\ * &quot;-&quot;??_);_(@_)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D9B"/>
        <bgColor indexed="64"/>
      </patternFill>
    </fill>
    <fill>
      <patternFill patternType="solid">
        <fgColor rgb="FF97CBFF"/>
        <bgColor indexed="64"/>
      </patternFill>
    </fill>
    <fill>
      <patternFill patternType="solid">
        <fgColor rgb="FFFEF5F0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6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D6FAFA"/>
        <bgColor rgb="FF000000"/>
      </patternFill>
    </fill>
    <fill>
      <patternFill patternType="solid">
        <fgColor rgb="FFFFF4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CDCDC"/>
        <bgColor rgb="FF000000"/>
      </patternFill>
    </fill>
    <fill>
      <patternFill patternType="solid">
        <fgColor rgb="FFDAF5D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1FFFF"/>
        <bgColor indexed="64"/>
      </patternFill>
    </fill>
    <fill>
      <patternFill patternType="solid">
        <fgColor rgb="FF85D4D2"/>
        <bgColor indexed="64"/>
      </patternFill>
    </fill>
    <fill>
      <patternFill patternType="solid">
        <fgColor rgb="FF88D6FC"/>
        <bgColor indexed="64"/>
      </patternFill>
    </fill>
    <fill>
      <patternFill patternType="solid">
        <fgColor rgb="FFB8E7FF"/>
        <bgColor indexed="64"/>
      </patternFill>
    </fill>
    <fill>
      <patternFill patternType="solid">
        <fgColor rgb="FF9DFAF8"/>
        <bgColor indexed="64"/>
      </patternFill>
    </fill>
    <fill>
      <patternFill patternType="solid">
        <fgColor rgb="FF8EE8CD"/>
        <bgColor indexed="64"/>
      </patternFill>
    </fill>
    <fill>
      <patternFill patternType="solid">
        <fgColor rgb="FFB5FFE9"/>
        <bgColor indexed="64"/>
      </patternFill>
    </fill>
    <fill>
      <patternFill patternType="solid">
        <fgColor rgb="FFB5FFE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1FFFF"/>
        <bgColor rgb="FF000000"/>
      </patternFill>
    </fill>
    <fill>
      <patternFill patternType="solid">
        <fgColor rgb="FF66FFFF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91E5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95">
    <xf numFmtId="0" fontId="0" fillId="0" borderId="0" xfId="0"/>
    <xf numFmtId="0" fontId="3" fillId="0" borderId="1" xfId="0" applyFont="1" applyBorder="1"/>
    <xf numFmtId="0" fontId="0" fillId="0" borderId="1" xfId="0" applyBorder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164" fontId="3" fillId="0" borderId="0" xfId="0" applyNumberFormat="1" applyFont="1"/>
    <xf numFmtId="164" fontId="3" fillId="0" borderId="1" xfId="0" applyNumberFormat="1" applyFont="1" applyBorder="1"/>
    <xf numFmtId="164" fontId="2" fillId="4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65" fontId="3" fillId="0" borderId="0" xfId="0" applyNumberFormat="1" applyFont="1"/>
    <xf numFmtId="0" fontId="2" fillId="4" borderId="0" xfId="0" applyFont="1" applyFill="1"/>
    <xf numFmtId="164" fontId="2" fillId="4" borderId="0" xfId="0" applyNumberFormat="1" applyFont="1" applyFill="1" applyAlignment="1">
      <alignment horizontal="left"/>
    </xf>
    <xf numFmtId="165" fontId="2" fillId="4" borderId="0" xfId="0" applyNumberFormat="1" applyFont="1" applyFill="1"/>
    <xf numFmtId="164" fontId="2" fillId="4" borderId="0" xfId="0" applyNumberFormat="1" applyFont="1" applyFill="1"/>
    <xf numFmtId="0" fontId="6" fillId="4" borderId="0" xfId="0" applyFont="1" applyFill="1"/>
    <xf numFmtId="0" fontId="2" fillId="5" borderId="0" xfId="0" applyFont="1" applyFill="1"/>
    <xf numFmtId="164" fontId="2" fillId="5" borderId="0" xfId="0" applyNumberFormat="1" applyFont="1" applyFill="1" applyAlignment="1">
      <alignment horizontal="left"/>
    </xf>
    <xf numFmtId="165" fontId="2" fillId="5" borderId="0" xfId="0" applyNumberFormat="1" applyFont="1" applyFill="1"/>
    <xf numFmtId="164" fontId="2" fillId="5" borderId="0" xfId="0" applyNumberFormat="1" applyFont="1" applyFill="1"/>
    <xf numFmtId="0" fontId="3" fillId="0" borderId="0" xfId="0" applyFont="1" applyAlignment="1">
      <alignment horizontal="left"/>
    </xf>
    <xf numFmtId="0" fontId="2" fillId="6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165" fontId="3" fillId="6" borderId="0" xfId="0" applyNumberFormat="1" applyFont="1" applyFill="1"/>
    <xf numFmtId="164" fontId="3" fillId="6" borderId="0" xfId="0" applyNumberFormat="1" applyFont="1" applyFill="1"/>
    <xf numFmtId="0" fontId="2" fillId="7" borderId="0" xfId="0" applyFont="1" applyFill="1"/>
    <xf numFmtId="0" fontId="0" fillId="7" borderId="0" xfId="0" applyFill="1"/>
    <xf numFmtId="0" fontId="0" fillId="7" borderId="0" xfId="0" applyFill="1" applyAlignment="1">
      <alignment horizontal="left"/>
    </xf>
    <xf numFmtId="164" fontId="3" fillId="7" borderId="0" xfId="0" applyNumberFormat="1" applyFont="1" applyFill="1"/>
    <xf numFmtId="0" fontId="0" fillId="0" borderId="0" xfId="0" applyAlignment="1">
      <alignment vertical="top"/>
    </xf>
    <xf numFmtId="165" fontId="0" fillId="0" borderId="0" xfId="0" applyNumberForma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165" fontId="3" fillId="8" borderId="1" xfId="0" applyNumberFormat="1" applyFont="1" applyFill="1" applyBorder="1"/>
    <xf numFmtId="0" fontId="3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right" vertical="center"/>
    </xf>
    <xf numFmtId="164" fontId="2" fillId="10" borderId="1" xfId="0" applyNumberFormat="1" applyFont="1" applyFill="1" applyBorder="1" applyAlignment="1">
      <alignment horizontal="center" wrapText="1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right" vertical="center"/>
    </xf>
    <xf numFmtId="164" fontId="2" fillId="12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13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49" fontId="2" fillId="1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/>
    <xf numFmtId="164" fontId="3" fillId="0" borderId="3" xfId="0" applyNumberFormat="1" applyFont="1" applyBorder="1"/>
    <xf numFmtId="0" fontId="7" fillId="0" borderId="3" xfId="0" applyFont="1" applyBorder="1"/>
    <xf numFmtId="0" fontId="2" fillId="12" borderId="1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/>
    <xf numFmtId="49" fontId="2" fillId="10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10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49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/>
    <xf numFmtId="164" fontId="3" fillId="0" borderId="4" xfId="0" applyNumberFormat="1" applyFont="1" applyBorder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49" fontId="3" fillId="9" borderId="1" xfId="0" applyNumberFormat="1" applyFont="1" applyFill="1" applyBorder="1" applyAlignment="1">
      <alignment horizontal="center"/>
    </xf>
    <xf numFmtId="165" fontId="3" fillId="9" borderId="1" xfId="0" applyNumberFormat="1" applyFont="1" applyFill="1" applyBorder="1"/>
    <xf numFmtId="166" fontId="3" fillId="0" borderId="1" xfId="0" applyNumberFormat="1" applyFont="1" applyBorder="1"/>
    <xf numFmtId="0" fontId="5" fillId="1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64" fontId="5" fillId="1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4" xfId="0" applyBorder="1"/>
    <xf numFmtId="0" fontId="3" fillId="0" borderId="1" xfId="0" applyFont="1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3" fillId="0" borderId="1" xfId="0" applyNumberFormat="1" applyFont="1" applyBorder="1" applyAlignment="1">
      <alignment horizontal="center" vertical="top"/>
    </xf>
    <xf numFmtId="49" fontId="0" fillId="7" borderId="0" xfId="0" applyNumberForma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3" fillId="0" borderId="7" xfId="0" applyFont="1" applyBorder="1" applyAlignment="1">
      <alignment horizontal="left"/>
    </xf>
    <xf numFmtId="0" fontId="5" fillId="14" borderId="7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166" fontId="3" fillId="0" borderId="7" xfId="0" applyNumberFormat="1" applyFont="1" applyBorder="1"/>
    <xf numFmtId="164" fontId="5" fillId="14" borderId="7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164" fontId="3" fillId="0" borderId="8" xfId="0" applyNumberFormat="1" applyFont="1" applyBorder="1"/>
    <xf numFmtId="164" fontId="3" fillId="15" borderId="1" xfId="0" applyNumberFormat="1" applyFont="1" applyFill="1" applyBorder="1"/>
    <xf numFmtId="0" fontId="5" fillId="0" borderId="0" xfId="0" applyFont="1"/>
    <xf numFmtId="49" fontId="3" fillId="0" borderId="1" xfId="0" applyNumberFormat="1" applyFont="1" applyBorder="1" applyAlignment="1">
      <alignment horizontal="left"/>
    </xf>
    <xf numFmtId="49" fontId="5" fillId="14" borderId="1" xfId="0" applyNumberFormat="1" applyFont="1" applyFill="1" applyBorder="1" applyAlignment="1">
      <alignment horizontal="left" vertical="center" wrapText="1"/>
    </xf>
    <xf numFmtId="49" fontId="5" fillId="14" borderId="7" xfId="0" applyNumberFormat="1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167" fontId="5" fillId="16" borderId="1" xfId="0" applyNumberFormat="1" applyFont="1" applyFill="1" applyBorder="1"/>
    <xf numFmtId="0" fontId="3" fillId="0" borderId="1" xfId="0" applyFont="1" applyBorder="1" applyAlignment="1">
      <alignment horizontal="left" vertical="top"/>
    </xf>
    <xf numFmtId="0" fontId="6" fillId="0" borderId="0" xfId="0" applyFont="1"/>
    <xf numFmtId="0" fontId="0" fillId="0" borderId="2" xfId="0" applyBorder="1"/>
    <xf numFmtId="0" fontId="0" fillId="0" borderId="7" xfId="0" applyBorder="1"/>
    <xf numFmtId="0" fontId="0" fillId="0" borderId="10" xfId="0" applyBorder="1"/>
    <xf numFmtId="164" fontId="3" fillId="5" borderId="1" xfId="0" applyNumberFormat="1" applyFont="1" applyFill="1" applyBorder="1"/>
    <xf numFmtId="0" fontId="2" fillId="5" borderId="1" xfId="0" applyFont="1" applyFill="1" applyBorder="1"/>
    <xf numFmtId="6" fontId="3" fillId="0" borderId="1" xfId="0" applyNumberFormat="1" applyFont="1" applyBorder="1"/>
    <xf numFmtId="168" fontId="0" fillId="0" borderId="0" xfId="0" applyNumberFormat="1"/>
    <xf numFmtId="164" fontId="3" fillId="0" borderId="5" xfId="0" applyNumberFormat="1" applyFont="1" applyBorder="1"/>
    <xf numFmtId="164" fontId="3" fillId="13" borderId="5" xfId="0" applyNumberFormat="1" applyFont="1" applyFill="1" applyBorder="1"/>
    <xf numFmtId="164" fontId="2" fillId="12" borderId="7" xfId="0" applyNumberFormat="1" applyFont="1" applyFill="1" applyBorder="1" applyAlignment="1">
      <alignment horizontal="center" wrapText="1"/>
    </xf>
    <xf numFmtId="164" fontId="3" fillId="0" borderId="11" xfId="0" applyNumberFormat="1" applyFont="1" applyBorder="1" applyAlignment="1">
      <alignment horizontal="right"/>
    </xf>
    <xf numFmtId="164" fontId="3" fillId="11" borderId="11" xfId="0" applyNumberFormat="1" applyFont="1" applyFill="1" applyBorder="1" applyAlignment="1">
      <alignment horizontal="right"/>
    </xf>
    <xf numFmtId="164" fontId="3" fillId="0" borderId="11" xfId="0" applyNumberFormat="1" applyFont="1" applyBorder="1"/>
    <xf numFmtId="164" fontId="3" fillId="0" borderId="11" xfId="0" applyNumberFormat="1" applyFont="1" applyBorder="1" applyAlignment="1">
      <alignment vertical="top"/>
    </xf>
    <xf numFmtId="164" fontId="3" fillId="0" borderId="5" xfId="0" applyNumberFormat="1" applyFont="1" applyBorder="1" applyAlignment="1">
      <alignment vertical="top"/>
    </xf>
    <xf numFmtId="0" fontId="3" fillId="0" borderId="11" xfId="0" applyFont="1" applyBorder="1"/>
    <xf numFmtId="164" fontId="3" fillId="0" borderId="9" xfId="0" applyNumberFormat="1" applyFont="1" applyBorder="1"/>
    <xf numFmtId="164" fontId="3" fillId="0" borderId="12" xfId="0" applyNumberFormat="1" applyFont="1" applyBorder="1"/>
    <xf numFmtId="164" fontId="3" fillId="0" borderId="13" xfId="0" applyNumberFormat="1" applyFont="1" applyBorder="1"/>
    <xf numFmtId="0" fontId="3" fillId="0" borderId="11" xfId="0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166" fontId="3" fillId="0" borderId="11" xfId="0" applyNumberFormat="1" applyFont="1" applyBorder="1"/>
    <xf numFmtId="0" fontId="2" fillId="2" borderId="11" xfId="0" applyFont="1" applyFill="1" applyBorder="1"/>
    <xf numFmtId="0" fontId="2" fillId="2" borderId="5" xfId="0" applyFont="1" applyFill="1" applyBorder="1"/>
    <xf numFmtId="164" fontId="3" fillId="0" borderId="14" xfId="0" applyNumberFormat="1" applyFont="1" applyBorder="1"/>
    <xf numFmtId="164" fontId="3" fillId="8" borderId="5" xfId="0" applyNumberFormat="1" applyFont="1" applyFill="1" applyBorder="1"/>
    <xf numFmtId="164" fontId="2" fillId="4" borderId="7" xfId="0" applyNumberFormat="1" applyFont="1" applyFill="1" applyBorder="1" applyAlignment="1">
      <alignment horizontal="center" wrapText="1"/>
    </xf>
    <xf numFmtId="164" fontId="3" fillId="15" borderId="11" xfId="0" applyNumberFormat="1" applyFont="1" applyFill="1" applyBorder="1"/>
    <xf numFmtId="164" fontId="3" fillId="9" borderId="5" xfId="0" applyNumberFormat="1" applyFont="1" applyFill="1" applyBorder="1"/>
    <xf numFmtId="164" fontId="2" fillId="3" borderId="7" xfId="0" applyNumberFormat="1" applyFont="1" applyFill="1" applyBorder="1" applyAlignment="1">
      <alignment horizontal="center" wrapText="1"/>
    </xf>
    <xf numFmtId="164" fontId="3" fillId="9" borderId="11" xfId="0" applyNumberFormat="1" applyFont="1" applyFill="1" applyBorder="1"/>
    <xf numFmtId="164" fontId="2" fillId="10" borderId="7" xfId="0" applyNumberFormat="1" applyFont="1" applyFill="1" applyBorder="1" applyAlignment="1">
      <alignment horizont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0" fillId="0" borderId="11" xfId="0" applyBorder="1"/>
    <xf numFmtId="164" fontId="0" fillId="0" borderId="11" xfId="0" applyNumberFormat="1" applyBorder="1"/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3" fillId="17" borderId="0" xfId="0" applyFont="1" applyFill="1"/>
    <xf numFmtId="0" fontId="14" fillId="0" borderId="0" xfId="0" applyFont="1"/>
    <xf numFmtId="0" fontId="15" fillId="0" borderId="1" xfId="0" applyFont="1" applyBorder="1"/>
    <xf numFmtId="0" fontId="14" fillId="0" borderId="2" xfId="0" applyFont="1" applyBorder="1"/>
    <xf numFmtId="0" fontId="15" fillId="0" borderId="2" xfId="0" applyFont="1" applyBorder="1"/>
    <xf numFmtId="0" fontId="15" fillId="0" borderId="8" xfId="0" applyFont="1" applyBorder="1"/>
    <xf numFmtId="0" fontId="14" fillId="0" borderId="15" xfId="0" applyFont="1" applyBorder="1"/>
    <xf numFmtId="0" fontId="15" fillId="0" borderId="15" xfId="0" applyFont="1" applyBorder="1"/>
    <xf numFmtId="0" fontId="15" fillId="0" borderId="2" xfId="0" applyFont="1" applyBorder="1" applyAlignment="1">
      <alignment wrapText="1"/>
    </xf>
    <xf numFmtId="0" fontId="15" fillId="0" borderId="1" xfId="0" applyFont="1" applyBorder="1" applyAlignment="1">
      <alignment wrapText="1"/>
    </xf>
    <xf numFmtId="8" fontId="15" fillId="0" borderId="2" xfId="0" applyNumberFormat="1" applyFont="1" applyBorder="1"/>
    <xf numFmtId="0" fontId="15" fillId="0" borderId="8" xfId="0" applyFont="1" applyBorder="1" applyAlignment="1">
      <alignment wrapText="1"/>
    </xf>
    <xf numFmtId="8" fontId="15" fillId="0" borderId="15" xfId="0" applyNumberFormat="1" applyFont="1" applyBorder="1"/>
    <xf numFmtId="0" fontId="15" fillId="0" borderId="2" xfId="0" applyFont="1" applyBorder="1" applyAlignment="1">
      <alignment horizontal="center"/>
    </xf>
    <xf numFmtId="0" fontId="15" fillId="0" borderId="0" xfId="0" applyFont="1"/>
    <xf numFmtId="0" fontId="15" fillId="0" borderId="15" xfId="0" applyFont="1" applyBorder="1" applyAlignment="1">
      <alignment horizontal="center"/>
    </xf>
    <xf numFmtId="164" fontId="3" fillId="0" borderId="16" xfId="0" applyNumberFormat="1" applyFont="1" applyBorder="1"/>
    <xf numFmtId="8" fontId="15" fillId="0" borderId="1" xfId="0" applyNumberFormat="1" applyFont="1" applyBorder="1"/>
    <xf numFmtId="8" fontId="15" fillId="0" borderId="8" xfId="0" applyNumberFormat="1" applyFont="1" applyBorder="1"/>
    <xf numFmtId="0" fontId="15" fillId="0" borderId="15" xfId="0" applyFont="1" applyBorder="1" applyAlignment="1">
      <alignment wrapText="1"/>
    </xf>
    <xf numFmtId="0" fontId="3" fillId="0" borderId="5" xfId="0" applyFont="1" applyBorder="1"/>
    <xf numFmtId="0" fontId="3" fillId="0" borderId="2" xfId="0" applyFont="1" applyBorder="1"/>
    <xf numFmtId="0" fontId="2" fillId="0" borderId="11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vertical="top"/>
    </xf>
    <xf numFmtId="8" fontId="15" fillId="0" borderId="2" xfId="0" applyNumberFormat="1" applyFont="1" applyBorder="1" applyAlignment="1">
      <alignment vertical="top"/>
    </xf>
    <xf numFmtId="165" fontId="3" fillId="0" borderId="7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15" fillId="0" borderId="15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165" fontId="3" fillId="0" borderId="2" xfId="0" applyNumberFormat="1" applyFont="1" applyBorder="1" applyAlignment="1">
      <alignment vertical="top"/>
    </xf>
    <xf numFmtId="49" fontId="3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5" fontId="15" fillId="0" borderId="2" xfId="0" applyNumberFormat="1" applyFont="1" applyBorder="1"/>
    <xf numFmtId="165" fontId="15" fillId="0" borderId="15" xfId="0" applyNumberFormat="1" applyFont="1" applyBorder="1"/>
    <xf numFmtId="0" fontId="15" fillId="0" borderId="2" xfId="0" applyFont="1" applyBorder="1" applyAlignment="1">
      <alignment horizontal="center" vertical="top"/>
    </xf>
    <xf numFmtId="0" fontId="17" fillId="18" borderId="1" xfId="0" applyFont="1" applyFill="1" applyBorder="1"/>
    <xf numFmtId="0" fontId="17" fillId="18" borderId="2" xfId="0" applyFont="1" applyFill="1" applyBorder="1"/>
    <xf numFmtId="8" fontId="15" fillId="0" borderId="15" xfId="0" applyNumberFormat="1" applyFont="1" applyBorder="1" applyAlignment="1">
      <alignment horizontal="center"/>
    </xf>
    <xf numFmtId="0" fontId="17" fillId="18" borderId="2" xfId="0" applyFont="1" applyFill="1" applyBorder="1" applyAlignment="1">
      <alignment horizontal="center"/>
    </xf>
    <xf numFmtId="164" fontId="15" fillId="0" borderId="15" xfId="0" applyNumberFormat="1" applyFont="1" applyBorder="1" applyAlignment="1">
      <alignment horizontal="center"/>
    </xf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165" fontId="20" fillId="0" borderId="1" xfId="0" applyNumberFormat="1" applyFont="1" applyBorder="1"/>
    <xf numFmtId="164" fontId="20" fillId="0" borderId="1" xfId="0" applyNumberFormat="1" applyFont="1" applyBorder="1"/>
    <xf numFmtId="164" fontId="20" fillId="0" borderId="5" xfId="0" applyNumberFormat="1" applyFont="1" applyBorder="1"/>
    <xf numFmtId="164" fontId="20" fillId="0" borderId="11" xfId="0" applyNumberFormat="1" applyFont="1" applyBorder="1"/>
    <xf numFmtId="0" fontId="21" fillId="0" borderId="0" xfId="0" applyFont="1"/>
    <xf numFmtId="165" fontId="3" fillId="0" borderId="7" xfId="0" applyNumberFormat="1" applyFont="1" applyBorder="1"/>
    <xf numFmtId="49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left"/>
    </xf>
    <xf numFmtId="165" fontId="3" fillId="0" borderId="11" xfId="0" applyNumberFormat="1" applyFont="1" applyBorder="1"/>
    <xf numFmtId="0" fontId="0" fillId="0" borderId="13" xfId="0" applyBorder="1"/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11" borderId="11" xfId="0" applyFont="1" applyFill="1" applyBorder="1"/>
    <xf numFmtId="0" fontId="3" fillId="11" borderId="11" xfId="0" applyFont="1" applyFill="1" applyBorder="1" applyAlignment="1">
      <alignment horizontal="center"/>
    </xf>
    <xf numFmtId="49" fontId="3" fillId="11" borderId="11" xfId="0" applyNumberFormat="1" applyFont="1" applyFill="1" applyBorder="1" applyAlignment="1">
      <alignment horizontal="center"/>
    </xf>
    <xf numFmtId="167" fontId="5" fillId="16" borderId="11" xfId="0" applyNumberFormat="1" applyFont="1" applyFill="1" applyBorder="1"/>
    <xf numFmtId="164" fontId="3" fillId="11" borderId="11" xfId="0" applyNumberFormat="1" applyFont="1" applyFill="1" applyBorder="1"/>
    <xf numFmtId="0" fontId="3" fillId="11" borderId="7" xfId="0" applyFont="1" applyFill="1" applyBorder="1"/>
    <xf numFmtId="0" fontId="3" fillId="11" borderId="7" xfId="0" applyFont="1" applyFill="1" applyBorder="1" applyAlignment="1">
      <alignment horizontal="center"/>
    </xf>
    <xf numFmtId="49" fontId="3" fillId="11" borderId="7" xfId="0" applyNumberFormat="1" applyFont="1" applyFill="1" applyBorder="1" applyAlignment="1">
      <alignment horizontal="center"/>
    </xf>
    <xf numFmtId="167" fontId="5" fillId="16" borderId="7" xfId="0" applyNumberFormat="1" applyFont="1" applyFill="1" applyBorder="1"/>
    <xf numFmtId="164" fontId="3" fillId="13" borderId="7" xfId="0" applyNumberFormat="1" applyFont="1" applyFill="1" applyBorder="1"/>
    <xf numFmtId="164" fontId="3" fillId="13" borderId="14" xfId="0" applyNumberFormat="1" applyFont="1" applyFill="1" applyBorder="1"/>
    <xf numFmtId="164" fontId="3" fillId="11" borderId="13" xfId="0" applyNumberFormat="1" applyFont="1" applyFill="1" applyBorder="1" applyAlignment="1">
      <alignment horizontal="right"/>
    </xf>
    <xf numFmtId="0" fontId="7" fillId="0" borderId="0" xfId="0" applyFont="1"/>
    <xf numFmtId="0" fontId="15" fillId="0" borderId="11" xfId="0" applyFont="1" applyBorder="1"/>
    <xf numFmtId="0" fontId="3" fillId="0" borderId="2" xfId="0" applyFont="1" applyBorder="1" applyAlignment="1">
      <alignment horizontal="left"/>
    </xf>
    <xf numFmtId="0" fontId="12" fillId="0" borderId="2" xfId="0" applyFont="1" applyBorder="1" applyAlignment="1">
      <alignment vertical="top" wrapText="1"/>
    </xf>
    <xf numFmtId="49" fontId="3" fillId="0" borderId="2" xfId="0" applyNumberFormat="1" applyFont="1" applyBorder="1" applyAlignment="1">
      <alignment horizontal="center" vertical="top"/>
    </xf>
    <xf numFmtId="0" fontId="15" fillId="0" borderId="11" xfId="0" applyFont="1" applyBorder="1" applyAlignment="1">
      <alignment horizontal="center"/>
    </xf>
    <xf numFmtId="49" fontId="2" fillId="4" borderId="3" xfId="0" applyNumberFormat="1" applyFont="1" applyFill="1" applyBorder="1" applyAlignment="1">
      <alignment horizontal="center" vertical="center"/>
    </xf>
    <xf numFmtId="8" fontId="15" fillId="0" borderId="11" xfId="0" applyNumberFormat="1" applyFont="1" applyBorder="1"/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left" vertical="top"/>
    </xf>
    <xf numFmtId="165" fontId="3" fillId="0" borderId="11" xfId="0" applyNumberFormat="1" applyFont="1" applyBorder="1" applyAlignment="1">
      <alignment vertical="top"/>
    </xf>
    <xf numFmtId="0" fontId="15" fillId="0" borderId="17" xfId="0" applyFont="1" applyBorder="1"/>
    <xf numFmtId="0" fontId="15" fillId="0" borderId="18" xfId="0" applyFont="1" applyBorder="1"/>
    <xf numFmtId="164" fontId="3" fillId="0" borderId="8" xfId="0" applyNumberFormat="1" applyFont="1" applyBorder="1" applyAlignment="1">
      <alignment horizontal="left"/>
    </xf>
    <xf numFmtId="165" fontId="3" fillId="0" borderId="8" xfId="0" applyNumberFormat="1" applyFont="1" applyBorder="1"/>
    <xf numFmtId="49" fontId="3" fillId="0" borderId="11" xfId="0" applyNumberFormat="1" applyFont="1" applyBorder="1" applyAlignment="1">
      <alignment horizontal="left" vertical="top"/>
    </xf>
    <xf numFmtId="0" fontId="22" fillId="4" borderId="0" xfId="0" applyFont="1" applyFill="1"/>
    <xf numFmtId="0" fontId="23" fillId="4" borderId="0" xfId="0" applyFont="1" applyFill="1"/>
    <xf numFmtId="49" fontId="23" fillId="4" borderId="0" xfId="0" applyNumberFormat="1" applyFont="1" applyFill="1" applyAlignment="1">
      <alignment horizontal="center"/>
    </xf>
    <xf numFmtId="0" fontId="23" fillId="4" borderId="0" xfId="0" applyFont="1" applyFill="1" applyAlignment="1">
      <alignment horizontal="left"/>
    </xf>
    <xf numFmtId="164" fontId="23" fillId="4" borderId="0" xfId="0" applyNumberFormat="1" applyFont="1" applyFill="1"/>
    <xf numFmtId="0" fontId="23" fillId="0" borderId="0" xfId="0" applyFont="1"/>
    <xf numFmtId="0" fontId="23" fillId="0" borderId="11" xfId="0" applyFont="1" applyBorder="1" applyAlignment="1">
      <alignment vertical="top"/>
    </xf>
    <xf numFmtId="49" fontId="23" fillId="0" borderId="11" xfId="0" applyNumberFormat="1" applyFont="1" applyBorder="1" applyAlignment="1">
      <alignment horizontal="center" vertical="top"/>
    </xf>
    <xf numFmtId="0" fontId="23" fillId="0" borderId="11" xfId="0" applyFont="1" applyBorder="1" applyAlignment="1">
      <alignment horizontal="left" vertical="top"/>
    </xf>
    <xf numFmtId="165" fontId="23" fillId="0" borderId="11" xfId="0" applyNumberFormat="1" applyFont="1" applyBorder="1" applyAlignment="1">
      <alignment vertical="top"/>
    </xf>
    <xf numFmtId="8" fontId="23" fillId="0" borderId="11" xfId="0" applyNumberFormat="1" applyFont="1" applyBorder="1" applyAlignment="1">
      <alignment vertical="top"/>
    </xf>
    <xf numFmtId="0" fontId="23" fillId="0" borderId="11" xfId="0" applyFont="1" applyBorder="1" applyAlignment="1">
      <alignment vertical="top" wrapText="1"/>
    </xf>
    <xf numFmtId="0" fontId="15" fillId="0" borderId="4" xfId="0" applyFont="1" applyBorder="1"/>
    <xf numFmtId="164" fontId="3" fillId="0" borderId="19" xfId="0" applyNumberFormat="1" applyFont="1" applyBorder="1"/>
    <xf numFmtId="164" fontId="20" fillId="0" borderId="19" xfId="0" applyNumberFormat="1" applyFont="1" applyBorder="1"/>
    <xf numFmtId="0" fontId="3" fillId="0" borderId="19" xfId="0" applyFont="1" applyBorder="1"/>
    <xf numFmtId="164" fontId="3" fillId="0" borderId="20" xfId="0" applyNumberFormat="1" applyFont="1" applyBorder="1"/>
    <xf numFmtId="164" fontId="3" fillId="6" borderId="21" xfId="0" applyNumberFormat="1" applyFont="1" applyFill="1" applyBorder="1"/>
    <xf numFmtId="164" fontId="2" fillId="2" borderId="14" xfId="0" applyNumberFormat="1" applyFont="1" applyFill="1" applyBorder="1" applyAlignment="1">
      <alignment horizontal="center" wrapText="1"/>
    </xf>
    <xf numFmtId="164" fontId="2" fillId="2" borderId="13" xfId="0" applyNumberFormat="1" applyFont="1" applyFill="1" applyBorder="1" applyAlignment="1">
      <alignment horizontal="center" wrapText="1"/>
    </xf>
    <xf numFmtId="164" fontId="2" fillId="2" borderId="10" xfId="0" applyNumberFormat="1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vertical="top"/>
    </xf>
    <xf numFmtId="164" fontId="3" fillId="0" borderId="23" xfId="0" applyNumberFormat="1" applyFont="1" applyBorder="1"/>
    <xf numFmtId="0" fontId="15" fillId="0" borderId="8" xfId="0" applyFont="1" applyBorder="1" applyAlignment="1">
      <alignment vertical="top" wrapText="1"/>
    </xf>
    <xf numFmtId="0" fontId="15" fillId="0" borderId="15" xfId="0" applyFont="1" applyBorder="1" applyAlignment="1">
      <alignment vertical="top"/>
    </xf>
    <xf numFmtId="0" fontId="15" fillId="0" borderId="15" xfId="0" applyFont="1" applyBorder="1" applyAlignment="1">
      <alignment horizontal="center" vertical="top"/>
    </xf>
    <xf numFmtId="165" fontId="15" fillId="0" borderId="15" xfId="0" applyNumberFormat="1" applyFont="1" applyBorder="1" applyAlignment="1">
      <alignment vertical="top"/>
    </xf>
    <xf numFmtId="0" fontId="19" fillId="1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6" fillId="4" borderId="0" xfId="0" applyFont="1" applyFill="1" applyAlignment="1">
      <alignment vertical="top"/>
    </xf>
    <xf numFmtId="0" fontId="15" fillId="0" borderId="8" xfId="0" applyFont="1" applyBorder="1" applyAlignment="1">
      <alignment vertical="top"/>
    </xf>
    <xf numFmtId="0" fontId="15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14" fillId="0" borderId="0" xfId="0" applyFont="1" applyAlignment="1">
      <alignment vertical="top"/>
    </xf>
    <xf numFmtId="0" fontId="15" fillId="0" borderId="1" xfId="0" applyFont="1" applyBorder="1" applyAlignment="1">
      <alignment vertical="top"/>
    </xf>
    <xf numFmtId="0" fontId="15" fillId="0" borderId="8" xfId="0" applyFont="1" applyBorder="1" applyAlignment="1">
      <alignment horizontal="center" vertical="top"/>
    </xf>
    <xf numFmtId="165" fontId="15" fillId="0" borderId="8" xfId="0" applyNumberFormat="1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0" borderId="11" xfId="0" applyFont="1" applyBorder="1" applyAlignment="1">
      <alignment horizontal="center" vertical="top"/>
    </xf>
    <xf numFmtId="165" fontId="15" fillId="0" borderId="11" xfId="0" applyNumberFormat="1" applyFont="1" applyBorder="1" applyAlignment="1">
      <alignment vertical="top"/>
    </xf>
    <xf numFmtId="8" fontId="15" fillId="0" borderId="11" xfId="0" applyNumberFormat="1" applyFont="1" applyBorder="1" applyAlignment="1">
      <alignment vertical="top"/>
    </xf>
    <xf numFmtId="0" fontId="17" fillId="19" borderId="18" xfId="0" applyFont="1" applyFill="1" applyBorder="1" applyAlignment="1">
      <alignment horizontal="center" vertical="top"/>
    </xf>
    <xf numFmtId="165" fontId="17" fillId="19" borderId="18" xfId="0" applyNumberFormat="1" applyFont="1" applyFill="1" applyBorder="1" applyAlignment="1">
      <alignment horizontal="center" vertical="top"/>
    </xf>
    <xf numFmtId="0" fontId="3" fillId="24" borderId="11" xfId="0" applyFont="1" applyFill="1" applyBorder="1"/>
    <xf numFmtId="0" fontId="3" fillId="27" borderId="11" xfId="0" applyFont="1" applyFill="1" applyBorder="1"/>
    <xf numFmtId="0" fontId="3" fillId="28" borderId="11" xfId="0" applyFont="1" applyFill="1" applyBorder="1"/>
    <xf numFmtId="0" fontId="15" fillId="21" borderId="11" xfId="0" applyFont="1" applyFill="1" applyBorder="1"/>
    <xf numFmtId="165" fontId="15" fillId="21" borderId="11" xfId="0" applyNumberFormat="1" applyFont="1" applyFill="1" applyBorder="1"/>
    <xf numFmtId="6" fontId="15" fillId="21" borderId="11" xfId="0" applyNumberFormat="1" applyFont="1" applyFill="1" applyBorder="1"/>
    <xf numFmtId="0" fontId="15" fillId="22" borderId="11" xfId="0" applyFont="1" applyFill="1" applyBorder="1"/>
    <xf numFmtId="165" fontId="15" fillId="22" borderId="11" xfId="0" applyNumberFormat="1" applyFont="1" applyFill="1" applyBorder="1"/>
    <xf numFmtId="6" fontId="15" fillId="22" borderId="11" xfId="0" applyNumberFormat="1" applyFont="1" applyFill="1" applyBorder="1"/>
    <xf numFmtId="0" fontId="15" fillId="26" borderId="11" xfId="0" applyFont="1" applyFill="1" applyBorder="1"/>
    <xf numFmtId="165" fontId="15" fillId="26" borderId="11" xfId="0" applyNumberFormat="1" applyFont="1" applyFill="1" applyBorder="1"/>
    <xf numFmtId="6" fontId="15" fillId="26" borderId="11" xfId="0" applyNumberFormat="1" applyFont="1" applyFill="1" applyBorder="1"/>
    <xf numFmtId="0" fontId="15" fillId="23" borderId="11" xfId="0" applyFont="1" applyFill="1" applyBorder="1"/>
    <xf numFmtId="3" fontId="15" fillId="23" borderId="11" xfId="0" applyNumberFormat="1" applyFont="1" applyFill="1" applyBorder="1"/>
    <xf numFmtId="165" fontId="15" fillId="23" borderId="11" xfId="0" applyNumberFormat="1" applyFont="1" applyFill="1" applyBorder="1"/>
    <xf numFmtId="6" fontId="15" fillId="23" borderId="11" xfId="0" applyNumberFormat="1" applyFont="1" applyFill="1" applyBorder="1"/>
    <xf numFmtId="0" fontId="15" fillId="25" borderId="11" xfId="0" applyFont="1" applyFill="1" applyBorder="1"/>
    <xf numFmtId="3" fontId="15" fillId="25" borderId="11" xfId="0" applyNumberFormat="1" applyFont="1" applyFill="1" applyBorder="1"/>
    <xf numFmtId="165" fontId="15" fillId="25" borderId="11" xfId="0" applyNumberFormat="1" applyFont="1" applyFill="1" applyBorder="1"/>
    <xf numFmtId="6" fontId="15" fillId="25" borderId="11" xfId="0" applyNumberFormat="1" applyFont="1" applyFill="1" applyBorder="1"/>
    <xf numFmtId="165" fontId="15" fillId="24" borderId="11" xfId="0" applyNumberFormat="1" applyFont="1" applyFill="1" applyBorder="1"/>
    <xf numFmtId="6" fontId="15" fillId="24" borderId="11" xfId="0" applyNumberFormat="1" applyFont="1" applyFill="1" applyBorder="1"/>
    <xf numFmtId="165" fontId="15" fillId="28" borderId="11" xfId="0" applyNumberFormat="1" applyFont="1" applyFill="1" applyBorder="1"/>
    <xf numFmtId="6" fontId="15" fillId="28" borderId="11" xfId="0" applyNumberFormat="1" applyFont="1" applyFill="1" applyBorder="1"/>
    <xf numFmtId="165" fontId="15" fillId="27" borderId="11" xfId="0" applyNumberFormat="1" applyFont="1" applyFill="1" applyBorder="1"/>
    <xf numFmtId="6" fontId="15" fillId="27" borderId="11" xfId="0" applyNumberFormat="1" applyFont="1" applyFill="1" applyBorder="1"/>
    <xf numFmtId="0" fontId="17" fillId="19" borderId="0" xfId="0" applyFont="1" applyFill="1" applyAlignment="1">
      <alignment horizontal="center" vertical="top" wrapText="1"/>
    </xf>
    <xf numFmtId="0" fontId="17" fillId="19" borderId="0" xfId="0" applyFont="1" applyFill="1" applyAlignment="1">
      <alignment horizontal="center" vertical="top"/>
    </xf>
    <xf numFmtId="0" fontId="15" fillId="20" borderId="16" xfId="0" applyFont="1" applyFill="1" applyBorder="1"/>
    <xf numFmtId="165" fontId="15" fillId="20" borderId="16" xfId="0" applyNumberFormat="1" applyFont="1" applyFill="1" applyBorder="1"/>
    <xf numFmtId="6" fontId="15" fillId="20" borderId="16" xfId="0" applyNumberFormat="1" applyFont="1" applyFill="1" applyBorder="1"/>
    <xf numFmtId="0" fontId="15" fillId="28" borderId="11" xfId="0" applyFont="1" applyFill="1" applyBorder="1" applyAlignment="1">
      <alignment horizontal="center" vertical="top"/>
    </xf>
    <xf numFmtId="0" fontId="15" fillId="20" borderId="16" xfId="0" applyFont="1" applyFill="1" applyBorder="1" applyAlignment="1">
      <alignment horizontal="center"/>
    </xf>
    <xf numFmtId="0" fontId="15" fillId="21" borderId="11" xfId="0" applyFont="1" applyFill="1" applyBorder="1" applyAlignment="1">
      <alignment horizontal="center"/>
    </xf>
    <xf numFmtId="0" fontId="15" fillId="22" borderId="11" xfId="0" applyFont="1" applyFill="1" applyBorder="1" applyAlignment="1">
      <alignment horizontal="center"/>
    </xf>
    <xf numFmtId="0" fontId="15" fillId="26" borderId="11" xfId="0" applyFont="1" applyFill="1" applyBorder="1" applyAlignment="1">
      <alignment horizontal="center"/>
    </xf>
    <xf numFmtId="0" fontId="15" fillId="23" borderId="11" xfId="0" applyFont="1" applyFill="1" applyBorder="1" applyAlignment="1">
      <alignment horizontal="center"/>
    </xf>
    <xf numFmtId="0" fontId="15" fillId="25" borderId="11" xfId="0" applyFont="1" applyFill="1" applyBorder="1" applyAlignment="1">
      <alignment horizontal="center"/>
    </xf>
    <xf numFmtId="0" fontId="3" fillId="24" borderId="11" xfId="0" applyFont="1" applyFill="1" applyBorder="1" applyAlignment="1">
      <alignment horizontal="center"/>
    </xf>
    <xf numFmtId="0" fontId="3" fillId="28" borderId="11" xfId="0" applyFont="1" applyFill="1" applyBorder="1" applyAlignment="1">
      <alignment horizontal="center"/>
    </xf>
    <xf numFmtId="0" fontId="3" fillId="27" borderId="11" xfId="0" applyFont="1" applyFill="1" applyBorder="1" applyAlignment="1">
      <alignment horizontal="center"/>
    </xf>
    <xf numFmtId="0" fontId="17" fillId="19" borderId="13" xfId="0" applyFont="1" applyFill="1" applyBorder="1" applyAlignment="1">
      <alignment horizontal="center" vertical="top"/>
    </xf>
    <xf numFmtId="0" fontId="17" fillId="19" borderId="16" xfId="0" applyFont="1" applyFill="1" applyBorder="1" applyAlignment="1">
      <alignment horizontal="center" vertical="top"/>
    </xf>
    <xf numFmtId="49" fontId="15" fillId="28" borderId="16" xfId="0" applyNumberFormat="1" applyFont="1" applyFill="1" applyBorder="1" applyAlignment="1">
      <alignment horizontal="center" vertical="top"/>
    </xf>
    <xf numFmtId="49" fontId="15" fillId="20" borderId="16" xfId="0" applyNumberFormat="1" applyFont="1" applyFill="1" applyBorder="1" applyAlignment="1">
      <alignment horizontal="center"/>
    </xf>
    <xf numFmtId="49" fontId="15" fillId="21" borderId="11" xfId="0" applyNumberFormat="1" applyFont="1" applyFill="1" applyBorder="1" applyAlignment="1">
      <alignment horizontal="center"/>
    </xf>
    <xf numFmtId="49" fontId="15" fillId="22" borderId="11" xfId="0" applyNumberFormat="1" applyFont="1" applyFill="1" applyBorder="1" applyAlignment="1">
      <alignment horizontal="center"/>
    </xf>
    <xf numFmtId="49" fontId="15" fillId="26" borderId="11" xfId="0" applyNumberFormat="1" applyFont="1" applyFill="1" applyBorder="1" applyAlignment="1">
      <alignment horizontal="center"/>
    </xf>
    <xf numFmtId="49" fontId="15" fillId="23" borderId="11" xfId="0" applyNumberFormat="1" applyFont="1" applyFill="1" applyBorder="1" applyAlignment="1">
      <alignment horizontal="center"/>
    </xf>
    <xf numFmtId="49" fontId="15" fillId="25" borderId="11" xfId="0" applyNumberFormat="1" applyFont="1" applyFill="1" applyBorder="1" applyAlignment="1">
      <alignment horizontal="center"/>
    </xf>
    <xf numFmtId="49" fontId="3" fillId="24" borderId="11" xfId="0" applyNumberFormat="1" applyFont="1" applyFill="1" applyBorder="1" applyAlignment="1">
      <alignment horizontal="center"/>
    </xf>
    <xf numFmtId="49" fontId="3" fillId="28" borderId="11" xfId="0" applyNumberFormat="1" applyFont="1" applyFill="1" applyBorder="1" applyAlignment="1">
      <alignment horizontal="center"/>
    </xf>
    <xf numFmtId="49" fontId="3" fillId="27" borderId="11" xfId="0" applyNumberFormat="1" applyFont="1" applyFill="1" applyBorder="1" applyAlignment="1">
      <alignment horizontal="center"/>
    </xf>
    <xf numFmtId="0" fontId="15" fillId="12" borderId="13" xfId="0" applyFont="1" applyFill="1" applyBorder="1"/>
    <xf numFmtId="0" fontId="15" fillId="12" borderId="13" xfId="0" applyFont="1" applyFill="1" applyBorder="1" applyAlignment="1">
      <alignment horizontal="center"/>
    </xf>
    <xf numFmtId="49" fontId="15" fillId="12" borderId="13" xfId="0" applyNumberFormat="1" applyFont="1" applyFill="1" applyBorder="1" applyAlignment="1">
      <alignment horizontal="center"/>
    </xf>
    <xf numFmtId="165" fontId="15" fillId="12" borderId="13" xfId="0" applyNumberFormat="1" applyFont="1" applyFill="1" applyBorder="1"/>
    <xf numFmtId="6" fontId="15" fillId="12" borderId="13" xfId="0" applyNumberFormat="1" applyFont="1" applyFill="1" applyBorder="1"/>
    <xf numFmtId="0" fontId="15" fillId="0" borderId="24" xfId="0" applyFont="1" applyBorder="1"/>
    <xf numFmtId="0" fontId="15" fillId="0" borderId="24" xfId="0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165" fontId="15" fillId="0" borderId="24" xfId="0" applyNumberFormat="1" applyFont="1" applyBorder="1"/>
    <xf numFmtId="6" fontId="15" fillId="0" borderId="24" xfId="0" applyNumberFormat="1" applyFont="1" applyBorder="1"/>
    <xf numFmtId="0" fontId="15" fillId="28" borderId="16" xfId="0" applyFont="1" applyFill="1" applyBorder="1" applyAlignment="1">
      <alignment horizontal="center" vertical="top" wrapText="1"/>
    </xf>
    <xf numFmtId="0" fontId="17" fillId="19" borderId="11" xfId="0" applyFont="1" applyFill="1" applyBorder="1" applyAlignment="1">
      <alignment horizontal="center" vertical="top" wrapText="1"/>
    </xf>
    <xf numFmtId="0" fontId="15" fillId="28" borderId="22" xfId="0" applyFont="1" applyFill="1" applyBorder="1" applyAlignment="1">
      <alignment horizontal="center" vertical="top"/>
    </xf>
    <xf numFmtId="0" fontId="15" fillId="29" borderId="1" xfId="0" applyFont="1" applyFill="1" applyBorder="1" applyAlignment="1">
      <alignment wrapText="1"/>
    </xf>
    <xf numFmtId="0" fontId="15" fillId="20" borderId="8" xfId="0" applyFont="1" applyFill="1" applyBorder="1"/>
    <xf numFmtId="0" fontId="15" fillId="30" borderId="8" xfId="0" applyFont="1" applyFill="1" applyBorder="1"/>
    <xf numFmtId="0" fontId="15" fillId="31" borderId="8" xfId="0" applyFont="1" applyFill="1" applyBorder="1"/>
    <xf numFmtId="0" fontId="15" fillId="32" borderId="8" xfId="0" applyFont="1" applyFill="1" applyBorder="1"/>
    <xf numFmtId="164" fontId="3" fillId="0" borderId="7" xfId="0" applyNumberFormat="1" applyFont="1" applyBorder="1"/>
    <xf numFmtId="0" fontId="12" fillId="0" borderId="11" xfId="0" applyFont="1" applyBorder="1" applyAlignment="1">
      <alignment vertical="top" wrapText="1"/>
    </xf>
    <xf numFmtId="0" fontId="0" fillId="0" borderId="11" xfId="0" applyBorder="1" applyAlignment="1">
      <alignment vertical="top"/>
    </xf>
    <xf numFmtId="0" fontId="2" fillId="4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23" fillId="0" borderId="11" xfId="0" applyFont="1" applyBorder="1" applyAlignment="1">
      <alignment horizontal="center" vertical="top"/>
    </xf>
    <xf numFmtId="0" fontId="15" fillId="0" borderId="13" xfId="0" applyFont="1" applyBorder="1" applyAlignment="1">
      <alignment vertical="top"/>
    </xf>
    <xf numFmtId="0" fontId="15" fillId="0" borderId="13" xfId="0" applyFont="1" applyBorder="1" applyAlignment="1">
      <alignment horizontal="center" vertical="top"/>
    </xf>
    <xf numFmtId="165" fontId="15" fillId="0" borderId="13" xfId="0" applyNumberFormat="1" applyFont="1" applyBorder="1" applyAlignment="1">
      <alignment vertical="top"/>
    </xf>
    <xf numFmtId="8" fontId="15" fillId="0" borderId="13" xfId="0" applyNumberFormat="1" applyFont="1" applyBorder="1" applyAlignment="1">
      <alignment vertical="top"/>
    </xf>
    <xf numFmtId="0" fontId="14" fillId="0" borderId="11" xfId="0" applyFont="1" applyBorder="1" applyAlignment="1">
      <alignment horizontal="center" vertical="center"/>
    </xf>
    <xf numFmtId="0" fontId="15" fillId="0" borderId="13" xfId="0" applyFont="1" applyBorder="1"/>
    <xf numFmtId="0" fontId="23" fillId="0" borderId="11" xfId="0" applyFont="1" applyBorder="1" applyAlignment="1">
      <alignment horizontal="center"/>
    </xf>
    <xf numFmtId="0" fontId="23" fillId="0" borderId="13" xfId="0" applyFont="1" applyBorder="1" applyAlignment="1">
      <alignment vertical="top"/>
    </xf>
    <xf numFmtId="0" fontId="23" fillId="0" borderId="13" xfId="0" applyFont="1" applyBorder="1" applyAlignment="1">
      <alignment horizontal="center" vertical="center"/>
    </xf>
    <xf numFmtId="165" fontId="23" fillId="0" borderId="13" xfId="0" applyNumberFormat="1" applyFont="1" applyBorder="1" applyAlignment="1">
      <alignment vertical="top"/>
    </xf>
    <xf numFmtId="8" fontId="23" fillId="0" borderId="13" xfId="0" applyNumberFormat="1" applyFont="1" applyBorder="1" applyAlignment="1">
      <alignment vertical="top"/>
    </xf>
    <xf numFmtId="0" fontId="15" fillId="0" borderId="15" xfId="0" applyFont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15" fillId="0" borderId="2" xfId="0" applyFont="1" applyBorder="1" applyAlignment="1">
      <alignment vertical="top" wrapText="1"/>
    </xf>
    <xf numFmtId="164" fontId="23" fillId="0" borderId="11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0" fontId="3" fillId="0" borderId="11" xfId="0" applyFont="1" applyBorder="1" applyAlignment="1">
      <alignment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center" wrapText="1"/>
    </xf>
    <xf numFmtId="0" fontId="2" fillId="4" borderId="1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Alignment="1">
      <alignment horizontal="center" wrapText="1"/>
    </xf>
    <xf numFmtId="49" fontId="0" fillId="0" borderId="16" xfId="0" applyNumberForma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33" borderId="1" xfId="0" applyFont="1" applyFill="1" applyBorder="1"/>
    <xf numFmtId="0" fontId="3" fillId="33" borderId="1" xfId="0" applyFont="1" applyFill="1" applyBorder="1" applyAlignment="1">
      <alignment horizontal="center"/>
    </xf>
    <xf numFmtId="49" fontId="3" fillId="33" borderId="1" xfId="0" applyNumberFormat="1" applyFont="1" applyFill="1" applyBorder="1" applyAlignment="1">
      <alignment horizontal="center"/>
    </xf>
    <xf numFmtId="167" fontId="5" fillId="33" borderId="1" xfId="0" applyNumberFormat="1" applyFont="1" applyFill="1" applyBorder="1"/>
    <xf numFmtId="164" fontId="3" fillId="33" borderId="1" xfId="0" applyNumberFormat="1" applyFont="1" applyFill="1" applyBorder="1"/>
    <xf numFmtId="164" fontId="3" fillId="33" borderId="5" xfId="0" applyNumberFormat="1" applyFont="1" applyFill="1" applyBorder="1"/>
    <xf numFmtId="164" fontId="3" fillId="33" borderId="11" xfId="0" applyNumberFormat="1" applyFont="1" applyFill="1" applyBorder="1" applyAlignment="1">
      <alignment horizontal="right"/>
    </xf>
    <xf numFmtId="165" fontId="3" fillId="33" borderId="1" xfId="0" applyNumberFormat="1" applyFont="1" applyFill="1" applyBorder="1"/>
    <xf numFmtId="164" fontId="3" fillId="33" borderId="11" xfId="0" applyNumberFormat="1" applyFont="1" applyFill="1" applyBorder="1"/>
    <xf numFmtId="0" fontId="22" fillId="34" borderId="0" xfId="0" applyFont="1" applyFill="1"/>
    <xf numFmtId="0" fontId="26" fillId="0" borderId="0" xfId="0" applyFont="1"/>
    <xf numFmtId="0" fontId="26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164" fontId="23" fillId="0" borderId="0" xfId="0" applyNumberFormat="1" applyFont="1"/>
    <xf numFmtId="0" fontId="23" fillId="0" borderId="11" xfId="0" applyFont="1" applyBorder="1"/>
    <xf numFmtId="0" fontId="23" fillId="0" borderId="13" xfId="0" applyFont="1" applyBorder="1"/>
    <xf numFmtId="0" fontId="26" fillId="0" borderId="13" xfId="0" applyFont="1" applyBorder="1" applyAlignment="1">
      <alignment horizontal="center" vertical="center"/>
    </xf>
    <xf numFmtId="0" fontId="23" fillId="0" borderId="16" xfId="0" applyFont="1" applyBorder="1"/>
    <xf numFmtId="0" fontId="15" fillId="0" borderId="22" xfId="0" applyFont="1" applyBorder="1" applyAlignment="1">
      <alignment vertical="top"/>
    </xf>
    <xf numFmtId="0" fontId="2" fillId="0" borderId="21" xfId="0" applyFont="1" applyBorder="1"/>
    <xf numFmtId="0" fontId="2" fillId="0" borderId="21" xfId="0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64" fontId="2" fillId="0" borderId="21" xfId="0" applyNumberFormat="1" applyFont="1" applyBorder="1" applyAlignment="1">
      <alignment horizontal="left"/>
    </xf>
    <xf numFmtId="165" fontId="2" fillId="0" borderId="21" xfId="0" applyNumberFormat="1" applyFont="1" applyBorder="1"/>
    <xf numFmtId="164" fontId="2" fillId="0" borderId="21" xfId="0" applyNumberFormat="1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15" fillId="0" borderId="0" xfId="0" applyNumberFormat="1" applyFont="1"/>
    <xf numFmtId="8" fontId="15" fillId="0" borderId="0" xfId="0" applyNumberFormat="1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/>
    <xf numFmtId="164" fontId="2" fillId="0" borderId="0" xfId="0" applyNumberFormat="1" applyFont="1"/>
    <xf numFmtId="0" fontId="3" fillId="0" borderId="13" xfId="0" applyFont="1" applyBorder="1"/>
    <xf numFmtId="0" fontId="3" fillId="0" borderId="13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13" xfId="0" applyNumberFormat="1" applyFont="1" applyBorder="1" applyAlignment="1">
      <alignment horizontal="left"/>
    </xf>
    <xf numFmtId="165" fontId="3" fillId="0" borderId="13" xfId="0" applyNumberFormat="1" applyFont="1" applyBorder="1"/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23" xfId="0" applyFont="1" applyBorder="1"/>
    <xf numFmtId="164" fontId="23" fillId="0" borderId="11" xfId="0" applyNumberFormat="1" applyFont="1" applyBorder="1"/>
    <xf numFmtId="49" fontId="23" fillId="0" borderId="11" xfId="0" applyNumberFormat="1" applyFont="1" applyBorder="1" applyAlignment="1">
      <alignment horizontal="center" vertical="center"/>
    </xf>
    <xf numFmtId="0" fontId="23" fillId="0" borderId="11" xfId="0" applyFont="1" applyBorder="1" applyAlignment="1">
      <alignment horizontal="left"/>
    </xf>
    <xf numFmtId="165" fontId="23" fillId="0" borderId="11" xfId="0" applyNumberFormat="1" applyFont="1" applyBorder="1"/>
    <xf numFmtId="0" fontId="23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left" vertical="center" wrapText="1"/>
    </xf>
    <xf numFmtId="49" fontId="23" fillId="0" borderId="11" xfId="0" applyNumberFormat="1" applyFont="1" applyBorder="1" applyAlignment="1">
      <alignment horizontal="center"/>
    </xf>
    <xf numFmtId="164" fontId="3" fillId="0" borderId="2" xfId="0" applyNumberFormat="1" applyFont="1" applyBorder="1"/>
    <xf numFmtId="0" fontId="3" fillId="0" borderId="8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5" fontId="15" fillId="0" borderId="0" xfId="0" applyNumberFormat="1" applyFont="1" applyAlignment="1">
      <alignment vertical="top"/>
    </xf>
    <xf numFmtId="8" fontId="15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horizontal="left" vertical="center" wrapText="1"/>
    </xf>
    <xf numFmtId="6" fontId="15" fillId="0" borderId="11" xfId="0" applyNumberFormat="1" applyFont="1" applyBorder="1"/>
    <xf numFmtId="165" fontId="3" fillId="0" borderId="5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165" fontId="15" fillId="0" borderId="4" xfId="0" applyNumberFormat="1" applyFont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0" fontId="12" fillId="0" borderId="11" xfId="0" applyFont="1" applyBorder="1" applyAlignment="1">
      <alignment vertical="top"/>
    </xf>
    <xf numFmtId="0" fontId="12" fillId="0" borderId="11" xfId="0" applyFont="1" applyBorder="1" applyAlignment="1">
      <alignment horizontal="left" vertical="top"/>
    </xf>
    <xf numFmtId="0" fontId="12" fillId="0" borderId="11" xfId="0" applyFont="1" applyBorder="1" applyAlignment="1">
      <alignment horizontal="center" vertical="top"/>
    </xf>
    <xf numFmtId="165" fontId="12" fillId="0" borderId="11" xfId="0" applyNumberFormat="1" applyFont="1" applyBorder="1" applyAlignment="1">
      <alignment horizontal="center" vertical="top"/>
    </xf>
    <xf numFmtId="8" fontId="12" fillId="0" borderId="11" xfId="0" applyNumberFormat="1" applyFont="1" applyBorder="1" applyAlignment="1">
      <alignment vertical="top"/>
    </xf>
    <xf numFmtId="0" fontId="0" fillId="4" borderId="0" xfId="0" applyFill="1"/>
    <xf numFmtId="0" fontId="22" fillId="4" borderId="22" xfId="0" applyFont="1" applyFill="1" applyBorder="1" applyAlignment="1">
      <alignment vertical="center"/>
    </xf>
    <xf numFmtId="0" fontId="22" fillId="4" borderId="25" xfId="0" applyFont="1" applyFill="1" applyBorder="1" applyAlignment="1">
      <alignment vertical="center"/>
    </xf>
    <xf numFmtId="0" fontId="22" fillId="4" borderId="25" xfId="0" applyFont="1" applyFill="1" applyBorder="1" applyAlignment="1">
      <alignment horizontal="center" vertical="center"/>
    </xf>
    <xf numFmtId="0" fontId="12" fillId="0" borderId="11" xfId="0" applyFont="1" applyBorder="1"/>
    <xf numFmtId="0" fontId="12" fillId="0" borderId="16" xfId="0" applyFont="1" applyBorder="1" applyAlignment="1">
      <alignment vertical="top" wrapText="1"/>
    </xf>
    <xf numFmtId="0" fontId="23" fillId="0" borderId="16" xfId="0" applyFont="1" applyBorder="1" applyAlignment="1">
      <alignment horizontal="left" vertical="top"/>
    </xf>
    <xf numFmtId="0" fontId="23" fillId="0" borderId="16" xfId="0" applyFont="1" applyBorder="1" applyAlignment="1">
      <alignment horizontal="center" vertical="top"/>
    </xf>
    <xf numFmtId="49" fontId="23" fillId="0" borderId="16" xfId="0" applyNumberFormat="1" applyFont="1" applyBorder="1" applyAlignment="1">
      <alignment horizontal="center" vertical="top"/>
    </xf>
    <xf numFmtId="0" fontId="23" fillId="0" borderId="16" xfId="0" applyFont="1" applyBorder="1" applyAlignment="1">
      <alignment vertical="top"/>
    </xf>
    <xf numFmtId="165" fontId="23" fillId="0" borderId="16" xfId="0" applyNumberFormat="1" applyFont="1" applyBorder="1" applyAlignment="1">
      <alignment horizontal="center" vertical="top"/>
    </xf>
    <xf numFmtId="164" fontId="23" fillId="0" borderId="16" xfId="0" applyNumberFormat="1" applyFont="1" applyBorder="1" applyAlignment="1">
      <alignment vertical="top"/>
    </xf>
    <xf numFmtId="164" fontId="12" fillId="0" borderId="11" xfId="0" applyNumberFormat="1" applyFont="1" applyBorder="1"/>
    <xf numFmtId="0" fontId="12" fillId="0" borderId="11" xfId="0" applyFont="1" applyBorder="1" applyAlignment="1">
      <alignment horizontal="left"/>
    </xf>
    <xf numFmtId="0" fontId="23" fillId="0" borderId="16" xfId="0" applyFont="1" applyBorder="1" applyAlignment="1">
      <alignment vertical="top" wrapText="1"/>
    </xf>
    <xf numFmtId="0" fontId="14" fillId="0" borderId="11" xfId="0" applyFont="1" applyBorder="1"/>
    <xf numFmtId="0" fontId="15" fillId="35" borderId="11" xfId="0" applyFont="1" applyFill="1" applyBorder="1"/>
    <xf numFmtId="0" fontId="14" fillId="35" borderId="11" xfId="0" applyFont="1" applyFill="1" applyBorder="1" applyAlignment="1">
      <alignment horizontal="center" vertical="center"/>
    </xf>
    <xf numFmtId="0" fontId="15" fillId="35" borderId="11" xfId="0" applyFont="1" applyFill="1" applyBorder="1" applyAlignment="1">
      <alignment horizontal="center"/>
    </xf>
    <xf numFmtId="0" fontId="3" fillId="35" borderId="11" xfId="0" applyFont="1" applyFill="1" applyBorder="1" applyAlignment="1">
      <alignment horizontal="right"/>
    </xf>
    <xf numFmtId="0" fontId="14" fillId="35" borderId="11" xfId="0" applyFont="1" applyFill="1" applyBorder="1"/>
    <xf numFmtId="0" fontId="0" fillId="35" borderId="11" xfId="0" applyFill="1" applyBorder="1"/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vertical="top"/>
    </xf>
    <xf numFmtId="0" fontId="15" fillId="0" borderId="11" xfId="0" applyFont="1" applyBorder="1" applyAlignment="1">
      <alignment horizontal="right"/>
    </xf>
    <xf numFmtId="0" fontId="14" fillId="0" borderId="19" xfId="0" applyFont="1" applyBorder="1"/>
    <xf numFmtId="0" fontId="14" fillId="35" borderId="19" xfId="0" applyFont="1" applyFill="1" applyBorder="1"/>
    <xf numFmtId="0" fontId="0" fillId="0" borderId="7" xfId="0" applyBorder="1" applyAlignment="1">
      <alignment horizontal="center" vertical="center"/>
    </xf>
    <xf numFmtId="49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top"/>
    </xf>
    <xf numFmtId="0" fontId="23" fillId="34" borderId="0" xfId="0" applyFont="1" applyFill="1"/>
    <xf numFmtId="165" fontId="15" fillId="0" borderId="11" xfId="0" applyNumberFormat="1" applyFont="1" applyBorder="1"/>
    <xf numFmtId="0" fontId="23" fillId="0" borderId="22" xfId="0" applyFont="1" applyBorder="1"/>
    <xf numFmtId="0" fontId="23" fillId="0" borderId="26" xfId="0" applyFont="1" applyBorder="1"/>
    <xf numFmtId="0" fontId="26" fillId="0" borderId="27" xfId="0" applyFont="1" applyBorder="1" applyAlignment="1">
      <alignment horizontal="center"/>
    </xf>
    <xf numFmtId="0" fontId="26" fillId="0" borderId="0" xfId="0" applyFont="1" applyAlignment="1">
      <alignment vertical="top"/>
    </xf>
    <xf numFmtId="0" fontId="23" fillId="0" borderId="16" xfId="0" applyFont="1" applyBorder="1" applyAlignment="1">
      <alignment horizontal="center"/>
    </xf>
    <xf numFmtId="0" fontId="15" fillId="0" borderId="18" xfId="0" applyFont="1" applyBorder="1" applyAlignment="1">
      <alignment horizontal="center" vertical="center"/>
    </xf>
    <xf numFmtId="0" fontId="3" fillId="33" borderId="7" xfId="0" applyFont="1" applyFill="1" applyBorder="1"/>
    <xf numFmtId="0" fontId="3" fillId="33" borderId="8" xfId="0" applyFont="1" applyFill="1" applyBorder="1"/>
    <xf numFmtId="0" fontId="3" fillId="33" borderId="28" xfId="0" applyFont="1" applyFill="1" applyBorder="1"/>
    <xf numFmtId="0" fontId="3" fillId="33" borderId="29" xfId="0" applyFont="1" applyFill="1" applyBorder="1"/>
    <xf numFmtId="0" fontId="3" fillId="33" borderId="7" xfId="0" applyFont="1" applyFill="1" applyBorder="1" applyAlignment="1">
      <alignment horizontal="center"/>
    </xf>
    <xf numFmtId="49" fontId="3" fillId="33" borderId="7" xfId="0" applyNumberFormat="1" applyFont="1" applyFill="1" applyBorder="1" applyAlignment="1">
      <alignment horizontal="center"/>
    </xf>
    <xf numFmtId="165" fontId="3" fillId="33" borderId="7" xfId="0" applyNumberFormat="1" applyFont="1" applyFill="1" applyBorder="1"/>
    <xf numFmtId="164" fontId="3" fillId="33" borderId="7" xfId="0" applyNumberFormat="1" applyFont="1" applyFill="1" applyBorder="1"/>
    <xf numFmtId="164" fontId="3" fillId="33" borderId="14" xfId="0" applyNumberFormat="1" applyFont="1" applyFill="1" applyBorder="1"/>
    <xf numFmtId="164" fontId="3" fillId="33" borderId="13" xfId="0" applyNumberFormat="1" applyFont="1" applyFill="1" applyBorder="1"/>
    <xf numFmtId="0" fontId="3" fillId="33" borderId="16" xfId="0" applyFont="1" applyFill="1" applyBorder="1"/>
    <xf numFmtId="49" fontId="3" fillId="33" borderId="15" xfId="0" applyNumberFormat="1" applyFont="1" applyFill="1" applyBorder="1" applyAlignment="1">
      <alignment horizontal="center"/>
    </xf>
    <xf numFmtId="0" fontId="3" fillId="33" borderId="8" xfId="0" applyFont="1" applyFill="1" applyBorder="1" applyAlignment="1">
      <alignment horizontal="center"/>
    </xf>
    <xf numFmtId="49" fontId="3" fillId="33" borderId="8" xfId="0" applyNumberFormat="1" applyFont="1" applyFill="1" applyBorder="1" applyAlignment="1">
      <alignment horizontal="center"/>
    </xf>
    <xf numFmtId="165" fontId="3" fillId="33" borderId="8" xfId="0" applyNumberFormat="1" applyFont="1" applyFill="1" applyBorder="1"/>
    <xf numFmtId="164" fontId="3" fillId="33" borderId="8" xfId="0" applyNumberFormat="1" applyFont="1" applyFill="1" applyBorder="1"/>
    <xf numFmtId="164" fontId="3" fillId="33" borderId="12" xfId="0" applyNumberFormat="1" applyFont="1" applyFill="1" applyBorder="1"/>
    <xf numFmtId="164" fontId="3" fillId="33" borderId="16" xfId="0" applyNumberFormat="1" applyFont="1" applyFill="1" applyBorder="1"/>
    <xf numFmtId="0" fontId="3" fillId="33" borderId="30" xfId="0" applyFont="1" applyFill="1" applyBorder="1" applyAlignment="1">
      <alignment vertical="top"/>
    </xf>
    <xf numFmtId="49" fontId="3" fillId="33" borderId="31" xfId="0" applyNumberFormat="1" applyFont="1" applyFill="1" applyBorder="1" applyAlignment="1">
      <alignment horizontal="center" vertical="top"/>
    </xf>
    <xf numFmtId="0" fontId="3" fillId="33" borderId="31" xfId="0" applyFont="1" applyFill="1" applyBorder="1" applyAlignment="1">
      <alignment horizontal="center" vertical="top"/>
    </xf>
    <xf numFmtId="0" fontId="3" fillId="33" borderId="31" xfId="0" applyFont="1" applyFill="1" applyBorder="1" applyAlignment="1">
      <alignment vertical="top"/>
    </xf>
    <xf numFmtId="165" fontId="3" fillId="33" borderId="31" xfId="0" applyNumberFormat="1" applyFont="1" applyFill="1" applyBorder="1" applyAlignment="1">
      <alignment vertical="top"/>
    </xf>
    <xf numFmtId="164" fontId="3" fillId="33" borderId="31" xfId="0" applyNumberFormat="1" applyFont="1" applyFill="1" applyBorder="1" applyAlignment="1">
      <alignment vertical="top"/>
    </xf>
    <xf numFmtId="164" fontId="3" fillId="33" borderId="32" xfId="0" applyNumberFormat="1" applyFont="1" applyFill="1" applyBorder="1" applyAlignment="1">
      <alignment vertical="top"/>
    </xf>
    <xf numFmtId="0" fontId="3" fillId="33" borderId="33" xfId="0" applyFont="1" applyFill="1" applyBorder="1" applyAlignment="1">
      <alignment vertical="top"/>
    </xf>
    <xf numFmtId="49" fontId="3" fillId="33" borderId="34" xfId="0" applyNumberFormat="1" applyFont="1" applyFill="1" applyBorder="1" applyAlignment="1">
      <alignment horizontal="center" vertical="top"/>
    </xf>
    <xf numFmtId="0" fontId="3" fillId="33" borderId="34" xfId="0" applyFont="1" applyFill="1" applyBorder="1" applyAlignment="1">
      <alignment horizontal="center" vertical="top"/>
    </xf>
    <xf numFmtId="0" fontId="3" fillId="33" borderId="34" xfId="0" applyFont="1" applyFill="1" applyBorder="1" applyAlignment="1">
      <alignment vertical="top"/>
    </xf>
    <xf numFmtId="165" fontId="3" fillId="33" borderId="34" xfId="0" applyNumberFormat="1" applyFont="1" applyFill="1" applyBorder="1" applyAlignment="1">
      <alignment vertical="top"/>
    </xf>
    <xf numFmtId="164" fontId="3" fillId="33" borderId="34" xfId="0" applyNumberFormat="1" applyFont="1" applyFill="1" applyBorder="1" applyAlignment="1">
      <alignment vertical="top"/>
    </xf>
    <xf numFmtId="164" fontId="3" fillId="33" borderId="35" xfId="0" applyNumberFormat="1" applyFont="1" applyFill="1" applyBorder="1" applyAlignment="1">
      <alignment vertical="top"/>
    </xf>
    <xf numFmtId="0" fontId="3" fillId="33" borderId="36" xfId="0" applyFont="1" applyFill="1" applyBorder="1"/>
    <xf numFmtId="49" fontId="3" fillId="33" borderId="37" xfId="0" applyNumberFormat="1" applyFont="1" applyFill="1" applyBorder="1" applyAlignment="1">
      <alignment horizontal="center"/>
    </xf>
    <xf numFmtId="0" fontId="3" fillId="33" borderId="37" xfId="0" applyFont="1" applyFill="1" applyBorder="1" applyAlignment="1">
      <alignment horizontal="center"/>
    </xf>
    <xf numFmtId="0" fontId="3" fillId="33" borderId="38" xfId="0" applyFont="1" applyFill="1" applyBorder="1"/>
    <xf numFmtId="49" fontId="3" fillId="33" borderId="39" xfId="0" applyNumberFormat="1" applyFont="1" applyFill="1" applyBorder="1" applyAlignment="1">
      <alignment horizontal="center"/>
    </xf>
    <xf numFmtId="0" fontId="3" fillId="33" borderId="37" xfId="0" applyFont="1" applyFill="1" applyBorder="1"/>
    <xf numFmtId="165" fontId="3" fillId="33" borderId="37" xfId="0" applyNumberFormat="1" applyFont="1" applyFill="1" applyBorder="1"/>
    <xf numFmtId="164" fontId="3" fillId="33" borderId="37" xfId="0" applyNumberFormat="1" applyFont="1" applyFill="1" applyBorder="1"/>
    <xf numFmtId="164" fontId="3" fillId="33" borderId="38" xfId="0" applyNumberFormat="1" applyFont="1" applyFill="1" applyBorder="1"/>
    <xf numFmtId="164" fontId="3" fillId="33" borderId="32" xfId="0" applyNumberFormat="1" applyFont="1" applyFill="1" applyBorder="1"/>
    <xf numFmtId="167" fontId="5" fillId="33" borderId="8" xfId="0" applyNumberFormat="1" applyFont="1" applyFill="1" applyBorder="1"/>
    <xf numFmtId="164" fontId="3" fillId="33" borderId="16" xfId="0" applyNumberFormat="1" applyFont="1" applyFill="1" applyBorder="1" applyAlignment="1">
      <alignment horizontal="right"/>
    </xf>
    <xf numFmtId="0" fontId="3" fillId="33" borderId="40" xfId="0" applyFont="1" applyFill="1" applyBorder="1"/>
    <xf numFmtId="49" fontId="3" fillId="33" borderId="41" xfId="0" applyNumberFormat="1" applyFont="1" applyFill="1" applyBorder="1" applyAlignment="1">
      <alignment horizontal="center"/>
    </xf>
    <xf numFmtId="0" fontId="3" fillId="33" borderId="41" xfId="0" applyFont="1" applyFill="1" applyBorder="1" applyAlignment="1">
      <alignment horizontal="center"/>
    </xf>
    <xf numFmtId="0" fontId="3" fillId="33" borderId="42" xfId="0" applyFont="1" applyFill="1" applyBorder="1"/>
    <xf numFmtId="49" fontId="3" fillId="33" borderId="43" xfId="0" applyNumberFormat="1" applyFont="1" applyFill="1" applyBorder="1" applyAlignment="1">
      <alignment horizontal="center"/>
    </xf>
    <xf numFmtId="0" fontId="3" fillId="33" borderId="41" xfId="0" applyFont="1" applyFill="1" applyBorder="1"/>
    <xf numFmtId="165" fontId="3" fillId="33" borderId="41" xfId="0" applyNumberFormat="1" applyFont="1" applyFill="1" applyBorder="1"/>
    <xf numFmtId="164" fontId="3" fillId="33" borderId="41" xfId="0" applyNumberFormat="1" applyFont="1" applyFill="1" applyBorder="1"/>
    <xf numFmtId="164" fontId="3" fillId="33" borderId="42" xfId="0" applyNumberFormat="1" applyFont="1" applyFill="1" applyBorder="1"/>
    <xf numFmtId="164" fontId="3" fillId="33" borderId="35" xfId="0" applyNumberFormat="1" applyFont="1" applyFill="1" applyBorder="1"/>
    <xf numFmtId="0" fontId="3" fillId="11" borderId="36" xfId="0" applyFont="1" applyFill="1" applyBorder="1"/>
    <xf numFmtId="0" fontId="3" fillId="11" borderId="37" xfId="0" applyFont="1" applyFill="1" applyBorder="1" applyAlignment="1">
      <alignment horizontal="center"/>
    </xf>
    <xf numFmtId="49" fontId="3" fillId="11" borderId="37" xfId="0" applyNumberFormat="1" applyFont="1" applyFill="1" applyBorder="1" applyAlignment="1">
      <alignment horizontal="center"/>
    </xf>
    <xf numFmtId="0" fontId="3" fillId="11" borderId="37" xfId="0" applyFont="1" applyFill="1" applyBorder="1"/>
    <xf numFmtId="167" fontId="5" fillId="16" borderId="37" xfId="0" applyNumberFormat="1" applyFont="1" applyFill="1" applyBorder="1"/>
    <xf numFmtId="164" fontId="3" fillId="13" borderId="37" xfId="0" applyNumberFormat="1" applyFont="1" applyFill="1" applyBorder="1"/>
    <xf numFmtId="164" fontId="3" fillId="13" borderId="38" xfId="0" applyNumberFormat="1" applyFont="1" applyFill="1" applyBorder="1"/>
    <xf numFmtId="164" fontId="3" fillId="11" borderId="32" xfId="0" applyNumberFormat="1" applyFont="1" applyFill="1" applyBorder="1" applyAlignment="1">
      <alignment horizontal="right"/>
    </xf>
    <xf numFmtId="0" fontId="3" fillId="11" borderId="7" xfId="0" applyFont="1" applyFill="1" applyBorder="1" applyAlignment="1">
      <alignment vertical="top" wrapText="1"/>
    </xf>
    <xf numFmtId="0" fontId="3" fillId="11" borderId="7" xfId="0" applyFont="1" applyFill="1" applyBorder="1" applyAlignment="1">
      <alignment horizontal="center" vertical="top"/>
    </xf>
    <xf numFmtId="49" fontId="3" fillId="11" borderId="7" xfId="0" applyNumberFormat="1" applyFont="1" applyFill="1" applyBorder="1" applyAlignment="1">
      <alignment horizontal="center" vertical="top"/>
    </xf>
    <xf numFmtId="0" fontId="3" fillId="11" borderId="7" xfId="0" applyFont="1" applyFill="1" applyBorder="1" applyAlignment="1">
      <alignment vertical="top"/>
    </xf>
    <xf numFmtId="167" fontId="5" fillId="16" borderId="7" xfId="0" applyNumberFormat="1" applyFont="1" applyFill="1" applyBorder="1" applyAlignment="1">
      <alignment vertical="top"/>
    </xf>
    <xf numFmtId="164" fontId="3" fillId="13" borderId="7" xfId="0" applyNumberFormat="1" applyFont="1" applyFill="1" applyBorder="1" applyAlignment="1">
      <alignment vertical="top"/>
    </xf>
    <xf numFmtId="164" fontId="3" fillId="13" borderId="14" xfId="0" applyNumberFormat="1" applyFont="1" applyFill="1" applyBorder="1" applyAlignment="1">
      <alignment vertical="top"/>
    </xf>
    <xf numFmtId="164" fontId="3" fillId="11" borderId="13" xfId="0" applyNumberFormat="1" applyFont="1" applyFill="1" applyBorder="1" applyAlignment="1">
      <alignment horizontal="right" vertical="top"/>
    </xf>
    <xf numFmtId="0" fontId="3" fillId="11" borderId="8" xfId="0" applyFont="1" applyFill="1" applyBorder="1"/>
    <xf numFmtId="0" fontId="3" fillId="11" borderId="8" xfId="0" applyFont="1" applyFill="1" applyBorder="1" applyAlignment="1">
      <alignment horizontal="center"/>
    </xf>
    <xf numFmtId="49" fontId="3" fillId="11" borderId="8" xfId="0" applyNumberFormat="1" applyFont="1" applyFill="1" applyBorder="1" applyAlignment="1">
      <alignment horizontal="center"/>
    </xf>
    <xf numFmtId="167" fontId="5" fillId="16" borderId="8" xfId="0" applyNumberFormat="1" applyFont="1" applyFill="1" applyBorder="1"/>
    <xf numFmtId="164" fontId="3" fillId="13" borderId="8" xfId="0" applyNumberFormat="1" applyFont="1" applyFill="1" applyBorder="1"/>
    <xf numFmtId="164" fontId="3" fillId="13" borderId="12" xfId="0" applyNumberFormat="1" applyFont="1" applyFill="1" applyBorder="1"/>
    <xf numFmtId="164" fontId="3" fillId="11" borderId="16" xfId="0" applyNumberFormat="1" applyFont="1" applyFill="1" applyBorder="1" applyAlignment="1">
      <alignment horizontal="right"/>
    </xf>
    <xf numFmtId="0" fontId="3" fillId="11" borderId="40" xfId="0" applyFont="1" applyFill="1" applyBorder="1"/>
    <xf numFmtId="0" fontId="3" fillId="11" borderId="41" xfId="0" applyFont="1" applyFill="1" applyBorder="1" applyAlignment="1">
      <alignment horizontal="center"/>
    </xf>
    <xf numFmtId="49" fontId="3" fillId="11" borderId="41" xfId="0" applyNumberFormat="1" applyFont="1" applyFill="1" applyBorder="1" applyAlignment="1">
      <alignment horizontal="center"/>
    </xf>
    <xf numFmtId="0" fontId="3" fillId="11" borderId="41" xfId="0" applyFont="1" applyFill="1" applyBorder="1"/>
    <xf numFmtId="167" fontId="5" fillId="16" borderId="41" xfId="0" applyNumberFormat="1" applyFont="1" applyFill="1" applyBorder="1"/>
    <xf numFmtId="164" fontId="3" fillId="13" borderId="41" xfId="0" applyNumberFormat="1" applyFont="1" applyFill="1" applyBorder="1"/>
    <xf numFmtId="164" fontId="3" fillId="13" borderId="42" xfId="0" applyNumberFormat="1" applyFont="1" applyFill="1" applyBorder="1"/>
    <xf numFmtId="164" fontId="3" fillId="11" borderId="35" xfId="0" applyNumberFormat="1" applyFont="1" applyFill="1" applyBorder="1" applyAlignment="1">
      <alignment horizontal="right"/>
    </xf>
    <xf numFmtId="0" fontId="3" fillId="0" borderId="13" xfId="0" applyFont="1" applyBorder="1" applyAlignment="1">
      <alignment vertical="center"/>
    </xf>
    <xf numFmtId="0" fontId="27" fillId="0" borderId="13" xfId="0" applyFont="1" applyBorder="1"/>
    <xf numFmtId="49" fontId="3" fillId="0" borderId="11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right" vertical="top"/>
    </xf>
    <xf numFmtId="164" fontId="3" fillId="0" borderId="11" xfId="0" applyNumberFormat="1" applyFont="1" applyBorder="1" applyAlignment="1">
      <alignment horizontal="center" vertical="top" wrapText="1"/>
    </xf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49" fontId="3" fillId="0" borderId="22" xfId="0" applyNumberFormat="1" applyFont="1" applyBorder="1" applyAlignment="1">
      <alignment horizontal="center" vertical="top"/>
    </xf>
    <xf numFmtId="0" fontId="3" fillId="0" borderId="19" xfId="0" applyFont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2" fillId="2" borderId="7" xfId="0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164" fontId="2" fillId="2" borderId="7" xfId="0" applyNumberFormat="1" applyFont="1" applyFill="1" applyBorder="1" applyAlignment="1">
      <alignment horizontal="right" vertical="top"/>
    </xf>
    <xf numFmtId="164" fontId="2" fillId="2" borderId="7" xfId="0" applyNumberFormat="1" applyFont="1" applyFill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/>
    <xf numFmtId="0" fontId="15" fillId="0" borderId="44" xfId="0" applyFont="1" applyBorder="1" applyAlignment="1">
      <alignment horizontal="center" vertical="center"/>
    </xf>
    <xf numFmtId="0" fontId="15" fillId="0" borderId="44" xfId="0" applyFont="1" applyBorder="1"/>
    <xf numFmtId="0" fontId="15" fillId="0" borderId="44" xfId="0" applyFont="1" applyBorder="1" applyAlignment="1">
      <alignment horizontal="center"/>
    </xf>
    <xf numFmtId="0" fontId="0" fillId="0" borderId="44" xfId="0" applyBorder="1"/>
    <xf numFmtId="0" fontId="0" fillId="5" borderId="0" xfId="0" applyFill="1"/>
    <xf numFmtId="0" fontId="23" fillId="0" borderId="13" xfId="0" applyFont="1" applyBorder="1" applyAlignment="1">
      <alignment vertical="top" wrapText="1"/>
    </xf>
    <xf numFmtId="0" fontId="26" fillId="0" borderId="13" xfId="0" applyFont="1" applyBorder="1" applyAlignment="1">
      <alignment horizontal="center" vertical="top"/>
    </xf>
    <xf numFmtId="0" fontId="23" fillId="0" borderId="13" xfId="0" applyFont="1" applyBorder="1" applyAlignment="1">
      <alignment horizontal="center" vertical="top"/>
    </xf>
    <xf numFmtId="0" fontId="26" fillId="0" borderId="27" xfId="0" applyFont="1" applyBorder="1" applyAlignment="1">
      <alignment horizontal="center" vertical="top"/>
    </xf>
    <xf numFmtId="0" fontId="23" fillId="0" borderId="22" xfId="0" applyFont="1" applyBorder="1" applyAlignment="1">
      <alignment horizontal="center"/>
    </xf>
    <xf numFmtId="0" fontId="23" fillId="0" borderId="19" xfId="0" applyFont="1" applyBorder="1"/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28" fillId="0" borderId="0" xfId="0" applyFont="1"/>
    <xf numFmtId="0" fontId="30" fillId="0" borderId="0" xfId="0" applyFont="1"/>
    <xf numFmtId="0" fontId="23" fillId="0" borderId="11" xfId="0" applyFont="1" applyBorder="1" applyAlignment="1">
      <alignment horizontal="left" vertical="center"/>
    </xf>
    <xf numFmtId="49" fontId="23" fillId="0" borderId="11" xfId="0" applyNumberFormat="1" applyFont="1" applyBorder="1" applyAlignment="1">
      <alignment horizontal="left" vertical="center"/>
    </xf>
    <xf numFmtId="0" fontId="0" fillId="0" borderId="16" xfId="0" applyBorder="1"/>
    <xf numFmtId="0" fontId="31" fillId="0" borderId="11" xfId="0" applyFont="1" applyBorder="1"/>
    <xf numFmtId="164" fontId="2" fillId="4" borderId="0" xfId="0" applyNumberFormat="1" applyFont="1" applyFill="1" applyAlignment="1">
      <alignment horizontal="right" vertical="center"/>
    </xf>
    <xf numFmtId="164" fontId="2" fillId="2" borderId="14" xfId="0" applyNumberFormat="1" applyFont="1" applyFill="1" applyBorder="1" applyAlignment="1">
      <alignment horizontal="center" vertical="center"/>
    </xf>
    <xf numFmtId="6" fontId="15" fillId="0" borderId="0" xfId="0" applyNumberFormat="1" applyFont="1"/>
    <xf numFmtId="0" fontId="15" fillId="0" borderId="16" xfId="0" applyFont="1" applyBorder="1"/>
    <xf numFmtId="169" fontId="3" fillId="0" borderId="11" xfId="0" applyNumberFormat="1" applyFont="1" applyBorder="1" applyAlignment="1">
      <alignment horizontal="right" vertical="top"/>
    </xf>
    <xf numFmtId="169" fontId="3" fillId="0" borderId="16" xfId="0" applyNumberFormat="1" applyFont="1" applyBorder="1" applyAlignment="1">
      <alignment horizontal="right"/>
    </xf>
    <xf numFmtId="169" fontId="3" fillId="0" borderId="13" xfId="0" applyNumberFormat="1" applyFont="1" applyBorder="1" applyAlignment="1">
      <alignment horizontal="right" vertical="center"/>
    </xf>
    <xf numFmtId="169" fontId="3" fillId="0" borderId="11" xfId="0" applyNumberFormat="1" applyFont="1" applyBorder="1"/>
    <xf numFmtId="6" fontId="3" fillId="0" borderId="0" xfId="0" applyNumberFormat="1" applyFont="1"/>
    <xf numFmtId="0" fontId="3" fillId="35" borderId="1" xfId="0" applyFont="1" applyFill="1" applyBorder="1"/>
    <xf numFmtId="0" fontId="3" fillId="35" borderId="1" xfId="0" applyFont="1" applyFill="1" applyBorder="1" applyAlignment="1">
      <alignment horizontal="center"/>
    </xf>
    <xf numFmtId="49" fontId="3" fillId="35" borderId="1" xfId="0" applyNumberFormat="1" applyFont="1" applyFill="1" applyBorder="1" applyAlignment="1">
      <alignment horizontal="center"/>
    </xf>
    <xf numFmtId="165" fontId="3" fillId="35" borderId="1" xfId="0" applyNumberFormat="1" applyFont="1" applyFill="1" applyBorder="1"/>
    <xf numFmtId="164" fontId="3" fillId="35" borderId="1" xfId="0" applyNumberFormat="1" applyFont="1" applyFill="1" applyBorder="1"/>
    <xf numFmtId="164" fontId="3" fillId="35" borderId="5" xfId="0" applyNumberFormat="1" applyFont="1" applyFill="1" applyBorder="1"/>
    <xf numFmtId="164" fontId="3" fillId="35" borderId="11" xfId="0" applyNumberFormat="1" applyFont="1" applyFill="1" applyBorder="1"/>
    <xf numFmtId="0" fontId="23" fillId="0" borderId="13" xfId="0" applyFont="1" applyBorder="1" applyAlignment="1">
      <alignment horizontal="left" vertical="top"/>
    </xf>
    <xf numFmtId="0" fontId="12" fillId="0" borderId="13" xfId="0" applyFont="1" applyBorder="1" applyAlignment="1">
      <alignment horizontal="center" vertical="top"/>
    </xf>
    <xf numFmtId="165" fontId="12" fillId="0" borderId="13" xfId="0" applyNumberFormat="1" applyFont="1" applyBorder="1" applyAlignment="1">
      <alignment horizontal="center" vertical="top"/>
    </xf>
    <xf numFmtId="8" fontId="12" fillId="0" borderId="13" xfId="0" applyNumberFormat="1" applyFont="1" applyBorder="1" applyAlignment="1">
      <alignment vertical="top"/>
    </xf>
    <xf numFmtId="0" fontId="22" fillId="35" borderId="11" xfId="0" applyFont="1" applyFill="1" applyBorder="1" applyAlignment="1">
      <alignment horizontal="left" vertical="center"/>
    </xf>
    <xf numFmtId="49" fontId="22" fillId="35" borderId="11" xfId="0" applyNumberFormat="1" applyFont="1" applyFill="1" applyBorder="1" applyAlignment="1">
      <alignment horizontal="left" vertical="center"/>
    </xf>
    <xf numFmtId="164" fontId="22" fillId="35" borderId="11" xfId="0" applyNumberFormat="1" applyFont="1" applyFill="1" applyBorder="1" applyAlignment="1">
      <alignment horizontal="left" vertical="center"/>
    </xf>
    <xf numFmtId="164" fontId="22" fillId="35" borderId="11" xfId="0" applyNumberFormat="1" applyFont="1" applyFill="1" applyBorder="1" applyAlignment="1">
      <alignment horizontal="left" vertical="center" wrapText="1"/>
    </xf>
    <xf numFmtId="164" fontId="2" fillId="0" borderId="11" xfId="0" applyNumberFormat="1" applyFont="1" applyBorder="1" applyAlignment="1">
      <alignment horizontal="right"/>
    </xf>
    <xf numFmtId="0" fontId="22" fillId="37" borderId="11" xfId="0" applyFont="1" applyFill="1" applyBorder="1" applyAlignment="1">
      <alignment horizontal="center" vertical="center"/>
    </xf>
    <xf numFmtId="49" fontId="22" fillId="37" borderId="11" xfId="0" applyNumberFormat="1" applyFont="1" applyFill="1" applyBorder="1" applyAlignment="1">
      <alignment horizontal="center" vertical="center"/>
    </xf>
    <xf numFmtId="164" fontId="22" fillId="37" borderId="11" xfId="0" applyNumberFormat="1" applyFont="1" applyFill="1" applyBorder="1" applyAlignment="1">
      <alignment horizontal="center" vertical="center"/>
    </xf>
    <xf numFmtId="164" fontId="22" fillId="37" borderId="1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0" fontId="15" fillId="0" borderId="13" xfId="0" applyFont="1" applyBorder="1" applyAlignment="1">
      <alignment horizontal="center"/>
    </xf>
    <xf numFmtId="8" fontId="15" fillId="0" borderId="13" xfId="0" applyNumberFormat="1" applyFont="1" applyBorder="1"/>
    <xf numFmtId="165" fontId="3" fillId="0" borderId="16" xfId="0" applyNumberFormat="1" applyFont="1" applyBorder="1"/>
    <xf numFmtId="164" fontId="3" fillId="0" borderId="16" xfId="0" applyNumberFormat="1" applyFont="1" applyBorder="1" applyAlignment="1">
      <alignment horizontal="right"/>
    </xf>
    <xf numFmtId="164" fontId="23" fillId="0" borderId="13" xfId="0" applyNumberFormat="1" applyFont="1" applyBorder="1" applyAlignment="1">
      <alignment vertical="top"/>
    </xf>
    <xf numFmtId="0" fontId="23" fillId="0" borderId="24" xfId="0" applyFont="1" applyBorder="1" applyAlignment="1">
      <alignment vertical="top"/>
    </xf>
    <xf numFmtId="0" fontId="23" fillId="0" borderId="24" xfId="0" applyFont="1" applyBorder="1" applyAlignment="1">
      <alignment horizontal="center" vertical="top"/>
    </xf>
    <xf numFmtId="0" fontId="23" fillId="0" borderId="24" xfId="0" applyFont="1" applyBorder="1" applyAlignment="1">
      <alignment horizontal="left" vertical="top"/>
    </xf>
    <xf numFmtId="165" fontId="12" fillId="0" borderId="24" xfId="0" applyNumberFormat="1" applyFont="1" applyBorder="1" applyAlignment="1">
      <alignment horizontal="center" vertical="top"/>
    </xf>
    <xf numFmtId="8" fontId="12" fillId="0" borderId="24" xfId="0" applyNumberFormat="1" applyFont="1" applyBorder="1" applyAlignment="1">
      <alignment vertical="top"/>
    </xf>
    <xf numFmtId="8" fontId="23" fillId="0" borderId="24" xfId="0" applyNumberFormat="1" applyFont="1" applyBorder="1" applyAlignment="1">
      <alignment vertical="top"/>
    </xf>
    <xf numFmtId="164" fontId="23" fillId="0" borderId="24" xfId="0" applyNumberFormat="1" applyFont="1" applyBorder="1" applyAlignment="1">
      <alignment vertical="top"/>
    </xf>
    <xf numFmtId="0" fontId="0" fillId="0" borderId="24" xfId="0" applyBorder="1"/>
    <xf numFmtId="164" fontId="23" fillId="0" borderId="26" xfId="0" applyNumberFormat="1" applyFont="1" applyBorder="1" applyAlignment="1">
      <alignment vertical="top"/>
    </xf>
    <xf numFmtId="0" fontId="22" fillId="4" borderId="19" xfId="0" applyFont="1" applyFill="1" applyBorder="1" applyAlignment="1">
      <alignment vertical="center"/>
    </xf>
    <xf numFmtId="0" fontId="23" fillId="0" borderId="13" xfId="0" applyFont="1" applyBorder="1" applyAlignment="1">
      <alignment horizontal="center"/>
    </xf>
    <xf numFmtId="0" fontId="12" fillId="0" borderId="13" xfId="0" applyFont="1" applyBorder="1"/>
    <xf numFmtId="164" fontId="12" fillId="0" borderId="13" xfId="0" applyNumberFormat="1" applyFont="1" applyBorder="1"/>
    <xf numFmtId="164" fontId="23" fillId="0" borderId="13" xfId="0" applyNumberFormat="1" applyFont="1" applyBorder="1"/>
    <xf numFmtId="8" fontId="15" fillId="0" borderId="16" xfId="0" applyNumberFormat="1" applyFont="1" applyBorder="1"/>
    <xf numFmtId="8" fontId="12" fillId="0" borderId="16" xfId="0" applyNumberFormat="1" applyFont="1" applyBorder="1"/>
    <xf numFmtId="0" fontId="23" fillId="0" borderId="13" xfId="0" applyFont="1" applyBorder="1" applyAlignment="1">
      <alignment horizontal="left" vertical="center"/>
    </xf>
    <xf numFmtId="49" fontId="23" fillId="0" borderId="13" xfId="0" applyNumberFormat="1" applyFont="1" applyBorder="1" applyAlignment="1">
      <alignment horizontal="left" vertical="center"/>
    </xf>
    <xf numFmtId="164" fontId="23" fillId="0" borderId="13" xfId="0" applyNumberFormat="1" applyFont="1" applyBorder="1" applyAlignment="1">
      <alignment horizontal="left" vertical="center"/>
    </xf>
    <xf numFmtId="164" fontId="23" fillId="0" borderId="13" xfId="0" applyNumberFormat="1" applyFont="1" applyBorder="1" applyAlignment="1">
      <alignment horizontal="left" vertical="center" wrapText="1"/>
    </xf>
    <xf numFmtId="0" fontId="23" fillId="36" borderId="16" xfId="0" applyFont="1" applyFill="1" applyBorder="1" applyAlignment="1">
      <alignment horizontal="center"/>
    </xf>
    <xf numFmtId="164" fontId="23" fillId="0" borderId="16" xfId="0" applyNumberFormat="1" applyFont="1" applyBorder="1"/>
    <xf numFmtId="0" fontId="22" fillId="5" borderId="26" xfId="0" applyFont="1" applyFill="1" applyBorder="1"/>
    <xf numFmtId="0" fontId="23" fillId="5" borderId="21" xfId="0" applyFont="1" applyFill="1" applyBorder="1" applyAlignment="1">
      <alignment horizontal="center" vertical="top"/>
    </xf>
    <xf numFmtId="0" fontId="23" fillId="5" borderId="21" xfId="0" applyFont="1" applyFill="1" applyBorder="1" applyAlignment="1">
      <alignment horizontal="left" vertical="top"/>
    </xf>
    <xf numFmtId="0" fontId="23" fillId="5" borderId="21" xfId="0" applyFont="1" applyFill="1" applyBorder="1" applyAlignment="1">
      <alignment vertical="top"/>
    </xf>
    <xf numFmtId="165" fontId="12" fillId="5" borderId="21" xfId="0" applyNumberFormat="1" applyFont="1" applyFill="1" applyBorder="1" applyAlignment="1">
      <alignment horizontal="center" vertical="top"/>
    </xf>
    <xf numFmtId="8" fontId="12" fillId="5" borderId="21" xfId="0" applyNumberFormat="1" applyFont="1" applyFill="1" applyBorder="1" applyAlignment="1">
      <alignment vertical="top"/>
    </xf>
    <xf numFmtId="8" fontId="23" fillId="5" borderId="21" xfId="0" applyNumberFormat="1" applyFont="1" applyFill="1" applyBorder="1" applyAlignment="1">
      <alignment vertical="top"/>
    </xf>
    <xf numFmtId="164" fontId="23" fillId="5" borderId="21" xfId="0" applyNumberFormat="1" applyFont="1" applyFill="1" applyBorder="1" applyAlignment="1">
      <alignment vertical="top"/>
    </xf>
    <xf numFmtId="164" fontId="23" fillId="5" borderId="20" xfId="0" applyNumberFormat="1" applyFont="1" applyFill="1" applyBorder="1" applyAlignment="1">
      <alignment vertical="top"/>
    </xf>
    <xf numFmtId="0" fontId="22" fillId="2" borderId="26" xfId="0" applyFont="1" applyFill="1" applyBorder="1"/>
    <xf numFmtId="0" fontId="23" fillId="2" borderId="21" xfId="0" applyFont="1" applyFill="1" applyBorder="1" applyAlignment="1">
      <alignment horizontal="center"/>
    </xf>
    <xf numFmtId="0" fontId="3" fillId="2" borderId="21" xfId="0" applyFont="1" applyFill="1" applyBorder="1"/>
    <xf numFmtId="0" fontId="12" fillId="2" borderId="21" xfId="0" applyFont="1" applyFill="1" applyBorder="1"/>
    <xf numFmtId="0" fontId="23" fillId="2" borderId="21" xfId="0" applyFont="1" applyFill="1" applyBorder="1"/>
    <xf numFmtId="164" fontId="12" fillId="2" borderId="21" xfId="0" applyNumberFormat="1" applyFont="1" applyFill="1" applyBorder="1"/>
    <xf numFmtId="164" fontId="23" fillId="2" borderId="21" xfId="0" applyNumberFormat="1" applyFont="1" applyFill="1" applyBorder="1"/>
    <xf numFmtId="0" fontId="0" fillId="2" borderId="21" xfId="0" applyFill="1" applyBorder="1"/>
    <xf numFmtId="0" fontId="0" fillId="2" borderId="20" xfId="0" applyFill="1" applyBorder="1"/>
    <xf numFmtId="0" fontId="23" fillId="0" borderId="25" xfId="0" applyFont="1" applyBorder="1"/>
    <xf numFmtId="0" fontId="23" fillId="0" borderId="25" xfId="0" applyFont="1" applyBorder="1" applyAlignment="1">
      <alignment horizontal="center"/>
    </xf>
    <xf numFmtId="0" fontId="3" fillId="0" borderId="25" xfId="0" applyFont="1" applyBorder="1"/>
    <xf numFmtId="0" fontId="12" fillId="0" borderId="25" xfId="0" applyFont="1" applyBorder="1"/>
    <xf numFmtId="164" fontId="12" fillId="0" borderId="25" xfId="0" applyNumberFormat="1" applyFont="1" applyBorder="1"/>
    <xf numFmtId="164" fontId="23" fillId="0" borderId="25" xfId="0" applyNumberFormat="1" applyFont="1" applyBorder="1"/>
    <xf numFmtId="0" fontId="0" fillId="0" borderId="25" xfId="0" applyBorder="1"/>
    <xf numFmtId="0" fontId="23" fillId="0" borderId="25" xfId="0" applyFont="1" applyBorder="1" applyAlignment="1">
      <alignment horizontal="left" vertical="center"/>
    </xf>
    <xf numFmtId="49" fontId="23" fillId="0" borderId="25" xfId="0" applyNumberFormat="1" applyFont="1" applyBorder="1" applyAlignment="1">
      <alignment horizontal="left" vertical="center"/>
    </xf>
    <xf numFmtId="164" fontId="23" fillId="0" borderId="25" xfId="0" applyNumberFormat="1" applyFont="1" applyBorder="1" applyAlignment="1">
      <alignment horizontal="left" vertical="center"/>
    </xf>
    <xf numFmtId="164" fontId="23" fillId="0" borderId="25" xfId="0" applyNumberFormat="1" applyFont="1" applyBorder="1" applyAlignment="1">
      <alignment horizontal="left" vertical="center" wrapText="1"/>
    </xf>
    <xf numFmtId="0" fontId="29" fillId="0" borderId="0" xfId="0" applyFont="1"/>
    <xf numFmtId="0" fontId="23" fillId="0" borderId="13" xfId="0" applyFont="1" applyBorder="1" applyAlignment="1">
      <alignment horizontal="left"/>
    </xf>
    <xf numFmtId="49" fontId="23" fillId="0" borderId="13" xfId="0" applyNumberFormat="1" applyFont="1" applyBorder="1" applyAlignment="1">
      <alignment horizontal="center"/>
    </xf>
    <xf numFmtId="164" fontId="23" fillId="0" borderId="44" xfId="0" applyNumberFormat="1" applyFont="1" applyBorder="1" applyAlignment="1">
      <alignment vertical="top"/>
    </xf>
    <xf numFmtId="164" fontId="23" fillId="0" borderId="45" xfId="0" applyNumberFormat="1" applyFont="1" applyBorder="1" applyAlignment="1">
      <alignment vertical="top"/>
    </xf>
    <xf numFmtId="0" fontId="23" fillId="0" borderId="24" xfId="0" applyFont="1" applyBorder="1"/>
    <xf numFmtId="0" fontId="23" fillId="0" borderId="24" xfId="0" applyFont="1" applyBorder="1" applyAlignment="1">
      <alignment horizontal="center"/>
    </xf>
    <xf numFmtId="164" fontId="23" fillId="0" borderId="24" xfId="0" applyNumberFormat="1" applyFont="1" applyBorder="1"/>
    <xf numFmtId="0" fontId="22" fillId="35" borderId="27" xfId="0" applyFont="1" applyFill="1" applyBorder="1"/>
    <xf numFmtId="0" fontId="23" fillId="35" borderId="24" xfId="0" applyFont="1" applyFill="1" applyBorder="1" applyAlignment="1">
      <alignment horizontal="center"/>
    </xf>
    <xf numFmtId="0" fontId="23" fillId="35" borderId="24" xfId="0" applyFont="1" applyFill="1" applyBorder="1"/>
    <xf numFmtId="0" fontId="23" fillId="35" borderId="23" xfId="0" applyFont="1" applyFill="1" applyBorder="1"/>
    <xf numFmtId="0" fontId="22" fillId="0" borderId="11" xfId="0" applyFont="1" applyBorder="1"/>
    <xf numFmtId="164" fontId="0" fillId="0" borderId="16" xfId="0" applyNumberFormat="1" applyBorder="1"/>
    <xf numFmtId="164" fontId="0" fillId="0" borderId="13" xfId="0" applyNumberFormat="1" applyBorder="1"/>
    <xf numFmtId="0" fontId="17" fillId="19" borderId="17" xfId="0" applyFont="1" applyFill="1" applyBorder="1" applyAlignment="1">
      <alignment horizontal="center" vertical="top" wrapText="1"/>
    </xf>
    <xf numFmtId="0" fontId="17" fillId="19" borderId="6" xfId="0" applyFont="1" applyFill="1" applyBorder="1" applyAlignment="1">
      <alignment horizontal="center" vertical="top"/>
    </xf>
    <xf numFmtId="0" fontId="17" fillId="19" borderId="2" xfId="0" applyFont="1" applyFill="1" applyBorder="1" applyAlignment="1">
      <alignment horizontal="center" vertical="top"/>
    </xf>
    <xf numFmtId="0" fontId="17" fillId="19" borderId="11" xfId="0" applyFont="1" applyFill="1" applyBorder="1" applyAlignment="1">
      <alignment horizontal="center" vertical="top" wrapText="1"/>
    </xf>
    <xf numFmtId="0" fontId="16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19" borderId="9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E5E3"/>
      <color rgb="FFFFF2CC"/>
      <color rgb="FFB5FFE9"/>
      <color rgb="FF8EE8CD"/>
      <color rgb="FF99FFE0"/>
      <color rgb="FF9DFAF8"/>
      <color rgb="FFB8E7FF"/>
      <color rgb="FF88D6FC"/>
      <color rgb="FF85D4D2"/>
      <color rgb="FF84C8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3109-FE0D-4013-8C9E-139C92506B8E}">
  <dimension ref="A1:K11"/>
  <sheetViews>
    <sheetView workbookViewId="0">
      <selection activeCell="K7" sqref="K7"/>
    </sheetView>
  </sheetViews>
  <sheetFormatPr baseColWidth="10" defaultColWidth="8.83203125" defaultRowHeight="15" x14ac:dyDescent="0.2"/>
  <cols>
    <col min="1" max="1" width="27.6640625" bestFit="1" customWidth="1"/>
    <col min="2" max="2" width="14.33203125" bestFit="1" customWidth="1"/>
    <col min="3" max="3" width="20.33203125" bestFit="1" customWidth="1"/>
    <col min="4" max="4" width="12.83203125" bestFit="1" customWidth="1"/>
    <col min="5" max="5" width="22.5" bestFit="1" customWidth="1"/>
    <col min="6" max="6" width="14.5" bestFit="1" customWidth="1"/>
    <col min="7" max="7" width="12.83203125" bestFit="1" customWidth="1"/>
    <col min="8" max="8" width="13.1640625" bestFit="1" customWidth="1"/>
    <col min="9" max="9" width="13.6640625" customWidth="1"/>
    <col min="10" max="10" width="16.1640625" customWidth="1"/>
    <col min="11" max="11" width="15.83203125" customWidth="1"/>
  </cols>
  <sheetData>
    <row r="1" spans="1:11" s="45" customFormat="1" ht="17" x14ac:dyDescent="0.2">
      <c r="A1" s="656" t="s">
        <v>0</v>
      </c>
      <c r="B1" s="657" t="s">
        <v>1</v>
      </c>
      <c r="C1" s="656" t="s">
        <v>2</v>
      </c>
      <c r="D1" s="656" t="s">
        <v>3</v>
      </c>
      <c r="E1" s="658" t="s">
        <v>4</v>
      </c>
      <c r="F1" s="656" t="s">
        <v>5</v>
      </c>
      <c r="G1" s="656" t="s">
        <v>6</v>
      </c>
      <c r="H1" s="659" t="s">
        <v>7</v>
      </c>
      <c r="I1" s="659" t="s">
        <v>8</v>
      </c>
      <c r="J1" s="660" t="s">
        <v>9</v>
      </c>
      <c r="K1" s="660" t="s">
        <v>9</v>
      </c>
    </row>
    <row r="2" spans="1:11" s="45" customFormat="1" ht="16" x14ac:dyDescent="0.2">
      <c r="A2" s="275" t="s">
        <v>10</v>
      </c>
      <c r="B2" s="189" t="s">
        <v>11</v>
      </c>
      <c r="C2" s="275"/>
      <c r="D2" s="275" t="s">
        <v>12</v>
      </c>
      <c r="E2" s="654" t="s">
        <v>13</v>
      </c>
      <c r="F2" s="168" t="s">
        <v>14</v>
      </c>
      <c r="G2" s="655" t="s">
        <v>15</v>
      </c>
      <c r="H2" s="686"/>
      <c r="I2" s="650">
        <f>SUM(H2*1.2)</f>
        <v>0</v>
      </c>
      <c r="J2" s="651">
        <f>SUM(I2*200%)</f>
        <v>0</v>
      </c>
      <c r="K2" s="651">
        <f>SUM(J2*200%)</f>
        <v>0</v>
      </c>
    </row>
    <row r="3" spans="1:11" s="45" customFormat="1" ht="16" x14ac:dyDescent="0.2">
      <c r="A3" s="275" t="s">
        <v>16</v>
      </c>
      <c r="B3" s="189" t="s">
        <v>11</v>
      </c>
      <c r="C3" s="275"/>
      <c r="D3" s="275" t="s">
        <v>17</v>
      </c>
      <c r="E3" s="649" t="s">
        <v>13</v>
      </c>
      <c r="F3" s="652" t="s">
        <v>14</v>
      </c>
      <c r="G3" s="275" t="s">
        <v>15</v>
      </c>
      <c r="H3" s="686"/>
      <c r="I3" s="650">
        <f t="shared" ref="I3:I9" si="0">SUM(H3*1.2)</f>
        <v>0</v>
      </c>
      <c r="J3" s="651">
        <f t="shared" ref="J3:K9" si="1">SUM(I3*200%)</f>
        <v>0</v>
      </c>
      <c r="K3" s="651">
        <f t="shared" si="1"/>
        <v>0</v>
      </c>
    </row>
    <row r="4" spans="1:11" ht="16" x14ac:dyDescent="0.2">
      <c r="A4" s="652" t="s">
        <v>18</v>
      </c>
      <c r="B4" s="653" t="s">
        <v>11</v>
      </c>
      <c r="C4" s="652" t="s">
        <v>19</v>
      </c>
      <c r="D4" s="652" t="s">
        <v>20</v>
      </c>
      <c r="E4" s="649" t="s">
        <v>13</v>
      </c>
      <c r="F4" s="652" t="s">
        <v>14</v>
      </c>
      <c r="G4" s="652" t="s">
        <v>15</v>
      </c>
      <c r="H4" s="687"/>
      <c r="I4" s="650">
        <f t="shared" si="0"/>
        <v>0</v>
      </c>
      <c r="J4" s="651">
        <f t="shared" si="1"/>
        <v>0</v>
      </c>
      <c r="K4" s="651">
        <f t="shared" si="1"/>
        <v>0</v>
      </c>
    </row>
    <row r="5" spans="1:11" ht="16" x14ac:dyDescent="0.2">
      <c r="A5" s="168" t="s">
        <v>21</v>
      </c>
      <c r="B5" s="189" t="s">
        <v>11</v>
      </c>
      <c r="C5" s="168"/>
      <c r="D5" s="168" t="s">
        <v>22</v>
      </c>
      <c r="E5" s="649" t="s">
        <v>13</v>
      </c>
      <c r="F5" s="652" t="s">
        <v>14</v>
      </c>
      <c r="G5" s="168" t="s">
        <v>23</v>
      </c>
      <c r="H5" s="689"/>
      <c r="I5" s="650">
        <f t="shared" si="0"/>
        <v>0</v>
      </c>
      <c r="J5" s="651">
        <f t="shared" si="1"/>
        <v>0</v>
      </c>
      <c r="K5" s="651">
        <f t="shared" si="1"/>
        <v>0</v>
      </c>
    </row>
    <row r="6" spans="1:11" ht="16" x14ac:dyDescent="0.2">
      <c r="A6" s="168" t="s">
        <v>24</v>
      </c>
      <c r="B6" s="189" t="s">
        <v>11</v>
      </c>
      <c r="C6" s="168"/>
      <c r="D6" s="168" t="s">
        <v>25</v>
      </c>
      <c r="E6" s="649" t="s">
        <v>13</v>
      </c>
      <c r="F6" s="652" t="s">
        <v>14</v>
      </c>
      <c r="G6" s="168" t="s">
        <v>26</v>
      </c>
      <c r="H6" s="689">
        <v>78500</v>
      </c>
      <c r="I6" s="650">
        <f t="shared" si="0"/>
        <v>94200</v>
      </c>
      <c r="J6" s="651">
        <f t="shared" si="1"/>
        <v>188400</v>
      </c>
      <c r="K6" s="651">
        <f>SUM(I6*220%)</f>
        <v>207240.00000000003</v>
      </c>
    </row>
    <row r="7" spans="1:11" ht="16" x14ac:dyDescent="0.2">
      <c r="A7" s="435" t="s">
        <v>27</v>
      </c>
      <c r="B7" s="189" t="s">
        <v>11</v>
      </c>
      <c r="C7" s="168"/>
      <c r="D7" s="168" t="s">
        <v>28</v>
      </c>
      <c r="E7" s="649" t="s">
        <v>13</v>
      </c>
      <c r="F7" s="652" t="s">
        <v>14</v>
      </c>
      <c r="G7" s="168" t="s">
        <v>29</v>
      </c>
      <c r="H7" s="689"/>
      <c r="I7" s="650">
        <f t="shared" si="0"/>
        <v>0</v>
      </c>
      <c r="J7" s="651">
        <f t="shared" si="1"/>
        <v>0</v>
      </c>
      <c r="K7" s="651">
        <f t="shared" si="1"/>
        <v>0</v>
      </c>
    </row>
    <row r="8" spans="1:11" ht="16" x14ac:dyDescent="0.2">
      <c r="A8" s="647" t="s">
        <v>30</v>
      </c>
      <c r="B8" s="189" t="s">
        <v>11</v>
      </c>
      <c r="C8" s="648" t="s">
        <v>31</v>
      </c>
      <c r="D8" s="647" t="s">
        <v>32</v>
      </c>
      <c r="E8" s="649" t="s">
        <v>13</v>
      </c>
      <c r="F8" s="652" t="s">
        <v>14</v>
      </c>
      <c r="G8" s="168" t="s">
        <v>26</v>
      </c>
      <c r="H8" s="688"/>
      <c r="I8" s="650">
        <f t="shared" si="0"/>
        <v>0</v>
      </c>
      <c r="J8" s="651">
        <f t="shared" si="1"/>
        <v>0</v>
      </c>
      <c r="K8" s="651">
        <f t="shared" si="1"/>
        <v>0</v>
      </c>
    </row>
    <row r="9" spans="1:11" ht="16" x14ac:dyDescent="0.2">
      <c r="A9" s="435" t="s">
        <v>33</v>
      </c>
      <c r="B9" s="189" t="s">
        <v>11</v>
      </c>
      <c r="C9" s="168"/>
      <c r="D9" s="168" t="s">
        <v>34</v>
      </c>
      <c r="E9" s="649" t="s">
        <v>13</v>
      </c>
      <c r="F9" s="652" t="s">
        <v>14</v>
      </c>
      <c r="G9" s="168" t="s">
        <v>26</v>
      </c>
      <c r="H9" s="689"/>
      <c r="I9" s="650">
        <f t="shared" si="0"/>
        <v>0</v>
      </c>
      <c r="J9" s="651">
        <f t="shared" si="1"/>
        <v>0</v>
      </c>
      <c r="K9" s="651">
        <f t="shared" si="1"/>
        <v>0</v>
      </c>
    </row>
    <row r="10" spans="1:11" ht="1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1" ht="16" x14ac:dyDescent="0.2">
      <c r="A11" s="6" t="s">
        <v>35</v>
      </c>
      <c r="B11" s="6" t="s">
        <v>11</v>
      </c>
      <c r="C11" s="6"/>
      <c r="D11" s="6" t="s">
        <v>36</v>
      </c>
      <c r="E11" s="6"/>
      <c r="F11" s="6"/>
      <c r="G11" s="6"/>
      <c r="H11" s="6"/>
      <c r="I11" s="6"/>
      <c r="J11" s="690">
        <v>15000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5728-EDFA-4AD4-9386-E1C47216C289}">
  <dimension ref="A1:Q26"/>
  <sheetViews>
    <sheetView workbookViewId="0">
      <selection activeCell="T20" sqref="T20"/>
    </sheetView>
  </sheetViews>
  <sheetFormatPr baseColWidth="10" defaultColWidth="8.83203125" defaultRowHeight="15" x14ac:dyDescent="0.2"/>
  <cols>
    <col min="1" max="1" width="17" bestFit="1" customWidth="1"/>
    <col min="2" max="2" width="11.5" customWidth="1"/>
    <col min="3" max="3" width="13" customWidth="1"/>
    <col min="4" max="4" width="26.1640625" bestFit="1" customWidth="1"/>
    <col min="5" max="5" width="22.83203125" customWidth="1"/>
    <col min="6" max="6" width="9.5" customWidth="1"/>
    <col min="7" max="7" width="10.6640625" bestFit="1" customWidth="1"/>
    <col min="8" max="8" width="8" bestFit="1" customWidth="1"/>
    <col min="9" max="9" width="7" bestFit="1" customWidth="1"/>
    <col min="10" max="10" width="7.5" bestFit="1" customWidth="1"/>
    <col min="12" max="12" width="12.1640625" style="46" bestFit="1" customWidth="1"/>
    <col min="13" max="14" width="10.33203125" bestFit="1" customWidth="1"/>
    <col min="15" max="15" width="10.5" bestFit="1" customWidth="1"/>
    <col min="16" max="16" width="18.5" customWidth="1"/>
    <col min="17" max="17" width="13.83203125" customWidth="1"/>
  </cols>
  <sheetData>
    <row r="1" spans="1:17" ht="21" x14ac:dyDescent="0.25">
      <c r="A1" s="789" t="s">
        <v>1457</v>
      </c>
      <c r="B1" s="790"/>
      <c r="C1" s="790"/>
      <c r="D1" s="789"/>
      <c r="E1" s="790"/>
      <c r="F1" s="789"/>
      <c r="G1" s="789"/>
      <c r="H1" s="789"/>
      <c r="I1" s="789"/>
      <c r="J1" s="789"/>
      <c r="K1" s="789"/>
      <c r="L1" s="789"/>
      <c r="M1" s="789"/>
      <c r="N1" s="789"/>
      <c r="O1" s="789"/>
    </row>
    <row r="2" spans="1:17" ht="15" customHeight="1" x14ac:dyDescent="0.2">
      <c r="A2" s="791" t="s">
        <v>1458</v>
      </c>
      <c r="B2" s="788" t="s">
        <v>1459</v>
      </c>
      <c r="C2" s="788"/>
      <c r="D2" s="364" t="s">
        <v>1460</v>
      </c>
      <c r="E2" s="378" t="s">
        <v>1461</v>
      </c>
      <c r="F2" s="786" t="s">
        <v>1462</v>
      </c>
      <c r="G2" s="787"/>
      <c r="H2" s="786" t="s">
        <v>1463</v>
      </c>
      <c r="I2" s="786"/>
      <c r="J2" s="787"/>
      <c r="K2" s="335" t="s">
        <v>1464</v>
      </c>
      <c r="L2" s="336" t="s">
        <v>1465</v>
      </c>
      <c r="M2" s="335" t="s">
        <v>458</v>
      </c>
      <c r="N2" s="335" t="s">
        <v>1466</v>
      </c>
      <c r="O2" s="335" t="s">
        <v>1467</v>
      </c>
      <c r="P2" t="s">
        <v>1468</v>
      </c>
      <c r="Q2" t="s">
        <v>1469</v>
      </c>
    </row>
    <row r="3" spans="1:17" ht="18" customHeight="1" x14ac:dyDescent="0.2">
      <c r="A3" s="791"/>
      <c r="B3" s="401" t="s">
        <v>1470</v>
      </c>
      <c r="C3" s="401" t="s">
        <v>1471</v>
      </c>
      <c r="D3" s="364" t="s">
        <v>1472</v>
      </c>
      <c r="E3" s="379" t="s">
        <v>1472</v>
      </c>
      <c r="F3" s="335" t="s">
        <v>1473</v>
      </c>
      <c r="G3" s="335" t="s">
        <v>1474</v>
      </c>
      <c r="H3" s="335" t="s">
        <v>1475</v>
      </c>
      <c r="I3" s="335" t="s">
        <v>1476</v>
      </c>
      <c r="J3" s="335" t="s">
        <v>1477</v>
      </c>
      <c r="K3" s="335" t="s">
        <v>1478</v>
      </c>
      <c r="L3" s="336" t="s">
        <v>1479</v>
      </c>
      <c r="M3" s="335" t="s">
        <v>1480</v>
      </c>
      <c r="N3" s="335" t="s">
        <v>1481</v>
      </c>
      <c r="O3" s="335" t="s">
        <v>1481</v>
      </c>
    </row>
    <row r="4" spans="1:17" ht="17" x14ac:dyDescent="0.2">
      <c r="A4" s="403" t="s">
        <v>1482</v>
      </c>
      <c r="B4" s="400">
        <v>12</v>
      </c>
      <c r="C4" s="400">
        <v>52</v>
      </c>
      <c r="D4" s="368" t="s">
        <v>1483</v>
      </c>
      <c r="E4" s="380" t="s">
        <v>1484</v>
      </c>
      <c r="F4" s="368"/>
      <c r="G4" s="368"/>
      <c r="H4" s="368"/>
      <c r="I4" s="368"/>
      <c r="J4" s="368"/>
      <c r="K4" s="402"/>
      <c r="L4" s="402"/>
      <c r="M4" s="402">
        <f>SUM(L4*1.2)</f>
        <v>0</v>
      </c>
      <c r="N4" s="402">
        <f>SUM(M4*150%)</f>
        <v>0</v>
      </c>
      <c r="O4" s="368">
        <f>SUM(M4*200%)</f>
        <v>0</v>
      </c>
    </row>
    <row r="5" spans="1:17" ht="16" x14ac:dyDescent="0.2">
      <c r="A5" s="404" t="s">
        <v>1485</v>
      </c>
      <c r="B5" s="369">
        <v>12</v>
      </c>
      <c r="C5" s="369">
        <v>83</v>
      </c>
      <c r="D5" s="369" t="s">
        <v>1486</v>
      </c>
      <c r="E5" s="381" t="s">
        <v>1487</v>
      </c>
      <c r="F5" s="365"/>
      <c r="G5" s="365"/>
      <c r="H5" s="369">
        <v>101</v>
      </c>
      <c r="I5" s="369">
        <v>22.7</v>
      </c>
      <c r="J5" s="369">
        <v>56</v>
      </c>
      <c r="K5" s="365"/>
      <c r="L5" s="366">
        <v>11500</v>
      </c>
      <c r="M5" s="367">
        <f>SUM(L5*1.2)</f>
        <v>13800</v>
      </c>
      <c r="N5" s="367">
        <f>SUM(M5*150%)</f>
        <v>20700</v>
      </c>
      <c r="O5" s="367">
        <f>SUM(M5*200%)</f>
        <v>27600</v>
      </c>
    </row>
    <row r="6" spans="1:17" ht="16" x14ac:dyDescent="0.2">
      <c r="A6" s="405" t="s">
        <v>1488</v>
      </c>
      <c r="B6" s="370">
        <v>20</v>
      </c>
      <c r="C6" s="370">
        <v>83</v>
      </c>
      <c r="D6" s="370" t="s">
        <v>1489</v>
      </c>
      <c r="E6" s="382" t="s">
        <v>1490</v>
      </c>
      <c r="F6" s="340"/>
      <c r="G6" s="340"/>
      <c r="H6" s="370">
        <v>100.9</v>
      </c>
      <c r="I6" s="370">
        <v>30.6</v>
      </c>
      <c r="J6" s="370">
        <v>56.1</v>
      </c>
      <c r="K6" s="340"/>
      <c r="L6" s="341">
        <v>13050</v>
      </c>
      <c r="M6" s="342">
        <f t="shared" ref="M6:M18" si="0">SUM(L6*1.2)</f>
        <v>15660</v>
      </c>
      <c r="N6" s="342">
        <f t="shared" ref="N6:N18" si="1">SUM(M6*150%)</f>
        <v>23490</v>
      </c>
      <c r="O6" s="342">
        <f t="shared" ref="O6:O18" si="2">SUM(M6*200%)</f>
        <v>31320</v>
      </c>
      <c r="P6" t="s">
        <v>1491</v>
      </c>
      <c r="Q6" t="s">
        <v>1492</v>
      </c>
    </row>
    <row r="7" spans="1:17" ht="16" x14ac:dyDescent="0.2">
      <c r="A7" s="406" t="s">
        <v>1493</v>
      </c>
      <c r="B7" s="371">
        <v>20</v>
      </c>
      <c r="C7" s="371">
        <v>142</v>
      </c>
      <c r="D7" s="371" t="s">
        <v>1494</v>
      </c>
      <c r="E7" s="383" t="s">
        <v>1495</v>
      </c>
      <c r="F7" s="343"/>
      <c r="G7" s="343"/>
      <c r="H7" s="371">
        <v>187.5</v>
      </c>
      <c r="I7" s="371">
        <v>50.2</v>
      </c>
      <c r="J7" s="371">
        <v>66.400000000000006</v>
      </c>
      <c r="K7" s="343"/>
      <c r="L7" s="344">
        <v>16470</v>
      </c>
      <c r="M7" s="345">
        <f t="shared" si="0"/>
        <v>19764</v>
      </c>
      <c r="N7" s="345">
        <f t="shared" si="1"/>
        <v>29646</v>
      </c>
      <c r="O7" s="345">
        <f t="shared" si="2"/>
        <v>39528</v>
      </c>
    </row>
    <row r="8" spans="1:17" ht="16" x14ac:dyDescent="0.2">
      <c r="A8" s="407" t="s">
        <v>1496</v>
      </c>
      <c r="B8" s="391">
        <v>40</v>
      </c>
      <c r="C8" s="391">
        <v>142</v>
      </c>
      <c r="D8" s="391" t="s">
        <v>1497</v>
      </c>
      <c r="E8" s="392" t="s">
        <v>1498</v>
      </c>
      <c r="F8" s="390"/>
      <c r="G8" s="390"/>
      <c r="H8" s="391"/>
      <c r="I8" s="391"/>
      <c r="J8" s="391"/>
      <c r="K8" s="390"/>
      <c r="L8" s="393">
        <v>20130</v>
      </c>
      <c r="M8" s="394">
        <f t="shared" si="0"/>
        <v>24156</v>
      </c>
      <c r="N8" s="394">
        <f t="shared" si="1"/>
        <v>36234</v>
      </c>
      <c r="O8" s="394">
        <f t="shared" si="2"/>
        <v>48312</v>
      </c>
    </row>
    <row r="9" spans="1:17" ht="16" x14ac:dyDescent="0.2">
      <c r="A9" s="395"/>
      <c r="B9" s="396"/>
      <c r="C9" s="396"/>
      <c r="D9" s="396"/>
      <c r="E9" s="397"/>
      <c r="F9" s="395"/>
      <c r="G9" s="395"/>
      <c r="H9" s="396"/>
      <c r="I9" s="396"/>
      <c r="J9" s="396"/>
      <c r="K9" s="395"/>
      <c r="L9" s="398"/>
      <c r="M9" s="399"/>
      <c r="N9" s="399"/>
      <c r="O9" s="399"/>
    </row>
    <row r="10" spans="1:17" ht="21" x14ac:dyDescent="0.25">
      <c r="A10" s="792" t="s">
        <v>1499</v>
      </c>
      <c r="B10" s="792"/>
      <c r="C10" s="792"/>
      <c r="D10" s="792"/>
      <c r="E10" s="792"/>
      <c r="F10" s="792"/>
      <c r="G10" s="792"/>
      <c r="H10" s="792"/>
      <c r="I10" s="792"/>
      <c r="J10" s="792"/>
      <c r="K10" s="792"/>
      <c r="L10" s="792"/>
      <c r="M10" s="792"/>
      <c r="N10" s="792"/>
      <c r="O10" s="792"/>
    </row>
    <row r="11" spans="1:17" ht="16" x14ac:dyDescent="0.2">
      <c r="A11" s="785" t="s">
        <v>1500</v>
      </c>
      <c r="B11" s="785"/>
      <c r="C11" s="363"/>
      <c r="D11" s="364" t="s">
        <v>1501</v>
      </c>
      <c r="E11" s="378" t="s">
        <v>1501</v>
      </c>
      <c r="F11" s="786" t="s">
        <v>1462</v>
      </c>
      <c r="G11" s="787"/>
      <c r="H11" s="786" t="s">
        <v>1463</v>
      </c>
      <c r="I11" s="786"/>
      <c r="J11" s="787"/>
      <c r="K11" s="335" t="s">
        <v>1464</v>
      </c>
      <c r="L11" s="336" t="s">
        <v>1465</v>
      </c>
      <c r="M11" s="335" t="s">
        <v>458</v>
      </c>
      <c r="N11" s="335" t="s">
        <v>1466</v>
      </c>
      <c r="O11" s="335" t="s">
        <v>1467</v>
      </c>
    </row>
    <row r="12" spans="1:17" ht="16" x14ac:dyDescent="0.2">
      <c r="A12" s="785"/>
      <c r="B12" s="785"/>
      <c r="C12" s="363"/>
      <c r="D12" s="364" t="s">
        <v>1502</v>
      </c>
      <c r="E12" s="379" t="s">
        <v>1503</v>
      </c>
      <c r="F12" s="335" t="s">
        <v>1473</v>
      </c>
      <c r="G12" s="335" t="s">
        <v>1474</v>
      </c>
      <c r="H12" s="335" t="s">
        <v>1475</v>
      </c>
      <c r="I12" s="335" t="s">
        <v>1476</v>
      </c>
      <c r="J12" s="335" t="s">
        <v>1477</v>
      </c>
      <c r="K12" s="335" t="s">
        <v>1478</v>
      </c>
      <c r="L12" s="336" t="s">
        <v>1479</v>
      </c>
      <c r="M12" s="335" t="s">
        <v>1480</v>
      </c>
      <c r="N12" s="335" t="s">
        <v>1481</v>
      </c>
      <c r="O12" s="335" t="s">
        <v>1481</v>
      </c>
    </row>
    <row r="13" spans="1:17" ht="16" x14ac:dyDescent="0.2">
      <c r="A13" s="346" t="s">
        <v>1504</v>
      </c>
      <c r="B13" s="372"/>
      <c r="C13" s="372"/>
      <c r="D13" s="372"/>
      <c r="E13" s="384" t="s">
        <v>1505</v>
      </c>
      <c r="F13" s="346"/>
      <c r="G13" s="346"/>
      <c r="H13" s="372"/>
      <c r="I13" s="372"/>
      <c r="J13" s="372"/>
      <c r="K13" s="346"/>
      <c r="L13" s="347">
        <v>2500</v>
      </c>
      <c r="M13" s="348">
        <f t="shared" si="0"/>
        <v>3000</v>
      </c>
      <c r="N13" s="348">
        <f t="shared" si="1"/>
        <v>4500</v>
      </c>
      <c r="O13" s="348">
        <f t="shared" si="2"/>
        <v>6000</v>
      </c>
    </row>
    <row r="14" spans="1:17" ht="16" x14ac:dyDescent="0.2">
      <c r="A14" s="349" t="s">
        <v>1506</v>
      </c>
      <c r="B14" s="373"/>
      <c r="C14" s="373"/>
      <c r="D14" s="373"/>
      <c r="E14" s="385" t="s">
        <v>1507</v>
      </c>
      <c r="F14" s="349"/>
      <c r="G14" s="350"/>
      <c r="H14" s="373"/>
      <c r="I14" s="373"/>
      <c r="J14" s="373"/>
      <c r="K14" s="349"/>
      <c r="L14" s="351">
        <v>2860</v>
      </c>
      <c r="M14" s="352">
        <f t="shared" si="0"/>
        <v>3432</v>
      </c>
      <c r="N14" s="352">
        <f t="shared" si="1"/>
        <v>5148</v>
      </c>
      <c r="O14" s="352">
        <f t="shared" si="2"/>
        <v>6864</v>
      </c>
    </row>
    <row r="15" spans="1:17" ht="16" x14ac:dyDescent="0.2">
      <c r="A15" s="353" t="s">
        <v>1508</v>
      </c>
      <c r="B15" s="374"/>
      <c r="C15" s="374"/>
      <c r="D15" s="374"/>
      <c r="E15" s="386" t="s">
        <v>1509</v>
      </c>
      <c r="F15" s="353"/>
      <c r="G15" s="354"/>
      <c r="H15" s="374"/>
      <c r="I15" s="374"/>
      <c r="J15" s="374"/>
      <c r="K15" s="353"/>
      <c r="L15" s="355">
        <v>980</v>
      </c>
      <c r="M15" s="356">
        <f t="shared" si="0"/>
        <v>1176</v>
      </c>
      <c r="N15" s="356">
        <f t="shared" si="1"/>
        <v>1764</v>
      </c>
      <c r="O15" s="356">
        <f t="shared" si="2"/>
        <v>2352</v>
      </c>
    </row>
    <row r="16" spans="1:17" ht="16" x14ac:dyDescent="0.2">
      <c r="A16" s="337" t="s">
        <v>1510</v>
      </c>
      <c r="B16" s="375"/>
      <c r="C16" s="375"/>
      <c r="D16" s="375"/>
      <c r="E16" s="387" t="s">
        <v>1511</v>
      </c>
      <c r="F16" s="337"/>
      <c r="G16" s="337"/>
      <c r="H16" s="375"/>
      <c r="I16" s="375"/>
      <c r="J16" s="375"/>
      <c r="K16" s="337"/>
      <c r="L16" s="357">
        <v>1050</v>
      </c>
      <c r="M16" s="358">
        <f t="shared" si="0"/>
        <v>1260</v>
      </c>
      <c r="N16" s="358">
        <f t="shared" si="1"/>
        <v>1890</v>
      </c>
      <c r="O16" s="358">
        <f t="shared" si="2"/>
        <v>2520</v>
      </c>
    </row>
    <row r="17" spans="1:15" ht="16" x14ac:dyDescent="0.2">
      <c r="A17" s="339" t="s">
        <v>1512</v>
      </c>
      <c r="B17" s="376"/>
      <c r="C17" s="376"/>
      <c r="D17" s="376"/>
      <c r="E17" s="388" t="s">
        <v>1513</v>
      </c>
      <c r="F17" s="339"/>
      <c r="G17" s="339"/>
      <c r="H17" s="376"/>
      <c r="I17" s="376"/>
      <c r="J17" s="376"/>
      <c r="K17" s="339"/>
      <c r="L17" s="359">
        <v>1240</v>
      </c>
      <c r="M17" s="360">
        <f t="shared" si="0"/>
        <v>1488</v>
      </c>
      <c r="N17" s="360">
        <f t="shared" si="1"/>
        <v>2232</v>
      </c>
      <c r="O17" s="360">
        <f t="shared" si="2"/>
        <v>2976</v>
      </c>
    </row>
    <row r="18" spans="1:15" ht="16" x14ac:dyDescent="0.2">
      <c r="A18" s="338" t="s">
        <v>1514</v>
      </c>
      <c r="B18" s="377"/>
      <c r="C18" s="377"/>
      <c r="D18" s="377"/>
      <c r="E18" s="389" t="s">
        <v>1515</v>
      </c>
      <c r="F18" s="338"/>
      <c r="G18" s="338"/>
      <c r="H18" s="377"/>
      <c r="I18" s="377"/>
      <c r="J18" s="377"/>
      <c r="K18" s="338"/>
      <c r="L18" s="361">
        <v>1910</v>
      </c>
      <c r="M18" s="362">
        <f t="shared" si="0"/>
        <v>2292</v>
      </c>
      <c r="N18" s="362">
        <f t="shared" si="1"/>
        <v>3438</v>
      </c>
      <c r="O18" s="362">
        <f t="shared" si="2"/>
        <v>4584</v>
      </c>
    </row>
    <row r="20" spans="1:15" x14ac:dyDescent="0.2">
      <c r="A20" s="676" t="s">
        <v>986</v>
      </c>
    </row>
    <row r="26" spans="1:15" x14ac:dyDescent="0.2">
      <c r="G26" t="s">
        <v>142</v>
      </c>
    </row>
  </sheetData>
  <mergeCells count="10">
    <mergeCell ref="A1:O1"/>
    <mergeCell ref="A2:A3"/>
    <mergeCell ref="F2:G2"/>
    <mergeCell ref="H2:J2"/>
    <mergeCell ref="A10:O10"/>
    <mergeCell ref="A11:A12"/>
    <mergeCell ref="B11:B12"/>
    <mergeCell ref="F11:G11"/>
    <mergeCell ref="H11:J11"/>
    <mergeCell ref="B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EA67-8E6F-4890-9BC4-584874F4AB72}">
  <dimension ref="A1:E22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20.5" bestFit="1" customWidth="1"/>
    <col min="2" max="2" width="15.5" customWidth="1"/>
    <col min="3" max="3" width="12.1640625" customWidth="1"/>
    <col min="4" max="4" width="18.33203125" customWidth="1"/>
    <col min="5" max="5" width="14.33203125" customWidth="1"/>
  </cols>
  <sheetData>
    <row r="1" spans="1:5" ht="21" x14ac:dyDescent="0.25">
      <c r="A1" s="790" t="s">
        <v>1516</v>
      </c>
      <c r="B1" s="790"/>
      <c r="C1" s="790"/>
      <c r="D1" s="790"/>
      <c r="E1" s="790"/>
    </row>
    <row r="2" spans="1:5" ht="16" x14ac:dyDescent="0.2">
      <c r="A2" s="204"/>
      <c r="B2" s="204"/>
      <c r="C2" s="204"/>
      <c r="D2" s="204"/>
      <c r="E2" s="204"/>
    </row>
    <row r="3" spans="1:5" ht="16" x14ac:dyDescent="0.2">
      <c r="A3" s="234" t="s">
        <v>1517</v>
      </c>
      <c r="B3" s="237" t="s">
        <v>1518</v>
      </c>
      <c r="C3" s="237" t="s">
        <v>1519</v>
      </c>
      <c r="D3" s="237" t="s">
        <v>1520</v>
      </c>
      <c r="E3" s="237" t="s">
        <v>1521</v>
      </c>
    </row>
    <row r="4" spans="1:5" ht="16" x14ac:dyDescent="0.2">
      <c r="A4" s="195" t="s">
        <v>1522</v>
      </c>
      <c r="B4" s="223">
        <v>6400</v>
      </c>
      <c r="C4" s="238">
        <v>7680</v>
      </c>
      <c r="D4" s="236">
        <v>10368</v>
      </c>
      <c r="E4" s="236">
        <v>13996.8</v>
      </c>
    </row>
    <row r="5" spans="1:5" ht="16" x14ac:dyDescent="0.2">
      <c r="A5" s="195" t="s">
        <v>1523</v>
      </c>
      <c r="B5" s="223">
        <v>7900</v>
      </c>
      <c r="C5" s="238">
        <v>9480</v>
      </c>
      <c r="D5" s="236">
        <v>12798</v>
      </c>
      <c r="E5" s="236">
        <v>17277.3</v>
      </c>
    </row>
    <row r="6" spans="1:5" ht="16" x14ac:dyDescent="0.2">
      <c r="A6" s="195" t="s">
        <v>1524</v>
      </c>
      <c r="B6" s="223">
        <v>6500</v>
      </c>
      <c r="C6" s="238">
        <v>7800</v>
      </c>
      <c r="D6" s="236">
        <v>10530</v>
      </c>
      <c r="E6" s="236">
        <v>14215.5</v>
      </c>
    </row>
    <row r="7" spans="1:5" ht="16" x14ac:dyDescent="0.2">
      <c r="A7" s="195" t="s">
        <v>1525</v>
      </c>
      <c r="B7" s="223">
        <v>8300</v>
      </c>
      <c r="C7" s="238">
        <v>9960</v>
      </c>
      <c r="D7" s="236">
        <v>13446</v>
      </c>
      <c r="E7" s="236">
        <v>18152.099999999999</v>
      </c>
    </row>
    <row r="8" spans="1:5" ht="16" x14ac:dyDescent="0.2">
      <c r="A8" s="195" t="s">
        <v>1526</v>
      </c>
      <c r="B8" s="223">
        <v>7800</v>
      </c>
      <c r="C8" s="238">
        <v>9360</v>
      </c>
      <c r="D8" s="236">
        <v>12636</v>
      </c>
      <c r="E8" s="236">
        <v>17058.599999999999</v>
      </c>
    </row>
    <row r="9" spans="1:5" ht="16" x14ac:dyDescent="0.2">
      <c r="A9" s="195" t="s">
        <v>1527</v>
      </c>
      <c r="B9" s="223">
        <v>9200</v>
      </c>
      <c r="C9" s="238">
        <v>11040</v>
      </c>
      <c r="D9" s="236">
        <v>14904</v>
      </c>
      <c r="E9" s="236">
        <v>20120.400000000001</v>
      </c>
    </row>
    <row r="10" spans="1:5" ht="16" x14ac:dyDescent="0.2">
      <c r="A10" s="195" t="s">
        <v>1528</v>
      </c>
      <c r="B10" s="223">
        <v>9500</v>
      </c>
      <c r="C10" s="238">
        <v>11400</v>
      </c>
      <c r="D10" s="236">
        <v>15390</v>
      </c>
      <c r="E10" s="236">
        <v>20776.5</v>
      </c>
    </row>
    <row r="11" spans="1:5" ht="16" x14ac:dyDescent="0.2">
      <c r="A11" s="195" t="s">
        <v>1529</v>
      </c>
      <c r="B11" s="223">
        <v>10900</v>
      </c>
      <c r="C11" s="238">
        <v>13080</v>
      </c>
      <c r="D11" s="236">
        <v>17658</v>
      </c>
      <c r="E11" s="236">
        <v>23838.3</v>
      </c>
    </row>
    <row r="12" spans="1:5" ht="16" x14ac:dyDescent="0.2">
      <c r="A12" s="195" t="s">
        <v>1530</v>
      </c>
      <c r="B12" s="223">
        <v>11500</v>
      </c>
      <c r="C12" s="238">
        <v>13800</v>
      </c>
      <c r="D12" s="236">
        <v>18630</v>
      </c>
      <c r="E12" s="236">
        <v>25150.5</v>
      </c>
    </row>
    <row r="13" spans="1:5" ht="16" x14ac:dyDescent="0.2">
      <c r="A13" s="195" t="s">
        <v>1531</v>
      </c>
      <c r="B13" s="223">
        <v>14500</v>
      </c>
      <c r="C13" s="238">
        <v>17400</v>
      </c>
      <c r="D13" s="236">
        <v>23490</v>
      </c>
      <c r="E13" s="236">
        <v>31711.5</v>
      </c>
    </row>
    <row r="14" spans="1:5" ht="16" x14ac:dyDescent="0.2">
      <c r="A14" s="204"/>
      <c r="B14" s="204"/>
      <c r="C14" s="204"/>
      <c r="D14" s="204"/>
      <c r="E14" s="204"/>
    </row>
    <row r="15" spans="1:5" ht="21" x14ac:dyDescent="0.25">
      <c r="A15" s="790" t="s">
        <v>1532</v>
      </c>
      <c r="B15" s="790"/>
      <c r="C15" s="790"/>
      <c r="D15" s="790"/>
      <c r="E15" s="790"/>
    </row>
    <row r="16" spans="1:5" ht="16" x14ac:dyDescent="0.2">
      <c r="A16" s="204"/>
      <c r="B16" s="204"/>
      <c r="C16" s="204"/>
      <c r="D16" s="204"/>
      <c r="E16" s="204"/>
    </row>
    <row r="17" spans="1:5" ht="16" x14ac:dyDescent="0.2">
      <c r="A17" s="234" t="s">
        <v>1517</v>
      </c>
      <c r="B17" s="235" t="s">
        <v>1518</v>
      </c>
      <c r="C17" s="235" t="s">
        <v>1519</v>
      </c>
      <c r="D17" s="235" t="s">
        <v>1520</v>
      </c>
      <c r="E17" s="235" t="s">
        <v>1521</v>
      </c>
    </row>
    <row r="18" spans="1:5" ht="16" x14ac:dyDescent="0.2">
      <c r="A18" s="195" t="s">
        <v>1533</v>
      </c>
      <c r="B18" s="223">
        <v>1400</v>
      </c>
      <c r="C18" s="238">
        <v>1680</v>
      </c>
      <c r="D18" s="236">
        <v>2268</v>
      </c>
      <c r="E18" s="236">
        <v>3061.8</v>
      </c>
    </row>
    <row r="19" spans="1:5" ht="16" x14ac:dyDescent="0.2">
      <c r="A19" s="195" t="s">
        <v>1534</v>
      </c>
      <c r="B19" s="223">
        <v>1600</v>
      </c>
      <c r="C19" s="238">
        <v>1920</v>
      </c>
      <c r="D19" s="236">
        <v>2592</v>
      </c>
      <c r="E19" s="236">
        <v>3499.2</v>
      </c>
    </row>
    <row r="20" spans="1:5" ht="16" x14ac:dyDescent="0.2">
      <c r="A20" s="195" t="s">
        <v>1535</v>
      </c>
      <c r="B20" s="223">
        <v>1900</v>
      </c>
      <c r="C20" s="238">
        <v>2280</v>
      </c>
      <c r="D20" s="236">
        <v>3078</v>
      </c>
      <c r="E20" s="236">
        <v>4155.3</v>
      </c>
    </row>
    <row r="21" spans="1:5" ht="16" x14ac:dyDescent="0.2">
      <c r="A21" s="195" t="s">
        <v>1536</v>
      </c>
      <c r="B21" s="223">
        <v>2200</v>
      </c>
      <c r="C21" s="238">
        <v>2640</v>
      </c>
      <c r="D21" s="236">
        <v>3564</v>
      </c>
      <c r="E21" s="236">
        <v>4811.3999999999996</v>
      </c>
    </row>
    <row r="22" spans="1:5" ht="16" x14ac:dyDescent="0.2">
      <c r="A22" s="195" t="s">
        <v>1537</v>
      </c>
      <c r="B22" s="223">
        <v>3000</v>
      </c>
      <c r="C22" s="238">
        <v>3600</v>
      </c>
      <c r="D22" s="236">
        <v>4860</v>
      </c>
      <c r="E22" s="236">
        <v>6561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2C2F-C8D6-4586-A462-0CFD9BDEF23B}">
  <dimension ref="A1:D12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21.1640625" bestFit="1" customWidth="1"/>
    <col min="2" max="2" width="14.83203125" bestFit="1" customWidth="1"/>
    <col min="3" max="3" width="11.83203125" bestFit="1" customWidth="1"/>
    <col min="4" max="4" width="23.1640625" bestFit="1" customWidth="1"/>
    <col min="5" max="5" width="15" bestFit="1" customWidth="1"/>
    <col min="6" max="6" width="17.6640625" customWidth="1"/>
    <col min="7" max="7" width="11.1640625" bestFit="1" customWidth="1"/>
    <col min="8" max="9" width="18.83203125" bestFit="1" customWidth="1"/>
    <col min="10" max="10" width="10.5" bestFit="1" customWidth="1"/>
    <col min="12" max="14" width="10.1640625" bestFit="1" customWidth="1"/>
  </cols>
  <sheetData>
    <row r="1" spans="1:4" ht="19" x14ac:dyDescent="0.25">
      <c r="A1" s="793" t="s">
        <v>1538</v>
      </c>
      <c r="B1" s="793"/>
      <c r="C1" s="793"/>
      <c r="D1" s="793"/>
    </row>
    <row r="3" spans="1:4" ht="16" x14ac:dyDescent="0.2">
      <c r="A3" s="157" t="s">
        <v>1539</v>
      </c>
      <c r="B3" s="157" t="s">
        <v>1540</v>
      </c>
      <c r="C3" s="157" t="s">
        <v>1541</v>
      </c>
      <c r="D3" s="157" t="s">
        <v>1480</v>
      </c>
    </row>
    <row r="4" spans="1:4" ht="16" x14ac:dyDescent="0.2">
      <c r="A4" s="1" t="s">
        <v>1542</v>
      </c>
      <c r="B4" s="1" t="s">
        <v>1543</v>
      </c>
      <c r="C4" s="80" t="s">
        <v>1544</v>
      </c>
      <c r="D4" s="14">
        <v>6000</v>
      </c>
    </row>
    <row r="5" spans="1:4" ht="16" x14ac:dyDescent="0.2">
      <c r="A5" s="1" t="s">
        <v>1545</v>
      </c>
      <c r="B5" s="1" t="s">
        <v>1546</v>
      </c>
      <c r="C5" s="80" t="s">
        <v>1547</v>
      </c>
      <c r="D5" s="14">
        <v>8000</v>
      </c>
    </row>
    <row r="6" spans="1:4" ht="16" x14ac:dyDescent="0.2">
      <c r="A6" s="1" t="s">
        <v>1548</v>
      </c>
      <c r="B6" s="1" t="s">
        <v>1549</v>
      </c>
      <c r="C6" s="80" t="s">
        <v>1550</v>
      </c>
      <c r="D6" s="14">
        <v>10000</v>
      </c>
    </row>
    <row r="8" spans="1:4" ht="16" x14ac:dyDescent="0.2">
      <c r="A8" s="1" t="s">
        <v>1551</v>
      </c>
      <c r="B8" s="1"/>
      <c r="C8" s="55">
        <v>1</v>
      </c>
      <c r="D8" s="158">
        <v>1200</v>
      </c>
    </row>
    <row r="9" spans="1:4" ht="16" x14ac:dyDescent="0.2">
      <c r="A9" s="1" t="s">
        <v>1552</v>
      </c>
      <c r="B9" s="1"/>
      <c r="C9" s="55">
        <v>1</v>
      </c>
      <c r="D9" s="158">
        <v>1200</v>
      </c>
    </row>
    <row r="10" spans="1:4" ht="16" x14ac:dyDescent="0.2">
      <c r="A10" s="1" t="s">
        <v>1553</v>
      </c>
      <c r="B10" s="1"/>
      <c r="C10" s="55">
        <v>1</v>
      </c>
      <c r="D10" s="158">
        <v>1200</v>
      </c>
    </row>
    <row r="11" spans="1:4" ht="16" x14ac:dyDescent="0.2">
      <c r="A11" s="1"/>
      <c r="B11" s="1"/>
      <c r="C11" s="55"/>
      <c r="D11" s="1"/>
    </row>
    <row r="12" spans="1:4" ht="16" x14ac:dyDescent="0.2">
      <c r="A12" s="1"/>
      <c r="B12" s="1"/>
      <c r="C12" s="55"/>
      <c r="D12" s="1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254"/>
  <sheetViews>
    <sheetView workbookViewId="0">
      <pane ySplit="1" topLeftCell="A2" activePane="bottomLeft" state="frozen"/>
      <selection pane="bottomLeft" activeCell="A95" sqref="A95:XFD95"/>
    </sheetView>
  </sheetViews>
  <sheetFormatPr baseColWidth="10" defaultColWidth="8.83203125" defaultRowHeight="16" x14ac:dyDescent="0.2"/>
  <cols>
    <col min="1" max="1" width="56.33203125" customWidth="1"/>
    <col min="2" max="2" width="17.83203125" style="54" customWidth="1"/>
    <col min="3" max="3" width="40.5" customWidth="1"/>
    <col min="4" max="4" width="18.5" customWidth="1"/>
    <col min="5" max="5" width="12.6640625" style="92" customWidth="1"/>
    <col min="6" max="6" width="17.5" style="56" bestFit="1" customWidth="1"/>
    <col min="7" max="7" width="13.1640625" style="9" bestFit="1" customWidth="1"/>
    <col min="8" max="8" width="14.83203125" bestFit="1" customWidth="1"/>
    <col min="9" max="9" width="12.1640625" style="13" bestFit="1" customWidth="1"/>
    <col min="10" max="10" width="14.5" style="13" customWidth="1"/>
    <col min="11" max="11" width="14.83203125" style="13" customWidth="1"/>
    <col min="12" max="12" width="15.33203125" style="13" customWidth="1"/>
    <col min="13" max="13" width="15.6640625" customWidth="1"/>
  </cols>
  <sheetData>
    <row r="1" spans="1:46" ht="17" x14ac:dyDescent="0.2">
      <c r="A1" s="21" t="s">
        <v>37</v>
      </c>
      <c r="B1" s="76" t="s">
        <v>1</v>
      </c>
      <c r="C1" s="21" t="s">
        <v>2</v>
      </c>
      <c r="D1" s="21" t="s">
        <v>38</v>
      </c>
      <c r="E1" s="77" t="s">
        <v>4</v>
      </c>
      <c r="F1" s="76" t="s">
        <v>39</v>
      </c>
      <c r="G1" s="22" t="s">
        <v>6</v>
      </c>
      <c r="H1" s="23" t="s">
        <v>40</v>
      </c>
      <c r="I1" s="24" t="s">
        <v>8</v>
      </c>
      <c r="J1" s="683" t="s">
        <v>41</v>
      </c>
      <c r="K1" s="301" t="s">
        <v>42</v>
      </c>
      <c r="L1" s="302" t="s">
        <v>43</v>
      </c>
      <c r="M1" s="303" t="s">
        <v>9</v>
      </c>
    </row>
    <row r="2" spans="1:46" x14ac:dyDescent="0.2">
      <c r="A2" s="441" t="s">
        <v>44</v>
      </c>
      <c r="B2" s="411"/>
      <c r="C2" s="442"/>
      <c r="D2" s="442"/>
      <c r="E2" s="273"/>
      <c r="F2" s="411"/>
      <c r="G2" s="443"/>
      <c r="H2" s="444"/>
      <c r="I2" s="445"/>
      <c r="J2" s="682"/>
      <c r="K2" s="446"/>
      <c r="L2" s="446"/>
      <c r="M2" s="446"/>
    </row>
    <row r="3" spans="1:46" x14ac:dyDescent="0.2">
      <c r="A3" s="435" t="s">
        <v>45</v>
      </c>
      <c r="B3" s="324" t="s">
        <v>46</v>
      </c>
      <c r="C3" s="435"/>
      <c r="D3" s="435" t="s">
        <v>47</v>
      </c>
      <c r="E3" s="436" t="s">
        <v>48</v>
      </c>
      <c r="F3" s="324"/>
      <c r="G3" s="437"/>
      <c r="H3" s="438"/>
      <c r="I3" s="439"/>
      <c r="J3" s="439"/>
      <c r="K3" s="440"/>
      <c r="L3" s="440"/>
      <c r="M3" s="440"/>
    </row>
    <row r="4" spans="1:46" x14ac:dyDescent="0.2">
      <c r="A4" s="195" t="s">
        <v>49</v>
      </c>
      <c r="B4" s="230" t="s">
        <v>50</v>
      </c>
      <c r="C4" s="197" t="s">
        <v>51</v>
      </c>
      <c r="D4" s="295" t="s">
        <v>52</v>
      </c>
      <c r="E4" s="447" t="s">
        <v>48</v>
      </c>
      <c r="F4" s="448" t="s">
        <v>48</v>
      </c>
      <c r="G4" s="197" t="s">
        <v>53</v>
      </c>
      <c r="H4" s="281">
        <v>55</v>
      </c>
      <c r="I4" s="140">
        <f>SUM(H4*1.2)</f>
        <v>66</v>
      </c>
      <c r="J4" s="170"/>
      <c r="K4" s="170"/>
      <c r="L4" s="206"/>
      <c r="M4" s="299">
        <f>SUM(I4*200%)</f>
        <v>132</v>
      </c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</row>
    <row r="5" spans="1:46" x14ac:dyDescent="0.2">
      <c r="A5" s="192" t="s">
        <v>54</v>
      </c>
      <c r="B5" s="229" t="s">
        <v>55</v>
      </c>
      <c r="C5" s="191"/>
      <c r="D5" s="192" t="s">
        <v>56</v>
      </c>
      <c r="E5" s="205" t="s">
        <v>48</v>
      </c>
      <c r="F5" s="205"/>
      <c r="G5" s="194" t="s">
        <v>57</v>
      </c>
      <c r="H5" s="11">
        <v>28</v>
      </c>
      <c r="I5" s="14">
        <f t="shared" ref="I5" si="0">SUM(H5*1.2)</f>
        <v>33.6</v>
      </c>
      <c r="J5" s="160"/>
      <c r="K5" s="160"/>
      <c r="L5" s="165"/>
      <c r="M5" s="296">
        <f>SUM(I5*200%)</f>
        <v>67.2</v>
      </c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</row>
    <row r="6" spans="1:46" x14ac:dyDescent="0.2">
      <c r="A6" s="192" t="s">
        <v>58</v>
      </c>
      <c r="B6" s="314" t="s">
        <v>59</v>
      </c>
      <c r="C6" s="268" t="s">
        <v>60</v>
      </c>
      <c r="D6" s="194" t="s">
        <v>61</v>
      </c>
      <c r="E6" s="203" t="s">
        <v>48</v>
      </c>
      <c r="F6" s="203" t="s">
        <v>62</v>
      </c>
      <c r="G6" s="194" t="s">
        <v>63</v>
      </c>
      <c r="H6" s="11">
        <v>25</v>
      </c>
      <c r="I6" s="14">
        <f t="shared" ref="I6" si="1">SUM(H6*1.2)</f>
        <v>30</v>
      </c>
      <c r="J6" s="160"/>
      <c r="K6" s="160"/>
      <c r="L6" s="165"/>
      <c r="M6" s="296">
        <f>SUM(I6*200%)</f>
        <v>60</v>
      </c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</row>
    <row r="7" spans="1:46" x14ac:dyDescent="0.2">
      <c r="A7" s="1" t="s">
        <v>64</v>
      </c>
      <c r="B7" s="53" t="s">
        <v>59</v>
      </c>
      <c r="C7" s="139" t="s">
        <v>65</v>
      </c>
      <c r="D7" s="1" t="s">
        <v>66</v>
      </c>
      <c r="E7" s="80" t="s">
        <v>48</v>
      </c>
      <c r="F7" s="55" t="s">
        <v>62</v>
      </c>
      <c r="G7" s="7" t="s">
        <v>67</v>
      </c>
      <c r="H7" s="11">
        <v>25</v>
      </c>
      <c r="I7" s="14">
        <f>SUM(H7*1.2)</f>
        <v>30</v>
      </c>
      <c r="J7" s="160"/>
      <c r="K7" s="160"/>
      <c r="L7" s="165"/>
      <c r="M7" s="296">
        <f>SUM(I7*200%)</f>
        <v>60</v>
      </c>
    </row>
    <row r="8" spans="1:46" x14ac:dyDescent="0.2">
      <c r="A8" s="1" t="s">
        <v>68</v>
      </c>
      <c r="B8" s="53" t="s">
        <v>59</v>
      </c>
      <c r="C8" s="1" t="s">
        <v>69</v>
      </c>
      <c r="D8" s="1" t="s">
        <v>70</v>
      </c>
      <c r="E8" s="80" t="s">
        <v>48</v>
      </c>
      <c r="F8" s="55" t="s">
        <v>62</v>
      </c>
      <c r="G8" s="7" t="s">
        <v>67</v>
      </c>
      <c r="H8" s="11">
        <v>28</v>
      </c>
      <c r="I8" s="14">
        <f>SUM(H8*1.2)</f>
        <v>33.6</v>
      </c>
      <c r="J8" s="160"/>
      <c r="K8" s="160"/>
      <c r="L8" s="165"/>
      <c r="M8" s="296">
        <f t="shared" ref="M8:M24" si="2">SUM(I8*200%)</f>
        <v>67.2</v>
      </c>
    </row>
    <row r="9" spans="1:46" x14ac:dyDescent="0.2">
      <c r="A9" s="1" t="s">
        <v>71</v>
      </c>
      <c r="B9" s="53" t="s">
        <v>59</v>
      </c>
      <c r="C9" s="1" t="s">
        <v>72</v>
      </c>
      <c r="D9" s="1" t="s">
        <v>73</v>
      </c>
      <c r="E9" s="80" t="s">
        <v>48</v>
      </c>
      <c r="F9" s="55" t="s">
        <v>62</v>
      </c>
      <c r="G9" s="7" t="s">
        <v>67</v>
      </c>
      <c r="H9" s="11">
        <v>28</v>
      </c>
      <c r="I9" s="14">
        <f>SUM(H9*1.2)</f>
        <v>33.6</v>
      </c>
      <c r="J9" s="160"/>
      <c r="K9" s="160"/>
      <c r="L9" s="165"/>
      <c r="M9" s="296">
        <f t="shared" si="2"/>
        <v>67.2</v>
      </c>
    </row>
    <row r="10" spans="1:46" x14ac:dyDescent="0.2">
      <c r="A10" s="192" t="s">
        <v>74</v>
      </c>
      <c r="B10" s="229" t="s">
        <v>59</v>
      </c>
      <c r="C10" s="194" t="s">
        <v>75</v>
      </c>
      <c r="D10" s="194" t="s">
        <v>76</v>
      </c>
      <c r="E10" s="203" t="s">
        <v>48</v>
      </c>
      <c r="F10" s="203"/>
      <c r="G10" s="194" t="s">
        <v>67</v>
      </c>
      <c r="H10" s="11">
        <v>32</v>
      </c>
      <c r="I10" s="14">
        <f>SUM(H10*1.2)</f>
        <v>38.4</v>
      </c>
      <c r="J10" s="160"/>
      <c r="K10" s="160"/>
      <c r="L10" s="165"/>
      <c r="M10" s="296">
        <f t="shared" si="2"/>
        <v>76.8</v>
      </c>
    </row>
    <row r="11" spans="1:46" x14ac:dyDescent="0.2">
      <c r="A11" s="1" t="s">
        <v>77</v>
      </c>
      <c r="B11" s="53" t="s">
        <v>59</v>
      </c>
      <c r="C11" s="1" t="s">
        <v>78</v>
      </c>
      <c r="D11" s="1" t="s">
        <v>79</v>
      </c>
      <c r="E11" s="80" t="s">
        <v>80</v>
      </c>
      <c r="F11" s="55" t="s">
        <v>62</v>
      </c>
      <c r="G11" s="7" t="s">
        <v>67</v>
      </c>
      <c r="H11" s="11">
        <v>70</v>
      </c>
      <c r="I11" s="14">
        <f>SUM(H11*1.2)</f>
        <v>84</v>
      </c>
      <c r="J11" s="160"/>
      <c r="K11" s="160"/>
      <c r="L11" s="165"/>
      <c r="M11" s="296">
        <f t="shared" si="2"/>
        <v>168</v>
      </c>
    </row>
    <row r="12" spans="1:46" x14ac:dyDescent="0.2">
      <c r="A12" s="1" t="s">
        <v>81</v>
      </c>
      <c r="B12" s="53" t="s">
        <v>59</v>
      </c>
      <c r="C12" s="1"/>
      <c r="D12" s="1"/>
      <c r="E12" s="80"/>
      <c r="F12" s="55"/>
      <c r="G12" s="7"/>
      <c r="H12" s="11"/>
      <c r="I12" s="14"/>
      <c r="J12" s="160"/>
      <c r="K12" s="160"/>
      <c r="L12" s="165"/>
      <c r="M12" s="296"/>
    </row>
    <row r="13" spans="1:46" x14ac:dyDescent="0.2">
      <c r="A13" s="1" t="s">
        <v>82</v>
      </c>
      <c r="B13" s="53" t="s">
        <v>46</v>
      </c>
      <c r="C13" s="1" t="s">
        <v>83</v>
      </c>
      <c r="D13" s="1" t="s">
        <v>84</v>
      </c>
      <c r="E13" s="80" t="s">
        <v>48</v>
      </c>
      <c r="F13" s="55"/>
      <c r="G13" s="7" t="s">
        <v>57</v>
      </c>
      <c r="H13" s="11">
        <v>120</v>
      </c>
      <c r="I13" s="14">
        <f>SUM(H13*1.2)</f>
        <v>144</v>
      </c>
      <c r="J13" s="160"/>
      <c r="K13" s="160"/>
      <c r="L13" s="165"/>
      <c r="M13" s="296">
        <f t="shared" si="2"/>
        <v>288</v>
      </c>
    </row>
    <row r="14" spans="1:46" x14ac:dyDescent="0.2">
      <c r="A14" s="1" t="s">
        <v>85</v>
      </c>
      <c r="B14" s="53" t="s">
        <v>86</v>
      </c>
      <c r="C14" s="1" t="s">
        <v>87</v>
      </c>
      <c r="D14" s="1" t="s">
        <v>88</v>
      </c>
      <c r="E14" s="80" t="s">
        <v>48</v>
      </c>
      <c r="F14" s="55"/>
      <c r="G14" s="7" t="s">
        <v>57</v>
      </c>
      <c r="H14" s="11">
        <v>48</v>
      </c>
      <c r="I14" s="14">
        <f>SUM(H14*1.2)</f>
        <v>57.599999999999994</v>
      </c>
      <c r="J14" s="160"/>
      <c r="K14" s="160"/>
      <c r="L14" s="165"/>
      <c r="M14" s="296">
        <f t="shared" si="2"/>
        <v>115.19999999999999</v>
      </c>
    </row>
    <row r="15" spans="1:46" x14ac:dyDescent="0.2">
      <c r="A15" s="1" t="s">
        <v>89</v>
      </c>
      <c r="B15" s="53" t="s">
        <v>86</v>
      </c>
      <c r="C15" s="1" t="s">
        <v>90</v>
      </c>
      <c r="D15" s="1" t="s">
        <v>91</v>
      </c>
      <c r="E15" s="80" t="s">
        <v>48</v>
      </c>
      <c r="F15" s="55" t="s">
        <v>92</v>
      </c>
      <c r="G15" s="7" t="s">
        <v>67</v>
      </c>
      <c r="H15" s="11">
        <v>39</v>
      </c>
      <c r="I15" s="14">
        <f>SUM(H15*1.2)</f>
        <v>46.8</v>
      </c>
      <c r="J15" s="160"/>
      <c r="K15" s="160"/>
      <c r="L15" s="165"/>
      <c r="M15" s="296">
        <f t="shared" si="2"/>
        <v>93.6</v>
      </c>
    </row>
    <row r="16" spans="1:46" ht="17" x14ac:dyDescent="0.2">
      <c r="A16" s="1" t="s">
        <v>93</v>
      </c>
      <c r="B16" s="450" t="s">
        <v>94</v>
      </c>
      <c r="C16" s="451"/>
      <c r="D16" s="211" t="s">
        <v>95</v>
      </c>
      <c r="E16" s="228" t="s">
        <v>96</v>
      </c>
      <c r="F16" s="253"/>
      <c r="G16" s="269" t="s">
        <v>63</v>
      </c>
      <c r="H16" s="11">
        <v>52</v>
      </c>
      <c r="I16" s="14">
        <f t="shared" ref="I16" si="3">SUM(H16*1.2)</f>
        <v>62.4</v>
      </c>
      <c r="J16" s="160"/>
      <c r="K16" s="160"/>
      <c r="L16" s="165"/>
      <c r="M16" s="296">
        <f t="shared" ref="M16" si="4">SUM(I16*200%)</f>
        <v>124.8</v>
      </c>
      <c r="N16" s="13"/>
    </row>
    <row r="17" spans="1:46" x14ac:dyDescent="0.2">
      <c r="A17" s="1" t="s">
        <v>97</v>
      </c>
      <c r="B17" s="53" t="s">
        <v>86</v>
      </c>
      <c r="C17" s="1" t="s">
        <v>98</v>
      </c>
      <c r="D17" s="1" t="s">
        <v>99</v>
      </c>
      <c r="E17" s="80" t="s">
        <v>48</v>
      </c>
      <c r="F17" s="55"/>
      <c r="G17" s="7" t="s">
        <v>57</v>
      </c>
      <c r="H17" s="11">
        <v>112</v>
      </c>
      <c r="I17" s="14">
        <f t="shared" ref="I17:I22" si="5">SUM(H17*1.2)</f>
        <v>134.4</v>
      </c>
      <c r="J17" s="160"/>
      <c r="K17" s="160"/>
      <c r="L17" s="165"/>
      <c r="M17" s="296">
        <f t="shared" si="2"/>
        <v>268.8</v>
      </c>
    </row>
    <row r="18" spans="1:46" x14ac:dyDescent="0.2">
      <c r="A18" s="1" t="s">
        <v>100</v>
      </c>
      <c r="B18" s="53" t="s">
        <v>86</v>
      </c>
      <c r="C18" s="1" t="s">
        <v>101</v>
      </c>
      <c r="D18" s="1" t="s">
        <v>102</v>
      </c>
      <c r="E18" s="80" t="s">
        <v>48</v>
      </c>
      <c r="F18" s="55"/>
      <c r="G18" s="7" t="s">
        <v>57</v>
      </c>
      <c r="H18" s="11">
        <v>105</v>
      </c>
      <c r="I18" s="14">
        <f t="shared" si="5"/>
        <v>126</v>
      </c>
      <c r="J18" s="160"/>
      <c r="K18" s="160"/>
      <c r="L18" s="165"/>
      <c r="M18" s="296">
        <f t="shared" si="2"/>
        <v>252</v>
      </c>
    </row>
    <row r="19" spans="1:46" x14ac:dyDescent="0.2">
      <c r="A19" s="1" t="s">
        <v>103</v>
      </c>
      <c r="B19" s="53" t="s">
        <v>104</v>
      </c>
      <c r="C19" s="1" t="s">
        <v>105</v>
      </c>
      <c r="D19" s="1" t="s">
        <v>106</v>
      </c>
      <c r="E19" s="80" t="s">
        <v>107</v>
      </c>
      <c r="F19" s="55" t="s">
        <v>62</v>
      </c>
      <c r="G19" s="7" t="s">
        <v>67</v>
      </c>
      <c r="H19" s="11">
        <v>135</v>
      </c>
      <c r="I19" s="14">
        <f t="shared" si="5"/>
        <v>162</v>
      </c>
      <c r="J19" s="160"/>
      <c r="K19" s="160"/>
      <c r="L19" s="165"/>
      <c r="M19" s="296">
        <f t="shared" si="2"/>
        <v>324</v>
      </c>
    </row>
    <row r="20" spans="1:46" x14ac:dyDescent="0.2">
      <c r="A20" s="1" t="s">
        <v>108</v>
      </c>
      <c r="B20" s="53" t="s">
        <v>104</v>
      </c>
      <c r="C20" s="1" t="s">
        <v>109</v>
      </c>
      <c r="D20" s="1" t="s">
        <v>110</v>
      </c>
      <c r="E20" s="80" t="s">
        <v>111</v>
      </c>
      <c r="F20" s="55" t="s">
        <v>62</v>
      </c>
      <c r="G20" s="7" t="s">
        <v>67</v>
      </c>
      <c r="H20" s="11">
        <v>405</v>
      </c>
      <c r="I20" s="14">
        <f t="shared" si="5"/>
        <v>486</v>
      </c>
      <c r="J20" s="160"/>
      <c r="K20" s="160"/>
      <c r="L20" s="165"/>
      <c r="M20" s="296">
        <f t="shared" si="2"/>
        <v>972</v>
      </c>
    </row>
    <row r="21" spans="1:46" ht="17" x14ac:dyDescent="0.2">
      <c r="A21" s="1" t="s">
        <v>112</v>
      </c>
      <c r="B21" s="125" t="s">
        <v>113</v>
      </c>
      <c r="C21" s="4" t="s">
        <v>114</v>
      </c>
      <c r="D21" s="4" t="s">
        <v>115</v>
      </c>
      <c r="E21" s="80" t="s">
        <v>116</v>
      </c>
      <c r="F21" s="55"/>
      <c r="G21" s="7" t="s">
        <v>67</v>
      </c>
      <c r="H21" s="11">
        <v>287</v>
      </c>
      <c r="I21" s="14">
        <f t="shared" si="5"/>
        <v>344.4</v>
      </c>
      <c r="J21" s="160"/>
      <c r="K21" s="160"/>
      <c r="L21" s="165"/>
      <c r="M21" s="296">
        <f>SUM(I21*200%)</f>
        <v>688.8</v>
      </c>
    </row>
    <row r="22" spans="1:46" s="247" customFormat="1" x14ac:dyDescent="0.2">
      <c r="A22" s="239" t="s">
        <v>117</v>
      </c>
      <c r="B22" s="315" t="s">
        <v>113</v>
      </c>
      <c r="C22" s="239" t="s">
        <v>118</v>
      </c>
      <c r="D22" s="239" t="s">
        <v>119</v>
      </c>
      <c r="E22" s="240" t="s">
        <v>120</v>
      </c>
      <c r="F22" s="241"/>
      <c r="G22" s="242" t="s">
        <v>57</v>
      </c>
      <c r="H22" s="243">
        <v>1156</v>
      </c>
      <c r="I22" s="244">
        <f t="shared" si="5"/>
        <v>1387.2</v>
      </c>
      <c r="J22" s="245"/>
      <c r="K22" s="245">
        <f t="shared" ref="K22" si="6">SUM(I22*150%)</f>
        <v>2080.8000000000002</v>
      </c>
      <c r="L22" s="246"/>
      <c r="M22" s="297">
        <f t="shared" si="2"/>
        <v>2774.4</v>
      </c>
    </row>
    <row r="23" spans="1:46" x14ac:dyDescent="0.2">
      <c r="A23" s="1" t="s">
        <v>121</v>
      </c>
      <c r="B23" s="53" t="s">
        <v>113</v>
      </c>
      <c r="C23" s="1" t="s">
        <v>122</v>
      </c>
      <c r="D23" s="1" t="s">
        <v>123</v>
      </c>
      <c r="E23" s="80" t="s">
        <v>120</v>
      </c>
      <c r="F23" s="55"/>
      <c r="G23" s="7" t="s">
        <v>57</v>
      </c>
      <c r="H23" s="11">
        <v>1156</v>
      </c>
      <c r="I23" s="14">
        <f t="shared" ref="I23" si="7">SUM(H23*1.2)</f>
        <v>1387.2</v>
      </c>
      <c r="J23" s="160"/>
      <c r="K23" s="160"/>
      <c r="L23" s="165"/>
      <c r="M23" s="296">
        <f t="shared" ref="M23" si="8">SUM(I23*200%)</f>
        <v>2774.4</v>
      </c>
    </row>
    <row r="24" spans="1:46" s="247" customFormat="1" x14ac:dyDescent="0.2">
      <c r="A24" s="239" t="s">
        <v>124</v>
      </c>
      <c r="B24" s="315" t="s">
        <v>113</v>
      </c>
      <c r="C24" s="239" t="s">
        <v>125</v>
      </c>
      <c r="D24" s="239" t="s">
        <v>126</v>
      </c>
      <c r="E24" s="240" t="s">
        <v>120</v>
      </c>
      <c r="F24" s="241"/>
      <c r="G24" s="242" t="s">
        <v>127</v>
      </c>
      <c r="H24" s="243">
        <v>850</v>
      </c>
      <c r="I24" s="244">
        <f t="shared" ref="I24:I31" si="9">SUM(H24*1.2)</f>
        <v>1020</v>
      </c>
      <c r="J24" s="245"/>
      <c r="K24" s="245">
        <f t="shared" ref="K24" si="10">SUM(I24*150%)</f>
        <v>1530</v>
      </c>
      <c r="L24" s="246"/>
      <c r="M24" s="297">
        <f t="shared" si="2"/>
        <v>2040</v>
      </c>
    </row>
    <row r="25" spans="1:46" x14ac:dyDescent="0.2">
      <c r="A25" s="1" t="s">
        <v>128</v>
      </c>
      <c r="B25" s="53" t="s">
        <v>129</v>
      </c>
      <c r="C25" s="1" t="s">
        <v>130</v>
      </c>
      <c r="D25" s="1" t="s">
        <v>131</v>
      </c>
      <c r="E25" s="80" t="s">
        <v>132</v>
      </c>
      <c r="F25" s="55"/>
      <c r="G25" s="7" t="s">
        <v>67</v>
      </c>
      <c r="H25" s="11">
        <v>70</v>
      </c>
      <c r="I25" s="14">
        <f t="shared" si="9"/>
        <v>84</v>
      </c>
      <c r="J25" s="160"/>
      <c r="K25" s="160"/>
      <c r="L25" s="165"/>
      <c r="M25" s="296">
        <f t="shared" ref="M25:M34" si="11">SUM(I25*200%)</f>
        <v>168</v>
      </c>
    </row>
    <row r="26" spans="1:46" ht="17" x14ac:dyDescent="0.2">
      <c r="A26" s="192" t="s">
        <v>133</v>
      </c>
      <c r="B26" s="316" t="s">
        <v>59</v>
      </c>
      <c r="C26" s="198" t="s">
        <v>134</v>
      </c>
      <c r="D26" s="198" t="s">
        <v>135</v>
      </c>
      <c r="E26" s="203" t="s">
        <v>48</v>
      </c>
      <c r="F26" s="203"/>
      <c r="G26" s="194" t="s">
        <v>57</v>
      </c>
      <c r="H26" s="11">
        <v>43</v>
      </c>
      <c r="I26" s="14">
        <f t="shared" si="9"/>
        <v>51.6</v>
      </c>
      <c r="J26" s="160"/>
      <c r="K26" s="160"/>
      <c r="L26" s="165"/>
      <c r="M26" s="296">
        <f t="shared" si="11"/>
        <v>103.2</v>
      </c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</row>
    <row r="27" spans="1:46" ht="17" x14ac:dyDescent="0.2">
      <c r="A27" s="195" t="s">
        <v>136</v>
      </c>
      <c r="B27" s="317" t="s">
        <v>59</v>
      </c>
      <c r="C27" s="209" t="s">
        <v>137</v>
      </c>
      <c r="D27" s="209" t="s">
        <v>138</v>
      </c>
      <c r="E27" s="205" t="s">
        <v>48</v>
      </c>
      <c r="F27" s="203"/>
      <c r="G27" s="197" t="s">
        <v>57</v>
      </c>
      <c r="H27" s="11">
        <v>46.5</v>
      </c>
      <c r="I27" s="14">
        <f t="shared" si="9"/>
        <v>55.8</v>
      </c>
      <c r="J27" s="160"/>
      <c r="K27" s="160"/>
      <c r="L27" s="165"/>
      <c r="M27" s="296">
        <f t="shared" si="11"/>
        <v>111.6</v>
      </c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</row>
    <row r="28" spans="1:46" x14ac:dyDescent="0.2">
      <c r="A28" s="195" t="s">
        <v>139</v>
      </c>
      <c r="B28" s="230" t="s">
        <v>59</v>
      </c>
      <c r="C28" s="197" t="s">
        <v>140</v>
      </c>
      <c r="D28" s="197" t="s">
        <v>141</v>
      </c>
      <c r="E28" s="205" t="s">
        <v>48</v>
      </c>
      <c r="F28" s="203"/>
      <c r="G28" s="197" t="s">
        <v>67</v>
      </c>
      <c r="H28" s="11">
        <v>50</v>
      </c>
      <c r="I28" s="14">
        <f t="shared" si="9"/>
        <v>60</v>
      </c>
      <c r="J28" s="160"/>
      <c r="K28" s="160" t="s">
        <v>142</v>
      </c>
      <c r="L28" s="165"/>
      <c r="M28" s="296">
        <f t="shared" si="11"/>
        <v>120</v>
      </c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</row>
    <row r="29" spans="1:46" x14ac:dyDescent="0.2">
      <c r="A29" s="278" t="s">
        <v>143</v>
      </c>
      <c r="B29" s="561" t="s">
        <v>59</v>
      </c>
      <c r="C29" s="279" t="s">
        <v>144</v>
      </c>
      <c r="D29" s="197" t="s">
        <v>145</v>
      </c>
      <c r="E29" s="205" t="s">
        <v>48</v>
      </c>
      <c r="F29" s="203"/>
      <c r="G29" s="197" t="s">
        <v>67</v>
      </c>
      <c r="H29" s="11">
        <v>55</v>
      </c>
      <c r="I29" s="14">
        <f t="shared" si="9"/>
        <v>66</v>
      </c>
      <c r="J29" s="160"/>
      <c r="K29" s="160"/>
      <c r="L29" s="165"/>
      <c r="M29" s="296">
        <f t="shared" si="11"/>
        <v>132</v>
      </c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</row>
    <row r="30" spans="1:46" x14ac:dyDescent="0.2">
      <c r="A30" s="268" t="s">
        <v>146</v>
      </c>
      <c r="B30" s="449" t="s">
        <v>59</v>
      </c>
      <c r="C30" s="268" t="s">
        <v>147</v>
      </c>
      <c r="D30" s="197" t="s">
        <v>148</v>
      </c>
      <c r="E30" s="205" t="s">
        <v>48</v>
      </c>
      <c r="F30" s="203"/>
      <c r="G30" s="197" t="s">
        <v>67</v>
      </c>
      <c r="H30" s="11">
        <v>55</v>
      </c>
      <c r="I30" s="14">
        <f t="shared" si="9"/>
        <v>66</v>
      </c>
      <c r="J30" s="160"/>
      <c r="K30" s="160"/>
      <c r="L30" s="165"/>
      <c r="M30" s="296">
        <f t="shared" si="11"/>
        <v>132</v>
      </c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</row>
    <row r="31" spans="1:46" x14ac:dyDescent="0.2">
      <c r="A31" s="268" t="s">
        <v>149</v>
      </c>
      <c r="B31" s="449" t="s">
        <v>59</v>
      </c>
      <c r="C31" s="268" t="s">
        <v>150</v>
      </c>
      <c r="D31" s="197" t="s">
        <v>151</v>
      </c>
      <c r="E31" s="205" t="s">
        <v>48</v>
      </c>
      <c r="F31" s="203"/>
      <c r="G31" s="197" t="s">
        <v>57</v>
      </c>
      <c r="H31" s="11">
        <v>80</v>
      </c>
      <c r="I31" s="14">
        <f t="shared" si="9"/>
        <v>96</v>
      </c>
      <c r="J31" s="160"/>
      <c r="K31" s="160"/>
      <c r="L31" s="165"/>
      <c r="M31" s="296">
        <f t="shared" si="11"/>
        <v>192</v>
      </c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</row>
    <row r="32" spans="1:46" x14ac:dyDescent="0.2">
      <c r="A32" s="168" t="s">
        <v>152</v>
      </c>
      <c r="B32" s="324" t="s">
        <v>142</v>
      </c>
      <c r="C32" s="168" t="s">
        <v>142</v>
      </c>
      <c r="D32" s="211"/>
      <c r="E32" s="80"/>
      <c r="F32" s="55"/>
      <c r="G32" s="7" t="s">
        <v>67</v>
      </c>
      <c r="H32" s="11">
        <v>180</v>
      </c>
      <c r="I32" s="14">
        <f t="shared" ref="I32" si="12">SUM(H32*1.2)</f>
        <v>216</v>
      </c>
      <c r="J32" s="160"/>
      <c r="K32" s="160"/>
      <c r="L32" s="165"/>
      <c r="M32" s="296">
        <f t="shared" si="11"/>
        <v>432</v>
      </c>
    </row>
    <row r="33" spans="1:47" x14ac:dyDescent="0.2">
      <c r="A33" s="139" t="s">
        <v>153</v>
      </c>
      <c r="B33" s="661" t="s">
        <v>154</v>
      </c>
      <c r="C33" s="662" t="s">
        <v>155</v>
      </c>
      <c r="D33" s="136" t="s">
        <v>156</v>
      </c>
      <c r="E33" s="552" t="s">
        <v>157</v>
      </c>
      <c r="F33" s="188"/>
      <c r="G33" s="133" t="s">
        <v>53</v>
      </c>
      <c r="H33" s="248">
        <v>12</v>
      </c>
      <c r="I33" s="408">
        <f>SUM(H33*1.2)</f>
        <v>14.399999999999999</v>
      </c>
      <c r="J33" s="177"/>
      <c r="K33" s="177"/>
      <c r="L33" s="165"/>
      <c r="M33" s="296">
        <f t="shared" si="11"/>
        <v>28.799999999999997</v>
      </c>
    </row>
    <row r="34" spans="1:47" x14ac:dyDescent="0.2">
      <c r="A34" s="6" t="s">
        <v>158</v>
      </c>
      <c r="B34" s="324" t="s">
        <v>154</v>
      </c>
      <c r="C34" s="168" t="s">
        <v>159</v>
      </c>
      <c r="D34" s="168" t="s">
        <v>160</v>
      </c>
      <c r="E34" s="249"/>
      <c r="F34" s="189"/>
      <c r="G34" s="172" t="s">
        <v>53</v>
      </c>
      <c r="H34" s="251">
        <v>35</v>
      </c>
      <c r="I34" s="165">
        <f>SUM(H34*1.2)</f>
        <v>42</v>
      </c>
      <c r="J34" s="165"/>
      <c r="K34" s="165"/>
      <c r="L34" s="296"/>
      <c r="M34" s="296">
        <f t="shared" si="11"/>
        <v>84</v>
      </c>
    </row>
    <row r="35" spans="1:47" x14ac:dyDescent="0.2">
      <c r="A35" s="424" t="s">
        <v>161</v>
      </c>
      <c r="B35" s="663" t="s">
        <v>11</v>
      </c>
      <c r="C35" s="664"/>
      <c r="D35" s="664" t="s">
        <v>162</v>
      </c>
      <c r="E35" s="663" t="s">
        <v>48</v>
      </c>
      <c r="F35" s="665" t="s">
        <v>14</v>
      </c>
      <c r="G35" s="664" t="s">
        <v>163</v>
      </c>
      <c r="H35" s="666"/>
      <c r="I35" s="664"/>
      <c r="J35" s="664"/>
      <c r="K35" s="664"/>
      <c r="L35" s="424"/>
      <c r="M35" s="424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</row>
    <row r="36" spans="1:47" x14ac:dyDescent="0.2">
      <c r="A36" s="468" t="s">
        <v>164</v>
      </c>
      <c r="B36" s="326" t="s">
        <v>86</v>
      </c>
      <c r="C36" s="468" t="s">
        <v>165</v>
      </c>
      <c r="D36" s="468" t="s">
        <v>166</v>
      </c>
      <c r="E36" s="501" t="s">
        <v>167</v>
      </c>
      <c r="F36" s="425" t="s">
        <v>48</v>
      </c>
      <c r="G36" s="502" t="s">
        <v>67</v>
      </c>
      <c r="H36" s="503">
        <v>220</v>
      </c>
      <c r="I36" s="500">
        <f t="shared" ref="I36:I65" si="13">SUM(H36*1.2)</f>
        <v>264</v>
      </c>
      <c r="J36" s="500"/>
      <c r="K36" s="500"/>
      <c r="L36" s="500"/>
      <c r="M36" s="500">
        <f t="shared" ref="M36:M55" si="14">SUM(I36*200%)</f>
        <v>528</v>
      </c>
    </row>
    <row r="37" spans="1:47" x14ac:dyDescent="0.2">
      <c r="A37" s="468" t="s">
        <v>168</v>
      </c>
      <c r="B37" s="326" t="s">
        <v>86</v>
      </c>
      <c r="C37" s="468" t="s">
        <v>169</v>
      </c>
      <c r="D37" s="468" t="s">
        <v>170</v>
      </c>
      <c r="E37" s="501" t="s">
        <v>171</v>
      </c>
      <c r="F37" s="425" t="s">
        <v>48</v>
      </c>
      <c r="G37" s="502" t="s">
        <v>57</v>
      </c>
      <c r="H37" s="503">
        <v>129</v>
      </c>
      <c r="I37" s="500">
        <f t="shared" si="13"/>
        <v>154.79999999999998</v>
      </c>
      <c r="J37" s="500"/>
      <c r="K37" s="500"/>
      <c r="L37" s="500"/>
      <c r="M37" s="500">
        <f t="shared" si="14"/>
        <v>309.59999999999997</v>
      </c>
      <c r="N37" s="507">
        <f>SUM(M37*1.2)</f>
        <v>371.51999999999992</v>
      </c>
    </row>
    <row r="38" spans="1:47" x14ac:dyDescent="0.2">
      <c r="A38" s="1" t="s">
        <v>172</v>
      </c>
      <c r="B38" s="53" t="s">
        <v>86</v>
      </c>
      <c r="C38" s="1" t="s">
        <v>173</v>
      </c>
      <c r="D38" s="1" t="s">
        <v>174</v>
      </c>
      <c r="E38" s="80" t="s">
        <v>175</v>
      </c>
      <c r="F38" s="55"/>
      <c r="G38" s="7" t="s">
        <v>57</v>
      </c>
      <c r="H38" s="11">
        <v>126</v>
      </c>
      <c r="I38" s="14">
        <f t="shared" si="13"/>
        <v>151.19999999999999</v>
      </c>
      <c r="J38" s="160"/>
      <c r="K38" s="160"/>
      <c r="L38" s="165"/>
      <c r="M38" s="296">
        <f t="shared" si="14"/>
        <v>302.39999999999998</v>
      </c>
    </row>
    <row r="39" spans="1:47" ht="17" x14ac:dyDescent="0.2">
      <c r="A39" s="468" t="s">
        <v>176</v>
      </c>
      <c r="B39" s="504" t="s">
        <v>86</v>
      </c>
      <c r="C39" s="505" t="s">
        <v>177</v>
      </c>
      <c r="D39" s="468" t="s">
        <v>178</v>
      </c>
      <c r="E39" s="501" t="s">
        <v>48</v>
      </c>
      <c r="F39" s="425" t="s">
        <v>48</v>
      </c>
      <c r="G39" s="502" t="s">
        <v>53</v>
      </c>
      <c r="H39" s="503">
        <v>49</v>
      </c>
      <c r="I39" s="500">
        <f t="shared" si="13"/>
        <v>58.8</v>
      </c>
      <c r="J39" s="500"/>
      <c r="K39" s="500"/>
      <c r="L39" s="500"/>
      <c r="M39" s="500">
        <f t="shared" si="14"/>
        <v>117.6</v>
      </c>
      <c r="N39" s="13"/>
    </row>
    <row r="40" spans="1:47" x14ac:dyDescent="0.2">
      <c r="A40" s="468" t="s">
        <v>179</v>
      </c>
      <c r="B40" s="326" t="s">
        <v>180</v>
      </c>
      <c r="C40" s="468" t="s">
        <v>181</v>
      </c>
      <c r="D40" s="468" t="s">
        <v>182</v>
      </c>
      <c r="E40" s="501" t="s">
        <v>183</v>
      </c>
      <c r="F40" s="425" t="s">
        <v>48</v>
      </c>
      <c r="G40" s="502" t="s">
        <v>184</v>
      </c>
      <c r="H40" s="503">
        <v>45</v>
      </c>
      <c r="I40" s="500">
        <f t="shared" si="13"/>
        <v>54</v>
      </c>
      <c r="J40" s="500"/>
      <c r="K40" s="500"/>
      <c r="L40" s="500"/>
      <c r="M40" s="500">
        <f t="shared" si="14"/>
        <v>108</v>
      </c>
    </row>
    <row r="41" spans="1:47" x14ac:dyDescent="0.2">
      <c r="A41" s="468" t="s">
        <v>185</v>
      </c>
      <c r="B41" s="326" t="s">
        <v>154</v>
      </c>
      <c r="C41" s="468" t="s">
        <v>186</v>
      </c>
      <c r="D41" s="468" t="s">
        <v>187</v>
      </c>
      <c r="E41" s="326" t="s">
        <v>188</v>
      </c>
      <c r="F41" s="425" t="s">
        <v>48</v>
      </c>
      <c r="G41" s="468" t="s">
        <v>67</v>
      </c>
      <c r="H41" s="503">
        <v>27</v>
      </c>
      <c r="I41" s="500">
        <f t="shared" si="13"/>
        <v>32.4</v>
      </c>
      <c r="J41" s="500"/>
      <c r="K41" s="500"/>
      <c r="L41" s="500"/>
      <c r="M41" s="500">
        <f t="shared" si="14"/>
        <v>64.8</v>
      </c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</row>
    <row r="42" spans="1:47" x14ac:dyDescent="0.2">
      <c r="A42" s="468" t="s">
        <v>189</v>
      </c>
      <c r="B42" s="326" t="s">
        <v>154</v>
      </c>
      <c r="C42" s="468" t="s">
        <v>190</v>
      </c>
      <c r="D42" s="468" t="s">
        <v>191</v>
      </c>
      <c r="E42" s="326" t="s">
        <v>192</v>
      </c>
      <c r="F42" s="425" t="s">
        <v>48</v>
      </c>
      <c r="G42" s="468" t="s">
        <v>67</v>
      </c>
      <c r="H42" s="503">
        <v>27</v>
      </c>
      <c r="I42" s="500">
        <f t="shared" si="13"/>
        <v>32.4</v>
      </c>
      <c r="J42" s="500"/>
      <c r="K42" s="500"/>
      <c r="L42" s="500"/>
      <c r="M42" s="500">
        <f t="shared" si="14"/>
        <v>64.8</v>
      </c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</row>
    <row r="43" spans="1:47" x14ac:dyDescent="0.2">
      <c r="A43" s="468" t="s">
        <v>193</v>
      </c>
      <c r="B43" s="326" t="s">
        <v>154</v>
      </c>
      <c r="C43" s="468" t="s">
        <v>186</v>
      </c>
      <c r="D43" s="468" t="s">
        <v>194</v>
      </c>
      <c r="E43" s="326" t="s">
        <v>195</v>
      </c>
      <c r="F43" s="425" t="s">
        <v>48</v>
      </c>
      <c r="G43" s="468" t="s">
        <v>67</v>
      </c>
      <c r="H43" s="503">
        <v>28</v>
      </c>
      <c r="I43" s="500">
        <f t="shared" si="13"/>
        <v>33.6</v>
      </c>
      <c r="J43" s="500"/>
      <c r="K43" s="500"/>
      <c r="L43" s="500"/>
      <c r="M43" s="500">
        <f t="shared" si="14"/>
        <v>67.2</v>
      </c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</row>
    <row r="44" spans="1:47" x14ac:dyDescent="0.2">
      <c r="A44" s="468" t="s">
        <v>196</v>
      </c>
      <c r="B44" s="326" t="s">
        <v>154</v>
      </c>
      <c r="C44" s="468" t="s">
        <v>197</v>
      </c>
      <c r="D44" s="468" t="s">
        <v>198</v>
      </c>
      <c r="E44" s="326" t="s">
        <v>199</v>
      </c>
      <c r="F44" s="425" t="s">
        <v>48</v>
      </c>
      <c r="G44" s="468" t="s">
        <v>67</v>
      </c>
      <c r="H44" s="503">
        <v>28</v>
      </c>
      <c r="I44" s="500">
        <f t="shared" si="13"/>
        <v>33.6</v>
      </c>
      <c r="J44" s="500"/>
      <c r="K44" s="500"/>
      <c r="L44" s="500"/>
      <c r="M44" s="500">
        <f t="shared" si="14"/>
        <v>67.2</v>
      </c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</row>
    <row r="45" spans="1:47" x14ac:dyDescent="0.2">
      <c r="A45" s="468" t="s">
        <v>200</v>
      </c>
      <c r="B45" s="326" t="s">
        <v>154</v>
      </c>
      <c r="C45" s="468" t="s">
        <v>201</v>
      </c>
      <c r="D45" s="468" t="s">
        <v>202</v>
      </c>
      <c r="E45" s="326" t="s">
        <v>203</v>
      </c>
      <c r="F45" s="425" t="s">
        <v>48</v>
      </c>
      <c r="G45" s="468" t="s">
        <v>67</v>
      </c>
      <c r="H45" s="503">
        <v>36</v>
      </c>
      <c r="I45" s="500">
        <f t="shared" si="13"/>
        <v>43.199999999999996</v>
      </c>
      <c r="J45" s="500"/>
      <c r="K45" s="500"/>
      <c r="L45" s="500"/>
      <c r="M45" s="500">
        <f t="shared" si="14"/>
        <v>86.399999999999991</v>
      </c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</row>
    <row r="46" spans="1:47" x14ac:dyDescent="0.2">
      <c r="A46" s="468" t="s">
        <v>204</v>
      </c>
      <c r="B46" s="326" t="s">
        <v>205</v>
      </c>
      <c r="C46" s="468" t="s">
        <v>206</v>
      </c>
      <c r="D46" s="468" t="s">
        <v>207</v>
      </c>
      <c r="E46" s="501" t="s">
        <v>107</v>
      </c>
      <c r="F46" s="425" t="s">
        <v>62</v>
      </c>
      <c r="G46" s="502" t="s">
        <v>67</v>
      </c>
      <c r="H46" s="503">
        <v>126</v>
      </c>
      <c r="I46" s="500">
        <f t="shared" si="13"/>
        <v>151.19999999999999</v>
      </c>
      <c r="J46" s="500"/>
      <c r="K46" s="500"/>
      <c r="L46" s="500"/>
      <c r="M46" s="500">
        <f t="shared" si="14"/>
        <v>302.39999999999998</v>
      </c>
    </row>
    <row r="47" spans="1:47" x14ac:dyDescent="0.2">
      <c r="A47" s="468" t="s">
        <v>208</v>
      </c>
      <c r="B47" s="326" t="s">
        <v>205</v>
      </c>
      <c r="C47" s="468" t="s">
        <v>209</v>
      </c>
      <c r="D47" s="468" t="s">
        <v>210</v>
      </c>
      <c r="E47" s="509" t="s">
        <v>211</v>
      </c>
      <c r="F47" s="425" t="s">
        <v>62</v>
      </c>
      <c r="G47" s="502" t="s">
        <v>67</v>
      </c>
      <c r="H47" s="503">
        <v>225</v>
      </c>
      <c r="I47" s="500">
        <f t="shared" si="13"/>
        <v>270</v>
      </c>
      <c r="J47" s="500"/>
      <c r="K47" s="500"/>
      <c r="L47" s="500"/>
      <c r="M47" s="500">
        <f t="shared" si="14"/>
        <v>540</v>
      </c>
    </row>
    <row r="48" spans="1:47" x14ac:dyDescent="0.2">
      <c r="A48" s="139" t="s">
        <v>212</v>
      </c>
      <c r="B48" s="508" t="s">
        <v>205</v>
      </c>
      <c r="C48" s="139" t="s">
        <v>213</v>
      </c>
      <c r="D48" s="195" t="s">
        <v>214</v>
      </c>
      <c r="E48" s="509" t="s">
        <v>215</v>
      </c>
      <c r="F48" s="254" t="s">
        <v>62</v>
      </c>
      <c r="G48" s="510" t="s">
        <v>57</v>
      </c>
      <c r="H48" s="281">
        <v>332</v>
      </c>
      <c r="I48" s="140">
        <f t="shared" si="13"/>
        <v>398.4</v>
      </c>
      <c r="J48" s="170"/>
      <c r="K48" s="170"/>
      <c r="L48" s="206"/>
      <c r="M48" s="299">
        <f t="shared" si="14"/>
        <v>796.8</v>
      </c>
    </row>
    <row r="49" spans="1:14" x14ac:dyDescent="0.2">
      <c r="A49" s="1" t="s">
        <v>216</v>
      </c>
      <c r="B49" s="53" t="s">
        <v>205</v>
      </c>
      <c r="C49" s="1" t="s">
        <v>217</v>
      </c>
      <c r="D49" s="195" t="s">
        <v>218</v>
      </c>
      <c r="E49" s="80" t="s">
        <v>219</v>
      </c>
      <c r="F49" s="55" t="s">
        <v>62</v>
      </c>
      <c r="G49" s="7" t="s">
        <v>67</v>
      </c>
      <c r="H49" s="11">
        <v>85</v>
      </c>
      <c r="I49" s="14">
        <f t="shared" si="13"/>
        <v>102</v>
      </c>
      <c r="J49" s="160"/>
      <c r="K49" s="160"/>
      <c r="L49" s="165"/>
      <c r="M49" s="296">
        <f t="shared" si="14"/>
        <v>204</v>
      </c>
    </row>
    <row r="50" spans="1:14" x14ac:dyDescent="0.2">
      <c r="A50" s="1" t="s">
        <v>220</v>
      </c>
      <c r="B50" s="53" t="s">
        <v>59</v>
      </c>
      <c r="C50" s="1" t="s">
        <v>221</v>
      </c>
      <c r="D50" s="1" t="s">
        <v>222</v>
      </c>
      <c r="E50" s="80" t="s">
        <v>48</v>
      </c>
      <c r="F50" s="55" t="s">
        <v>62</v>
      </c>
      <c r="G50" s="7" t="s">
        <v>67</v>
      </c>
      <c r="H50" s="11">
        <v>52</v>
      </c>
      <c r="I50" s="14">
        <f t="shared" si="13"/>
        <v>62.4</v>
      </c>
      <c r="J50" s="160"/>
      <c r="K50" s="160"/>
      <c r="L50" s="165"/>
      <c r="M50" s="296">
        <f t="shared" si="14"/>
        <v>124.8</v>
      </c>
    </row>
    <row r="51" spans="1:14" x14ac:dyDescent="0.2">
      <c r="A51" s="1" t="s">
        <v>223</v>
      </c>
      <c r="B51" s="53" t="s">
        <v>86</v>
      </c>
      <c r="C51" s="1" t="s">
        <v>224</v>
      </c>
      <c r="D51" s="1" t="s">
        <v>225</v>
      </c>
      <c r="E51" s="80" t="s">
        <v>48</v>
      </c>
      <c r="F51" s="55"/>
      <c r="G51" s="7" t="s">
        <v>67</v>
      </c>
      <c r="H51" s="11">
        <v>48</v>
      </c>
      <c r="I51" s="14">
        <f t="shared" si="13"/>
        <v>57.599999999999994</v>
      </c>
      <c r="J51" s="160"/>
      <c r="K51" s="160"/>
      <c r="L51" s="165"/>
      <c r="M51" s="296">
        <f t="shared" si="14"/>
        <v>115.19999999999999</v>
      </c>
    </row>
    <row r="52" spans="1:14" x14ac:dyDescent="0.2">
      <c r="A52" s="1" t="s">
        <v>226</v>
      </c>
      <c r="B52" s="53" t="s">
        <v>227</v>
      </c>
      <c r="C52" s="1" t="s">
        <v>228</v>
      </c>
      <c r="D52" s="1" t="s">
        <v>229</v>
      </c>
      <c r="E52" s="80" t="s">
        <v>48</v>
      </c>
      <c r="F52" s="55"/>
      <c r="G52" s="7" t="s">
        <v>230</v>
      </c>
      <c r="H52" s="11">
        <v>237</v>
      </c>
      <c r="I52" s="14">
        <f t="shared" si="13"/>
        <v>284.39999999999998</v>
      </c>
      <c r="J52" s="160"/>
      <c r="K52" s="160"/>
      <c r="L52" s="165"/>
      <c r="M52" s="296">
        <f t="shared" si="14"/>
        <v>568.79999999999995</v>
      </c>
    </row>
    <row r="53" spans="1:14" ht="17" x14ac:dyDescent="0.2">
      <c r="A53" s="468" t="s">
        <v>231</v>
      </c>
      <c r="B53" s="504" t="s">
        <v>11</v>
      </c>
      <c r="C53" s="505" t="s">
        <v>232</v>
      </c>
      <c r="D53" s="468" t="s">
        <v>233</v>
      </c>
      <c r="E53" s="501" t="s">
        <v>48</v>
      </c>
      <c r="F53" s="425" t="s">
        <v>48</v>
      </c>
      <c r="G53" s="502" t="s">
        <v>184</v>
      </c>
      <c r="H53" s="503">
        <v>62</v>
      </c>
      <c r="I53" s="500">
        <f t="shared" si="13"/>
        <v>74.399999999999991</v>
      </c>
      <c r="J53" s="500"/>
      <c r="K53" s="500"/>
      <c r="L53" s="500"/>
      <c r="M53" s="500">
        <f t="shared" si="14"/>
        <v>148.79999999999998</v>
      </c>
      <c r="N53" s="13"/>
    </row>
    <row r="54" spans="1:14" ht="17" x14ac:dyDescent="0.2">
      <c r="A54" s="468" t="s">
        <v>234</v>
      </c>
      <c r="B54" s="504" t="s">
        <v>11</v>
      </c>
      <c r="C54" s="468" t="s">
        <v>235</v>
      </c>
      <c r="D54" s="468" t="s">
        <v>236</v>
      </c>
      <c r="E54" s="501" t="s">
        <v>48</v>
      </c>
      <c r="F54" s="425" t="s">
        <v>48</v>
      </c>
      <c r="G54" s="502" t="s">
        <v>184</v>
      </c>
      <c r="H54" s="503">
        <v>68</v>
      </c>
      <c r="I54" s="500">
        <f t="shared" si="13"/>
        <v>81.599999999999994</v>
      </c>
      <c r="J54" s="500"/>
      <c r="K54" s="500"/>
      <c r="L54" s="500"/>
      <c r="M54" s="500">
        <f t="shared" si="14"/>
        <v>163.19999999999999</v>
      </c>
      <c r="N54" s="13"/>
    </row>
    <row r="55" spans="1:14" ht="17" x14ac:dyDescent="0.2">
      <c r="A55" s="468" t="s">
        <v>237</v>
      </c>
      <c r="B55" s="504" t="s">
        <v>11</v>
      </c>
      <c r="C55" s="505" t="s">
        <v>238</v>
      </c>
      <c r="D55" s="468" t="s">
        <v>239</v>
      </c>
      <c r="E55" s="501" t="s">
        <v>48</v>
      </c>
      <c r="F55" s="425" t="s">
        <v>48</v>
      </c>
      <c r="G55" s="502" t="s">
        <v>184</v>
      </c>
      <c r="H55" s="503">
        <v>81</v>
      </c>
      <c r="I55" s="500">
        <f t="shared" si="13"/>
        <v>97.2</v>
      </c>
      <c r="J55" s="500"/>
      <c r="K55" s="500"/>
      <c r="L55" s="500"/>
      <c r="M55" s="500">
        <f t="shared" si="14"/>
        <v>194.4</v>
      </c>
      <c r="N55" s="13"/>
    </row>
    <row r="56" spans="1:14" x14ac:dyDescent="0.2">
      <c r="A56" s="1" t="s">
        <v>240</v>
      </c>
      <c r="B56" s="53" t="s">
        <v>104</v>
      </c>
      <c r="C56" s="1" t="s">
        <v>105</v>
      </c>
      <c r="D56" s="1" t="s">
        <v>241</v>
      </c>
      <c r="E56" s="80" t="s">
        <v>107</v>
      </c>
      <c r="F56" s="55" t="s">
        <v>62</v>
      </c>
      <c r="G56" s="7" t="s">
        <v>57</v>
      </c>
      <c r="H56" s="11">
        <v>187</v>
      </c>
      <c r="I56" s="14">
        <f t="shared" si="13"/>
        <v>224.4</v>
      </c>
      <c r="J56" s="160"/>
      <c r="K56" s="160">
        <f t="shared" ref="K56:K65" si="15">SUM(I56*150%)</f>
        <v>336.6</v>
      </c>
      <c r="L56" s="165"/>
      <c r="M56" s="296"/>
    </row>
    <row r="57" spans="1:14" x14ac:dyDescent="0.2">
      <c r="A57" s="1" t="s">
        <v>242</v>
      </c>
      <c r="B57" s="53" t="s">
        <v>104</v>
      </c>
      <c r="C57" s="1" t="s">
        <v>243</v>
      </c>
      <c r="D57" s="1" t="s">
        <v>244</v>
      </c>
      <c r="E57" s="80" t="s">
        <v>107</v>
      </c>
      <c r="F57" s="55" t="s">
        <v>62</v>
      </c>
      <c r="G57" s="7" t="s">
        <v>57</v>
      </c>
      <c r="H57" s="11">
        <v>225</v>
      </c>
      <c r="I57" s="14">
        <f t="shared" si="13"/>
        <v>270</v>
      </c>
      <c r="J57" s="160"/>
      <c r="K57" s="160">
        <f t="shared" si="15"/>
        <v>405</v>
      </c>
      <c r="L57" s="165"/>
      <c r="M57" s="296"/>
    </row>
    <row r="58" spans="1:14" x14ac:dyDescent="0.2">
      <c r="A58" s="1" t="s">
        <v>245</v>
      </c>
      <c r="B58" s="53" t="s">
        <v>104</v>
      </c>
      <c r="C58" s="1" t="s">
        <v>246</v>
      </c>
      <c r="D58" s="1" t="s">
        <v>247</v>
      </c>
      <c r="E58" s="80" t="s">
        <v>107</v>
      </c>
      <c r="F58" s="55" t="s">
        <v>62</v>
      </c>
      <c r="G58" s="7" t="s">
        <v>53</v>
      </c>
      <c r="H58" s="11">
        <v>220</v>
      </c>
      <c r="I58" s="14">
        <f t="shared" si="13"/>
        <v>264</v>
      </c>
      <c r="J58" s="160"/>
      <c r="K58" s="160">
        <f t="shared" si="15"/>
        <v>396</v>
      </c>
      <c r="L58" s="165"/>
      <c r="M58" s="296"/>
    </row>
    <row r="59" spans="1:14" x14ac:dyDescent="0.2">
      <c r="A59" s="1" t="s">
        <v>248</v>
      </c>
      <c r="B59" s="53" t="s">
        <v>104</v>
      </c>
      <c r="C59" s="1" t="s">
        <v>249</v>
      </c>
      <c r="D59" s="1" t="s">
        <v>250</v>
      </c>
      <c r="E59" s="80" t="s">
        <v>251</v>
      </c>
      <c r="F59" s="55" t="s">
        <v>62</v>
      </c>
      <c r="G59" s="7" t="s">
        <v>67</v>
      </c>
      <c r="H59" s="11">
        <v>225</v>
      </c>
      <c r="I59" s="14">
        <f t="shared" si="13"/>
        <v>270</v>
      </c>
      <c r="J59" s="160"/>
      <c r="K59" s="160">
        <f t="shared" si="15"/>
        <v>405</v>
      </c>
      <c r="L59" s="165"/>
      <c r="M59" s="296"/>
    </row>
    <row r="60" spans="1:14" ht="17" x14ac:dyDescent="0.2">
      <c r="A60" s="1" t="s">
        <v>252</v>
      </c>
      <c r="B60" s="125" t="s">
        <v>104</v>
      </c>
      <c r="C60" s="5" t="s">
        <v>253</v>
      </c>
      <c r="D60" s="5" t="s">
        <v>254</v>
      </c>
      <c r="E60" s="127" t="s">
        <v>255</v>
      </c>
      <c r="F60" s="55" t="s">
        <v>62</v>
      </c>
      <c r="G60" s="7" t="s">
        <v>67</v>
      </c>
      <c r="H60" s="11">
        <v>319</v>
      </c>
      <c r="I60" s="14">
        <f t="shared" si="13"/>
        <v>382.8</v>
      </c>
      <c r="J60" s="160"/>
      <c r="K60" s="160">
        <f t="shared" si="15"/>
        <v>574.20000000000005</v>
      </c>
      <c r="L60" s="165"/>
      <c r="M60" s="296"/>
    </row>
    <row r="61" spans="1:14" ht="17" x14ac:dyDescent="0.2">
      <c r="A61" s="1" t="s">
        <v>256</v>
      </c>
      <c r="B61" s="125" t="s">
        <v>104</v>
      </c>
      <c r="C61" s="5" t="s">
        <v>257</v>
      </c>
      <c r="D61" s="4" t="s">
        <v>258</v>
      </c>
      <c r="E61" s="127" t="s">
        <v>259</v>
      </c>
      <c r="F61" s="55" t="s">
        <v>62</v>
      </c>
      <c r="G61" s="7" t="s">
        <v>67</v>
      </c>
      <c r="H61" s="11">
        <v>420</v>
      </c>
      <c r="I61" s="14">
        <f t="shared" si="13"/>
        <v>504</v>
      </c>
      <c r="J61" s="160"/>
      <c r="K61" s="160">
        <f t="shared" si="15"/>
        <v>756</v>
      </c>
      <c r="L61" s="165"/>
      <c r="M61" s="296"/>
    </row>
    <row r="62" spans="1:14" x14ac:dyDescent="0.2">
      <c r="A62" s="1" t="s">
        <v>260</v>
      </c>
      <c r="B62" s="53" t="s">
        <v>104</v>
      </c>
      <c r="C62" s="1" t="s">
        <v>109</v>
      </c>
      <c r="D62" s="1" t="s">
        <v>261</v>
      </c>
      <c r="E62" s="80" t="s">
        <v>111</v>
      </c>
      <c r="F62" s="55" t="s">
        <v>62</v>
      </c>
      <c r="G62" s="7" t="s">
        <v>67</v>
      </c>
      <c r="H62" s="11">
        <v>478</v>
      </c>
      <c r="I62" s="14">
        <f t="shared" si="13"/>
        <v>573.6</v>
      </c>
      <c r="J62" s="160"/>
      <c r="K62" s="160">
        <f t="shared" si="15"/>
        <v>860.40000000000009</v>
      </c>
      <c r="L62" s="165"/>
      <c r="M62" s="296"/>
    </row>
    <row r="63" spans="1:14" x14ac:dyDescent="0.2">
      <c r="A63" s="1" t="s">
        <v>262</v>
      </c>
      <c r="B63" s="53" t="s">
        <v>104</v>
      </c>
      <c r="C63" s="1" t="s">
        <v>263</v>
      </c>
      <c r="D63" s="1" t="s">
        <v>264</v>
      </c>
      <c r="E63" s="80" t="s">
        <v>265</v>
      </c>
      <c r="F63" s="55" t="s">
        <v>62</v>
      </c>
      <c r="G63" s="7" t="s">
        <v>57</v>
      </c>
      <c r="H63" s="11">
        <v>485</v>
      </c>
      <c r="I63" s="14">
        <f t="shared" si="13"/>
        <v>582</v>
      </c>
      <c r="J63" s="160"/>
      <c r="K63" s="160">
        <f t="shared" si="15"/>
        <v>873</v>
      </c>
      <c r="L63" s="165"/>
      <c r="M63" s="296"/>
    </row>
    <row r="64" spans="1:14" x14ac:dyDescent="0.2">
      <c r="A64" s="1" t="s">
        <v>266</v>
      </c>
      <c r="B64" s="53" t="s">
        <v>104</v>
      </c>
      <c r="C64" s="1" t="s">
        <v>267</v>
      </c>
      <c r="D64" s="1" t="s">
        <v>268</v>
      </c>
      <c r="E64" s="80" t="s">
        <v>269</v>
      </c>
      <c r="F64" s="55" t="s">
        <v>62</v>
      </c>
      <c r="G64" s="7" t="s">
        <v>57</v>
      </c>
      <c r="H64" s="11">
        <v>748</v>
      </c>
      <c r="I64" s="14">
        <f t="shared" si="13"/>
        <v>897.6</v>
      </c>
      <c r="J64" s="160"/>
      <c r="K64" s="160">
        <f t="shared" si="15"/>
        <v>1346.4</v>
      </c>
      <c r="L64" s="165"/>
      <c r="M64" s="296"/>
    </row>
    <row r="65" spans="1:46" x14ac:dyDescent="0.2">
      <c r="A65" s="1" t="s">
        <v>270</v>
      </c>
      <c r="B65" s="53" t="s">
        <v>104</v>
      </c>
      <c r="C65" s="1" t="s">
        <v>271</v>
      </c>
      <c r="D65" s="1" t="s">
        <v>272</v>
      </c>
      <c r="E65" s="80" t="s">
        <v>273</v>
      </c>
      <c r="F65" s="55" t="s">
        <v>62</v>
      </c>
      <c r="G65" s="7" t="s">
        <v>57</v>
      </c>
      <c r="H65" s="11">
        <v>760</v>
      </c>
      <c r="I65" s="14">
        <f t="shared" si="13"/>
        <v>912</v>
      </c>
      <c r="J65" s="160"/>
      <c r="K65" s="160">
        <f t="shared" si="15"/>
        <v>1368</v>
      </c>
      <c r="L65" s="165"/>
      <c r="M65" s="296"/>
    </row>
    <row r="66" spans="1:46" x14ac:dyDescent="0.2">
      <c r="A66" s="6"/>
      <c r="B66" s="106"/>
      <c r="C66" s="6"/>
      <c r="D66" s="6"/>
      <c r="E66" s="89"/>
      <c r="F66" s="74"/>
      <c r="G66" s="35"/>
      <c r="H66" s="25"/>
    </row>
    <row r="67" spans="1:46" x14ac:dyDescent="0.2">
      <c r="A67" s="36" t="s">
        <v>274</v>
      </c>
      <c r="B67" s="319"/>
      <c r="C67" s="37"/>
      <c r="D67" s="37"/>
      <c r="E67" s="128"/>
      <c r="F67" s="412"/>
      <c r="G67" s="38"/>
      <c r="H67" s="39"/>
      <c r="I67" s="40"/>
      <c r="J67" s="40"/>
      <c r="K67" s="300"/>
      <c r="L67" s="300"/>
      <c r="M67" s="300"/>
    </row>
    <row r="68" spans="1:46" x14ac:dyDescent="0.2">
      <c r="A68" s="1" t="s">
        <v>275</v>
      </c>
      <c r="B68" s="53" t="s">
        <v>46</v>
      </c>
      <c r="C68" s="1" t="s">
        <v>276</v>
      </c>
      <c r="D68" s="1" t="s">
        <v>277</v>
      </c>
      <c r="E68" s="80" t="s">
        <v>48</v>
      </c>
      <c r="F68" s="55" t="s">
        <v>14</v>
      </c>
      <c r="G68" s="7" t="s">
        <v>230</v>
      </c>
      <c r="H68" s="11">
        <v>1150</v>
      </c>
      <c r="I68" s="14">
        <f>SUM(H68*1.2)</f>
        <v>1380</v>
      </c>
      <c r="J68" s="170"/>
      <c r="K68" s="170"/>
      <c r="L68" s="206"/>
      <c r="M68" s="299">
        <f>SUM(I68*200%)</f>
        <v>2760</v>
      </c>
    </row>
    <row r="69" spans="1:46" x14ac:dyDescent="0.2">
      <c r="A69" s="1" t="s">
        <v>278</v>
      </c>
      <c r="B69" s="53" t="s">
        <v>46</v>
      </c>
      <c r="C69" s="1" t="s">
        <v>279</v>
      </c>
      <c r="D69" s="1" t="s">
        <v>280</v>
      </c>
      <c r="E69" s="80" t="s">
        <v>48</v>
      </c>
      <c r="F69" s="55" t="s">
        <v>14</v>
      </c>
      <c r="G69" s="7" t="s">
        <v>230</v>
      </c>
      <c r="H69" s="11">
        <v>950</v>
      </c>
      <c r="I69" s="14">
        <f>SUM(H69*1.2)</f>
        <v>1140</v>
      </c>
      <c r="J69" s="160"/>
      <c r="K69" s="160"/>
      <c r="L69" s="165"/>
      <c r="M69" s="296">
        <f t="shared" ref="M69:M72" si="16">SUM(I69*200%)</f>
        <v>2280</v>
      </c>
    </row>
    <row r="70" spans="1:46" x14ac:dyDescent="0.2">
      <c r="A70" s="1" t="s">
        <v>281</v>
      </c>
      <c r="B70" s="53" t="s">
        <v>46</v>
      </c>
      <c r="C70" s="1" t="s">
        <v>282</v>
      </c>
      <c r="D70" s="1" t="s">
        <v>283</v>
      </c>
      <c r="E70" s="80" t="s">
        <v>48</v>
      </c>
      <c r="F70" s="55" t="s">
        <v>284</v>
      </c>
      <c r="G70" s="7" t="s">
        <v>230</v>
      </c>
      <c r="H70" s="11">
        <v>350</v>
      </c>
      <c r="I70" s="14">
        <f>SUM(H70*1.2)</f>
        <v>420</v>
      </c>
      <c r="J70" s="160"/>
      <c r="K70" s="160"/>
      <c r="L70" s="165"/>
      <c r="M70" s="296">
        <f t="shared" si="16"/>
        <v>840</v>
      </c>
    </row>
    <row r="71" spans="1:46" x14ac:dyDescent="0.2">
      <c r="A71" s="1" t="s">
        <v>285</v>
      </c>
      <c r="B71" s="53" t="s">
        <v>46</v>
      </c>
      <c r="C71" s="1" t="s">
        <v>286</v>
      </c>
      <c r="D71" s="1" t="s">
        <v>287</v>
      </c>
      <c r="E71" s="80" t="s">
        <v>48</v>
      </c>
      <c r="F71" s="55" t="s">
        <v>14</v>
      </c>
      <c r="G71" s="7" t="s">
        <v>67</v>
      </c>
      <c r="H71" s="11">
        <v>38</v>
      </c>
      <c r="I71" s="14">
        <f>SUM(H71*1.2)</f>
        <v>45.6</v>
      </c>
      <c r="J71" s="160"/>
      <c r="K71" s="160"/>
      <c r="L71" s="165"/>
      <c r="M71" s="296">
        <f t="shared" si="16"/>
        <v>91.2</v>
      </c>
    </row>
    <row r="72" spans="1:46" x14ac:dyDescent="0.2">
      <c r="A72" s="1" t="s">
        <v>288</v>
      </c>
      <c r="B72" s="53" t="s">
        <v>46</v>
      </c>
      <c r="C72" s="1" t="s">
        <v>289</v>
      </c>
      <c r="D72" s="1" t="s">
        <v>290</v>
      </c>
      <c r="E72" s="80" t="s">
        <v>48</v>
      </c>
      <c r="F72" s="55" t="s">
        <v>14</v>
      </c>
      <c r="G72" s="7" t="s">
        <v>67</v>
      </c>
      <c r="H72" s="11">
        <v>4</v>
      </c>
      <c r="I72" s="14">
        <f>SUM(H72*1.2)</f>
        <v>4.8</v>
      </c>
      <c r="J72" s="160"/>
      <c r="K72" s="160"/>
      <c r="L72" s="165"/>
      <c r="M72" s="296">
        <f t="shared" si="16"/>
        <v>9.6</v>
      </c>
    </row>
    <row r="73" spans="1:46" x14ac:dyDescent="0.2">
      <c r="A73" s="1" t="s">
        <v>291</v>
      </c>
      <c r="B73" s="53" t="s">
        <v>46</v>
      </c>
      <c r="C73" s="2" t="s">
        <v>292</v>
      </c>
      <c r="D73" s="1" t="s">
        <v>293</v>
      </c>
      <c r="E73" s="121" t="s">
        <v>294</v>
      </c>
      <c r="F73" s="55" t="s">
        <v>14</v>
      </c>
      <c r="G73" s="7" t="s">
        <v>295</v>
      </c>
      <c r="H73" s="11"/>
      <c r="I73" s="14"/>
      <c r="J73" s="160"/>
      <c r="K73" s="160"/>
      <c r="L73" s="165"/>
      <c r="M73" s="298" t="s">
        <v>142</v>
      </c>
      <c r="N73" t="s">
        <v>296</v>
      </c>
    </row>
    <row r="74" spans="1:46" x14ac:dyDescent="0.2">
      <c r="A74" s="1" t="s">
        <v>297</v>
      </c>
      <c r="B74" s="53" t="s">
        <v>298</v>
      </c>
      <c r="C74" s="2"/>
      <c r="D74" s="1" t="s">
        <v>299</v>
      </c>
      <c r="E74" s="121" t="s">
        <v>294</v>
      </c>
      <c r="F74" s="55" t="s">
        <v>14</v>
      </c>
      <c r="G74" s="7" t="s">
        <v>300</v>
      </c>
      <c r="H74" s="11"/>
      <c r="I74" s="14"/>
      <c r="J74" s="160"/>
      <c r="K74" s="160"/>
      <c r="L74" s="165"/>
      <c r="M74" s="298" t="s">
        <v>142</v>
      </c>
      <c r="N74" t="s">
        <v>296</v>
      </c>
    </row>
    <row r="75" spans="1:46" x14ac:dyDescent="0.2">
      <c r="A75" s="1" t="s">
        <v>301</v>
      </c>
      <c r="B75" s="53" t="s">
        <v>298</v>
      </c>
      <c r="C75" s="2"/>
      <c r="D75" s="1" t="s">
        <v>302</v>
      </c>
      <c r="E75" s="121" t="s">
        <v>48</v>
      </c>
      <c r="F75" s="55" t="s">
        <v>48</v>
      </c>
      <c r="G75" s="7"/>
      <c r="H75" s="248"/>
      <c r="I75" s="14"/>
      <c r="J75" s="160"/>
      <c r="K75" s="160"/>
      <c r="L75" s="165"/>
      <c r="M75" s="298"/>
      <c r="N75" t="s">
        <v>296</v>
      </c>
    </row>
    <row r="76" spans="1:46" x14ac:dyDescent="0.2">
      <c r="A76" s="136" t="s">
        <v>303</v>
      </c>
      <c r="B76" s="497" t="s">
        <v>46</v>
      </c>
      <c r="C76" s="136" t="s">
        <v>304</v>
      </c>
      <c r="D76" s="136" t="s">
        <v>305</v>
      </c>
      <c r="E76" s="498" t="s">
        <v>306</v>
      </c>
      <c r="F76" s="188" t="s">
        <v>14</v>
      </c>
      <c r="G76" s="133" t="s">
        <v>295</v>
      </c>
      <c r="H76" s="248"/>
      <c r="I76" s="408"/>
      <c r="J76" s="177"/>
      <c r="K76" s="177"/>
      <c r="L76" s="171"/>
      <c r="M76" s="499"/>
      <c r="N76" t="s">
        <v>296</v>
      </c>
    </row>
    <row r="77" spans="1:46" x14ac:dyDescent="0.2">
      <c r="A77" s="168" t="s">
        <v>307</v>
      </c>
      <c r="B77" s="324" t="s">
        <v>46</v>
      </c>
      <c r="C77" s="168"/>
      <c r="D77" s="168" t="s">
        <v>308</v>
      </c>
      <c r="E77" s="436" t="s">
        <v>306</v>
      </c>
      <c r="F77" s="189" t="s">
        <v>14</v>
      </c>
      <c r="G77" s="172" t="s">
        <v>295</v>
      </c>
      <c r="H77" s="251"/>
      <c r="I77" s="165"/>
      <c r="J77" s="165"/>
      <c r="K77" s="165"/>
      <c r="L77" s="165"/>
      <c r="M77" s="168"/>
      <c r="N77" t="s">
        <v>296</v>
      </c>
    </row>
    <row r="78" spans="1:46" x14ac:dyDescent="0.2">
      <c r="A78" s="168" t="s">
        <v>309</v>
      </c>
      <c r="B78" s="324" t="s">
        <v>11</v>
      </c>
      <c r="C78" s="168"/>
      <c r="D78" s="168" t="s">
        <v>310</v>
      </c>
      <c r="E78" s="436" t="s">
        <v>48</v>
      </c>
      <c r="F78" s="189" t="s">
        <v>14</v>
      </c>
      <c r="G78" s="172" t="s">
        <v>295</v>
      </c>
      <c r="H78" s="11">
        <v>780</v>
      </c>
      <c r="I78" s="14">
        <f>SUM(H78*1.2)</f>
        <v>936</v>
      </c>
      <c r="J78" s="160"/>
      <c r="K78" s="160"/>
      <c r="L78" s="165"/>
      <c r="M78" s="296">
        <f t="shared" ref="M78" si="17">SUM(I78*200%)</f>
        <v>1872</v>
      </c>
    </row>
    <row r="79" spans="1:46" x14ac:dyDescent="0.2">
      <c r="A79" s="168" t="s">
        <v>311</v>
      </c>
      <c r="B79" s="324" t="s">
        <v>46</v>
      </c>
      <c r="C79" s="168"/>
      <c r="D79" s="168" t="s">
        <v>312</v>
      </c>
      <c r="E79" s="436"/>
      <c r="F79" s="189" t="s">
        <v>14</v>
      </c>
      <c r="G79" s="172" t="s">
        <v>295</v>
      </c>
      <c r="H79" s="251"/>
      <c r="I79" s="165"/>
      <c r="J79" s="165"/>
      <c r="K79" s="165"/>
      <c r="L79" s="165"/>
      <c r="M79" s="168"/>
    </row>
    <row r="80" spans="1:46" x14ac:dyDescent="0.2">
      <c r="A80" s="268" t="s">
        <v>313</v>
      </c>
      <c r="B80" s="449" t="s">
        <v>46</v>
      </c>
      <c r="C80" s="268" t="s">
        <v>314</v>
      </c>
      <c r="D80" s="268" t="s">
        <v>315</v>
      </c>
      <c r="E80" s="449" t="s">
        <v>306</v>
      </c>
      <c r="F80" s="272" t="s">
        <v>14</v>
      </c>
      <c r="G80" s="268" t="s">
        <v>295</v>
      </c>
      <c r="H80" s="186"/>
      <c r="I80" s="268" t="s">
        <v>314</v>
      </c>
      <c r="J80" s="268"/>
      <c r="K80" s="268" t="s">
        <v>314</v>
      </c>
      <c r="L80" s="268"/>
      <c r="M80" s="268" t="s">
        <v>314</v>
      </c>
      <c r="N80" s="191" t="s">
        <v>296</v>
      </c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</row>
    <row r="83" spans="1:47" x14ac:dyDescent="0.2">
      <c r="A83" s="31" t="s">
        <v>316</v>
      </c>
      <c r="B83" s="320"/>
      <c r="C83" s="31"/>
      <c r="D83" s="31"/>
      <c r="E83" s="129"/>
      <c r="F83" s="413"/>
      <c r="G83" s="32"/>
      <c r="H83" s="33"/>
      <c r="I83" s="34"/>
      <c r="J83" s="34"/>
      <c r="K83" s="34"/>
      <c r="L83" s="34"/>
      <c r="M83" s="34"/>
    </row>
    <row r="84" spans="1:47" x14ac:dyDescent="0.2">
      <c r="A84" s="192" t="s">
        <v>317</v>
      </c>
      <c r="B84" s="229" t="s">
        <v>318</v>
      </c>
      <c r="C84" s="194" t="s">
        <v>319</v>
      </c>
      <c r="D84" s="194" t="s">
        <v>320</v>
      </c>
      <c r="E84" s="80"/>
      <c r="F84" s="203" t="s">
        <v>314</v>
      </c>
      <c r="G84" s="194" t="s">
        <v>230</v>
      </c>
      <c r="H84" s="11">
        <v>406</v>
      </c>
      <c r="I84" s="14">
        <f>SUM(H84*1.2)</f>
        <v>487.2</v>
      </c>
      <c r="J84" s="160"/>
      <c r="K84" s="160"/>
      <c r="L84" s="165"/>
      <c r="M84" s="296">
        <f>SUM(I84*200%)</f>
        <v>974.4</v>
      </c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</row>
    <row r="85" spans="1:47" x14ac:dyDescent="0.2">
      <c r="A85" s="1" t="s">
        <v>321</v>
      </c>
      <c r="B85" s="53" t="s">
        <v>322</v>
      </c>
      <c r="C85" s="1" t="s">
        <v>323</v>
      </c>
      <c r="D85" s="1" t="s">
        <v>324</v>
      </c>
      <c r="E85" s="130" t="s">
        <v>132</v>
      </c>
      <c r="F85" s="55" t="s">
        <v>325</v>
      </c>
      <c r="G85" s="7" t="s">
        <v>67</v>
      </c>
      <c r="H85" s="11">
        <v>950</v>
      </c>
      <c r="I85" s="14">
        <f>SUM(H85*1.2)</f>
        <v>1140</v>
      </c>
      <c r="J85" s="160"/>
      <c r="K85" s="160"/>
      <c r="L85" s="165"/>
      <c r="M85" s="296">
        <v>3500</v>
      </c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</row>
    <row r="86" spans="1:47" x14ac:dyDescent="0.2">
      <c r="A86" s="1" t="s">
        <v>326</v>
      </c>
      <c r="B86" s="53" t="s">
        <v>322</v>
      </c>
      <c r="C86" s="1" t="s">
        <v>327</v>
      </c>
      <c r="D86" s="1" t="s">
        <v>328</v>
      </c>
      <c r="E86" s="130" t="s">
        <v>132</v>
      </c>
      <c r="F86" s="55" t="s">
        <v>325</v>
      </c>
      <c r="G86" s="7" t="s">
        <v>67</v>
      </c>
      <c r="H86" s="11">
        <v>950</v>
      </c>
      <c r="I86" s="14">
        <f>SUM(H86*1.2)</f>
        <v>1140</v>
      </c>
      <c r="J86" s="160"/>
      <c r="K86" s="160"/>
      <c r="L86" s="165"/>
      <c r="M86" s="296">
        <v>3500</v>
      </c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</row>
    <row r="87" spans="1:47" x14ac:dyDescent="0.2">
      <c r="A87" s="1" t="s">
        <v>329</v>
      </c>
      <c r="B87" s="53" t="s">
        <v>330</v>
      </c>
      <c r="C87" s="1" t="s">
        <v>331</v>
      </c>
      <c r="D87" s="1" t="s">
        <v>332</v>
      </c>
      <c r="E87" s="130"/>
      <c r="F87" s="55" t="s">
        <v>333</v>
      </c>
      <c r="G87" s="7" t="s">
        <v>295</v>
      </c>
      <c r="H87" s="11"/>
      <c r="I87" s="14"/>
      <c r="J87" s="160"/>
      <c r="K87" s="160"/>
      <c r="L87" s="165"/>
      <c r="M87" s="296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</row>
    <row r="88" spans="1:47" x14ac:dyDescent="0.2">
      <c r="A88" s="1" t="s">
        <v>334</v>
      </c>
      <c r="B88" s="53" t="s">
        <v>335</v>
      </c>
      <c r="C88" s="1" t="s">
        <v>336</v>
      </c>
      <c r="D88" s="1" t="s">
        <v>337</v>
      </c>
      <c r="E88" s="80"/>
      <c r="F88" s="101" t="s">
        <v>14</v>
      </c>
      <c r="G88" s="7" t="s">
        <v>67</v>
      </c>
      <c r="H88" s="11">
        <v>18.600000000000001</v>
      </c>
      <c r="I88" s="14">
        <f t="shared" ref="I88:I99" si="18">SUM(H88*1.2)</f>
        <v>22.32</v>
      </c>
      <c r="J88" s="160"/>
      <c r="K88" s="160"/>
      <c r="L88" s="165"/>
      <c r="M88" s="296">
        <f t="shared" ref="M88:M99" si="19">SUM(I88*200%)</f>
        <v>44.64</v>
      </c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</row>
    <row r="89" spans="1:47" ht="17" x14ac:dyDescent="0.2">
      <c r="A89" s="48" t="s">
        <v>338</v>
      </c>
      <c r="B89" s="414" t="s">
        <v>339</v>
      </c>
      <c r="C89" s="270" t="s">
        <v>340</v>
      </c>
      <c r="D89" s="225" t="s">
        <v>341</v>
      </c>
      <c r="E89" s="271"/>
      <c r="F89" s="414"/>
      <c r="G89" s="226" t="s">
        <v>15</v>
      </c>
      <c r="H89" s="49">
        <v>550</v>
      </c>
      <c r="I89" s="50">
        <f t="shared" si="18"/>
        <v>660</v>
      </c>
      <c r="J89" s="167"/>
      <c r="K89" s="167"/>
      <c r="L89" s="166"/>
      <c r="M89" s="304">
        <f t="shared" si="19"/>
        <v>1320</v>
      </c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191"/>
    </row>
    <row r="90" spans="1:47" ht="17" x14ac:dyDescent="0.2">
      <c r="A90" s="328" t="s">
        <v>342</v>
      </c>
      <c r="B90" s="233" t="s">
        <v>339</v>
      </c>
      <c r="C90" s="432" t="s">
        <v>343</v>
      </c>
      <c r="D90" s="219" t="s">
        <v>344</v>
      </c>
      <c r="E90" s="219" t="s">
        <v>314</v>
      </c>
      <c r="F90" s="233" t="s">
        <v>314</v>
      </c>
      <c r="G90" s="219" t="s">
        <v>345</v>
      </c>
      <c r="H90" s="49">
        <v>1956</v>
      </c>
      <c r="I90" s="50">
        <f t="shared" si="18"/>
        <v>2347.1999999999998</v>
      </c>
      <c r="J90" s="167"/>
      <c r="K90" s="167"/>
      <c r="L90" s="166"/>
      <c r="M90" s="304">
        <f t="shared" si="19"/>
        <v>4694.3999999999996</v>
      </c>
      <c r="N90" s="327"/>
      <c r="O90" s="327"/>
      <c r="P90" s="327"/>
      <c r="Q90" s="327"/>
      <c r="R90" s="327"/>
      <c r="S90" s="327"/>
      <c r="T90" s="327"/>
      <c r="U90" s="327"/>
      <c r="V90" s="327"/>
      <c r="W90" s="327"/>
      <c r="X90" s="327"/>
      <c r="Y90" s="327"/>
      <c r="Z90" s="327"/>
      <c r="AA90" s="327"/>
      <c r="AB90" s="327"/>
      <c r="AC90" s="327"/>
      <c r="AD90" s="327"/>
      <c r="AE90" s="327"/>
      <c r="AF90" s="327"/>
      <c r="AG90" s="327"/>
      <c r="AH90" s="327"/>
      <c r="AI90" s="327"/>
      <c r="AJ90" s="327"/>
      <c r="AK90" s="327"/>
      <c r="AL90" s="327"/>
      <c r="AM90" s="327"/>
      <c r="AN90" s="327"/>
      <c r="AO90" s="327"/>
      <c r="AP90" s="327"/>
      <c r="AQ90" s="327"/>
      <c r="AR90" s="327"/>
      <c r="AS90" s="327"/>
      <c r="AT90" s="327"/>
      <c r="AU90" s="191"/>
    </row>
    <row r="91" spans="1:47" ht="17" x14ac:dyDescent="0.2">
      <c r="A91" s="48" t="s">
        <v>346</v>
      </c>
      <c r="B91" s="101" t="s">
        <v>339</v>
      </c>
      <c r="C91" s="47" t="s">
        <v>347</v>
      </c>
      <c r="D91" s="48" t="s">
        <v>348</v>
      </c>
      <c r="E91" s="130" t="s">
        <v>48</v>
      </c>
      <c r="F91" s="101"/>
      <c r="G91" s="151" t="s">
        <v>345</v>
      </c>
      <c r="H91" s="49">
        <v>150</v>
      </c>
      <c r="I91" s="50">
        <f t="shared" si="18"/>
        <v>180</v>
      </c>
      <c r="J91" s="167"/>
      <c r="K91" s="167"/>
      <c r="L91" s="166"/>
      <c r="M91" s="304">
        <f t="shared" si="19"/>
        <v>360</v>
      </c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191"/>
    </row>
    <row r="92" spans="1:47" ht="17" x14ac:dyDescent="0.2">
      <c r="A92" s="48" t="s">
        <v>349</v>
      </c>
      <c r="B92" s="101" t="s">
        <v>339</v>
      </c>
      <c r="C92" s="47" t="s">
        <v>350</v>
      </c>
      <c r="D92" s="48" t="s">
        <v>351</v>
      </c>
      <c r="E92" s="130" t="s">
        <v>352</v>
      </c>
      <c r="F92" s="101"/>
      <c r="G92" s="151" t="s">
        <v>345</v>
      </c>
      <c r="H92" s="49">
        <v>450</v>
      </c>
      <c r="I92" s="50">
        <f t="shared" si="18"/>
        <v>540</v>
      </c>
      <c r="J92" s="167"/>
      <c r="K92" s="167"/>
      <c r="L92" s="166"/>
      <c r="M92" s="304">
        <f t="shared" si="19"/>
        <v>1080</v>
      </c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191"/>
    </row>
    <row r="93" spans="1:47" x14ac:dyDescent="0.2">
      <c r="A93" s="1" t="s">
        <v>353</v>
      </c>
      <c r="B93" s="53" t="s">
        <v>354</v>
      </c>
      <c r="C93" s="1" t="s">
        <v>355</v>
      </c>
      <c r="D93" s="1" t="s">
        <v>356</v>
      </c>
      <c r="E93" s="80" t="s">
        <v>175</v>
      </c>
      <c r="F93" s="101" t="s">
        <v>357</v>
      </c>
      <c r="G93" s="7" t="s">
        <v>63</v>
      </c>
      <c r="H93" s="11">
        <v>271</v>
      </c>
      <c r="I93" s="14">
        <f t="shared" si="18"/>
        <v>325.2</v>
      </c>
      <c r="J93" s="160"/>
      <c r="K93" s="160"/>
      <c r="L93" s="165"/>
      <c r="M93" s="296">
        <f t="shared" si="19"/>
        <v>650.4</v>
      </c>
    </row>
    <row r="94" spans="1:47" x14ac:dyDescent="0.2">
      <c r="A94" s="192" t="s">
        <v>358</v>
      </c>
      <c r="B94" s="229" t="s">
        <v>354</v>
      </c>
      <c r="C94" s="194" t="s">
        <v>359</v>
      </c>
      <c r="D94" s="194" t="s">
        <v>360</v>
      </c>
      <c r="E94" s="203" t="s">
        <v>175</v>
      </c>
      <c r="F94" s="203" t="s">
        <v>14</v>
      </c>
      <c r="G94" s="194" t="s">
        <v>63</v>
      </c>
      <c r="H94" s="11">
        <v>271</v>
      </c>
      <c r="I94" s="14">
        <f t="shared" si="18"/>
        <v>325.2</v>
      </c>
      <c r="J94" s="160"/>
      <c r="K94" s="160"/>
      <c r="L94" s="165"/>
      <c r="M94" s="296">
        <f t="shared" si="19"/>
        <v>650.4</v>
      </c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</row>
    <row r="95" spans="1:47" x14ac:dyDescent="0.2">
      <c r="A95" s="794" t="s">
        <v>316</v>
      </c>
      <c r="B95" s="53" t="s">
        <v>361</v>
      </c>
      <c r="C95" s="1" t="s">
        <v>362</v>
      </c>
      <c r="D95" s="1" t="s">
        <v>363</v>
      </c>
      <c r="E95" s="80" t="s">
        <v>132</v>
      </c>
      <c r="F95" s="101" t="s">
        <v>357</v>
      </c>
      <c r="G95" s="7" t="s">
        <v>163</v>
      </c>
      <c r="H95" s="11">
        <v>206</v>
      </c>
      <c r="I95" s="14">
        <f t="shared" si="18"/>
        <v>247.2</v>
      </c>
      <c r="J95" s="160"/>
      <c r="K95" s="160"/>
      <c r="L95" s="165"/>
      <c r="M95" s="296">
        <f t="shared" si="19"/>
        <v>494.4</v>
      </c>
    </row>
    <row r="96" spans="1:47" ht="34" x14ac:dyDescent="0.2">
      <c r="A96" s="48" t="s">
        <v>364</v>
      </c>
      <c r="B96" s="101" t="s">
        <v>365</v>
      </c>
      <c r="C96" s="47" t="s">
        <v>366</v>
      </c>
      <c r="D96" s="48" t="s">
        <v>367</v>
      </c>
      <c r="E96" s="130" t="s">
        <v>48</v>
      </c>
      <c r="F96" s="101" t="s">
        <v>14</v>
      </c>
      <c r="G96" s="151" t="s">
        <v>345</v>
      </c>
      <c r="H96" s="49">
        <v>1800</v>
      </c>
      <c r="I96" s="50">
        <f t="shared" si="18"/>
        <v>2160</v>
      </c>
      <c r="J96" s="167"/>
      <c r="K96" s="167"/>
      <c r="L96" s="166"/>
      <c r="M96" s="304">
        <f t="shared" si="19"/>
        <v>4320</v>
      </c>
    </row>
    <row r="97" spans="1:47" x14ac:dyDescent="0.2">
      <c r="A97" s="1" t="s">
        <v>368</v>
      </c>
      <c r="B97" s="53" t="s">
        <v>369</v>
      </c>
      <c r="C97" s="1" t="s">
        <v>370</v>
      </c>
      <c r="D97" s="1" t="s">
        <v>371</v>
      </c>
      <c r="E97" s="80" t="s">
        <v>372</v>
      </c>
      <c r="F97" s="55" t="s">
        <v>373</v>
      </c>
      <c r="G97" s="7" t="s">
        <v>63</v>
      </c>
      <c r="H97" s="11">
        <v>407</v>
      </c>
      <c r="I97" s="14">
        <f t="shared" si="18"/>
        <v>488.4</v>
      </c>
      <c r="J97" s="160"/>
      <c r="K97" s="160"/>
      <c r="L97" s="165"/>
      <c r="M97" s="296">
        <f t="shared" si="19"/>
        <v>976.8</v>
      </c>
    </row>
    <row r="98" spans="1:47" x14ac:dyDescent="0.2">
      <c r="A98" s="1" t="s">
        <v>374</v>
      </c>
      <c r="B98" s="53" t="s">
        <v>369</v>
      </c>
      <c r="C98" s="1" t="s">
        <v>375</v>
      </c>
      <c r="D98" s="1" t="s">
        <v>376</v>
      </c>
      <c r="E98" s="80" t="s">
        <v>132</v>
      </c>
      <c r="F98" s="101" t="s">
        <v>357</v>
      </c>
      <c r="G98" s="7" t="s">
        <v>163</v>
      </c>
      <c r="H98" s="11">
        <v>1573</v>
      </c>
      <c r="I98" s="14">
        <f t="shared" si="18"/>
        <v>1887.6</v>
      </c>
      <c r="J98" s="160"/>
      <c r="K98" s="160"/>
      <c r="L98" s="165"/>
      <c r="M98" s="296">
        <f t="shared" si="19"/>
        <v>3775.2</v>
      </c>
    </row>
    <row r="99" spans="1:47" x14ac:dyDescent="0.2">
      <c r="A99" s="239" t="s">
        <v>377</v>
      </c>
      <c r="B99" s="315" t="s">
        <v>378</v>
      </c>
      <c r="C99" s="239" t="s">
        <v>379</v>
      </c>
      <c r="D99" s="239" t="s">
        <v>380</v>
      </c>
      <c r="E99" s="240" t="s">
        <v>132</v>
      </c>
      <c r="F99" s="241"/>
      <c r="G99" s="242" t="s">
        <v>381</v>
      </c>
      <c r="H99" s="243">
        <v>275</v>
      </c>
      <c r="I99" s="244">
        <f t="shared" si="18"/>
        <v>330</v>
      </c>
      <c r="J99" s="245"/>
      <c r="K99" s="245">
        <f>SUM(I99*150%)</f>
        <v>495</v>
      </c>
      <c r="L99" s="246"/>
      <c r="M99" s="297">
        <f t="shared" si="19"/>
        <v>660</v>
      </c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</row>
    <row r="100" spans="1:47" x14ac:dyDescent="0.2">
      <c r="A100" s="6"/>
      <c r="B100" s="106"/>
      <c r="C100" s="6"/>
      <c r="D100" s="6"/>
      <c r="E100" s="89"/>
      <c r="F100" s="74"/>
      <c r="G100" s="35"/>
      <c r="H100" s="25"/>
    </row>
    <row r="101" spans="1:47" x14ac:dyDescent="0.2">
      <c r="A101" s="41" t="s">
        <v>382</v>
      </c>
      <c r="B101" s="321"/>
      <c r="C101" s="42"/>
      <c r="D101" s="42"/>
      <c r="E101" s="131"/>
      <c r="F101" s="415"/>
      <c r="G101" s="43"/>
      <c r="H101" s="42"/>
      <c r="I101" s="44"/>
      <c r="J101" s="44"/>
      <c r="K101" s="44"/>
      <c r="L101" s="44"/>
      <c r="M101" s="44"/>
    </row>
    <row r="102" spans="1:47" s="2" customFormat="1" x14ac:dyDescent="0.2">
      <c r="A102" s="1" t="s">
        <v>383</v>
      </c>
      <c r="B102" s="322" t="s">
        <v>46</v>
      </c>
      <c r="C102" s="1" t="s">
        <v>384</v>
      </c>
      <c r="D102" s="1" t="s">
        <v>385</v>
      </c>
      <c r="E102" s="80" t="s">
        <v>48</v>
      </c>
      <c r="F102" s="101" t="s">
        <v>386</v>
      </c>
      <c r="G102" s="3" t="s">
        <v>387</v>
      </c>
      <c r="H102" s="11">
        <v>140</v>
      </c>
      <c r="I102" s="14">
        <f>SUM(H102*1.2)</f>
        <v>168</v>
      </c>
      <c r="J102" s="160"/>
      <c r="K102" s="160"/>
      <c r="L102" s="165"/>
      <c r="M102" s="296">
        <f>SUM(I102*200%)</f>
        <v>336</v>
      </c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 s="153"/>
    </row>
    <row r="103" spans="1:47" s="2" customFormat="1" x14ac:dyDescent="0.2">
      <c r="A103" s="1" t="s">
        <v>388</v>
      </c>
      <c r="B103" s="322" t="s">
        <v>46</v>
      </c>
      <c r="C103" s="1" t="s">
        <v>389</v>
      </c>
      <c r="D103" s="1" t="s">
        <v>390</v>
      </c>
      <c r="E103" s="80" t="s">
        <v>48</v>
      </c>
      <c r="F103" s="101" t="s">
        <v>386</v>
      </c>
      <c r="G103" s="7" t="s">
        <v>387</v>
      </c>
      <c r="H103" s="11">
        <v>211</v>
      </c>
      <c r="I103" s="14">
        <f>SUM(H103*1.2)</f>
        <v>253.2</v>
      </c>
      <c r="J103" s="160"/>
      <c r="K103" s="160"/>
      <c r="L103" s="165"/>
      <c r="M103" s="296">
        <f t="shared" ref="M103:M119" si="20">SUM(I103*200%)</f>
        <v>506.4</v>
      </c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 s="153"/>
    </row>
    <row r="104" spans="1:47" s="45" customFormat="1" ht="34" x14ac:dyDescent="0.2">
      <c r="A104" s="47" t="s">
        <v>391</v>
      </c>
      <c r="B104" s="53" t="s">
        <v>11</v>
      </c>
      <c r="C104" s="48" t="s">
        <v>392</v>
      </c>
      <c r="D104" s="48" t="s">
        <v>393</v>
      </c>
      <c r="E104" s="130" t="s">
        <v>132</v>
      </c>
      <c r="F104" s="101" t="s">
        <v>357</v>
      </c>
      <c r="G104" s="151" t="s">
        <v>387</v>
      </c>
      <c r="H104" s="49">
        <v>465</v>
      </c>
      <c r="I104" s="50">
        <f>SUM(H104*1.2)</f>
        <v>558</v>
      </c>
      <c r="J104" s="167"/>
      <c r="K104" s="167"/>
      <c r="L104" s="166"/>
      <c r="M104" s="304">
        <f t="shared" si="20"/>
        <v>1116</v>
      </c>
    </row>
    <row r="105" spans="1:47" s="45" customFormat="1" ht="17" x14ac:dyDescent="0.2">
      <c r="A105" s="47" t="s">
        <v>394</v>
      </c>
      <c r="B105" s="318" t="s">
        <v>11</v>
      </c>
      <c r="C105" s="225" t="s">
        <v>395</v>
      </c>
      <c r="D105" s="225" t="s">
        <v>396</v>
      </c>
      <c r="E105" s="228" t="s">
        <v>48</v>
      </c>
      <c r="F105" s="101" t="s">
        <v>357</v>
      </c>
      <c r="G105" s="226" t="s">
        <v>295</v>
      </c>
      <c r="H105" s="227">
        <v>775</v>
      </c>
      <c r="I105" s="50">
        <f>SUM(H105*1.2)</f>
        <v>930</v>
      </c>
      <c r="J105" s="167"/>
      <c r="K105" s="167"/>
      <c r="L105" s="166"/>
      <c r="M105" s="304">
        <f t="shared" ref="M105" si="21">SUM(I105*200%)</f>
        <v>1860</v>
      </c>
    </row>
    <row r="106" spans="1:47" s="45" customFormat="1" ht="17" x14ac:dyDescent="0.2">
      <c r="A106" s="199" t="s">
        <v>397</v>
      </c>
      <c r="B106" s="229" t="s">
        <v>46</v>
      </c>
      <c r="C106" s="194" t="s">
        <v>398</v>
      </c>
      <c r="D106" s="194" t="s">
        <v>399</v>
      </c>
      <c r="E106" s="229" t="s">
        <v>48</v>
      </c>
      <c r="F106" s="101" t="s">
        <v>357</v>
      </c>
      <c r="G106" s="226" t="s">
        <v>295</v>
      </c>
      <c r="H106" s="227">
        <v>860</v>
      </c>
      <c r="I106" s="50">
        <f t="shared" ref="I106:I107" si="22">SUM(H106*1.2)</f>
        <v>1032</v>
      </c>
      <c r="J106" s="167"/>
      <c r="K106" s="167"/>
      <c r="L106" s="166"/>
      <c r="M106" s="304">
        <f t="shared" ref="M106:M107" si="23">SUM(I106*200%)</f>
        <v>2064</v>
      </c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</row>
    <row r="107" spans="1:47" s="45" customFormat="1" ht="17" x14ac:dyDescent="0.2">
      <c r="A107" s="201" t="s">
        <v>400</v>
      </c>
      <c r="B107" s="230" t="s">
        <v>46</v>
      </c>
      <c r="C107" s="197" t="s">
        <v>401</v>
      </c>
      <c r="D107" s="197" t="s">
        <v>402</v>
      </c>
      <c r="E107" s="230" t="s">
        <v>48</v>
      </c>
      <c r="F107" s="101" t="s">
        <v>357</v>
      </c>
      <c r="G107" s="226" t="s">
        <v>295</v>
      </c>
      <c r="H107" s="227">
        <v>995</v>
      </c>
      <c r="I107" s="50">
        <f t="shared" si="22"/>
        <v>1194</v>
      </c>
      <c r="J107" s="167"/>
      <c r="K107" s="167"/>
      <c r="L107" s="166"/>
      <c r="M107" s="304">
        <f t="shared" si="23"/>
        <v>2388</v>
      </c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</row>
    <row r="108" spans="1:47" s="45" customFormat="1" x14ac:dyDescent="0.2">
      <c r="A108" s="540" t="s">
        <v>403</v>
      </c>
      <c r="B108" s="541" t="s">
        <v>404</v>
      </c>
      <c r="C108" s="540"/>
      <c r="D108" s="540" t="s">
        <v>405</v>
      </c>
      <c r="E108" s="542" t="s">
        <v>48</v>
      </c>
      <c r="F108" s="542" t="s">
        <v>406</v>
      </c>
      <c r="G108" s="540" t="s">
        <v>29</v>
      </c>
      <c r="H108" s="543" t="s">
        <v>407</v>
      </c>
      <c r="I108" s="543" t="s">
        <v>407</v>
      </c>
      <c r="J108" s="543"/>
      <c r="K108" s="543" t="s">
        <v>407</v>
      </c>
      <c r="L108" s="543"/>
      <c r="M108" s="543" t="s">
        <v>407</v>
      </c>
      <c r="N108" s="550"/>
      <c r="O108" s="544"/>
      <c r="P108" s="544"/>
      <c r="Q108" s="544"/>
      <c r="R108" s="544"/>
      <c r="S108" s="544"/>
      <c r="T108" s="544"/>
      <c r="U108" s="544"/>
      <c r="V108" s="544"/>
      <c r="W108" s="544"/>
      <c r="X108" s="544"/>
      <c r="Y108" s="544"/>
      <c r="Z108" s="544"/>
      <c r="AA108" s="544"/>
      <c r="AB108" s="544"/>
      <c r="AC108" s="544"/>
      <c r="AD108" s="544"/>
      <c r="AE108" s="544"/>
      <c r="AF108" s="544"/>
      <c r="AG108" s="544"/>
      <c r="AH108" s="544"/>
      <c r="AI108" s="544"/>
      <c r="AJ108" s="544"/>
      <c r="AK108" s="544"/>
      <c r="AL108" s="544"/>
      <c r="AM108" s="544"/>
      <c r="AN108" s="544"/>
      <c r="AO108" s="544"/>
      <c r="AP108" s="544"/>
      <c r="AQ108" s="544"/>
      <c r="AR108" s="544"/>
      <c r="AS108" s="544"/>
      <c r="AT108" s="544"/>
      <c r="AU108" s="545"/>
    </row>
    <row r="109" spans="1:47" s="45" customFormat="1" x14ac:dyDescent="0.2">
      <c r="A109" s="168" t="s">
        <v>408</v>
      </c>
      <c r="B109" s="546" t="s">
        <v>46</v>
      </c>
      <c r="C109" s="168"/>
      <c r="D109" s="168" t="s">
        <v>409</v>
      </c>
      <c r="E109" s="249" t="s">
        <v>48</v>
      </c>
      <c r="F109" s="547" t="s">
        <v>386</v>
      </c>
      <c r="G109" s="172" t="s">
        <v>230</v>
      </c>
      <c r="H109" s="496" t="s">
        <v>407</v>
      </c>
      <c r="I109" s="496" t="s">
        <v>407</v>
      </c>
      <c r="J109" s="496"/>
      <c r="K109" s="496" t="s">
        <v>407</v>
      </c>
      <c r="L109" s="496"/>
      <c r="M109" s="496" t="s">
        <v>407</v>
      </c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s="45" customFormat="1" x14ac:dyDescent="0.2">
      <c r="A110" s="168" t="s">
        <v>410</v>
      </c>
      <c r="B110" s="546" t="s">
        <v>46</v>
      </c>
      <c r="C110" s="168"/>
      <c r="D110" s="168" t="s">
        <v>411</v>
      </c>
      <c r="E110" s="249" t="s">
        <v>48</v>
      </c>
      <c r="F110" s="547" t="s">
        <v>386</v>
      </c>
      <c r="G110" s="172" t="s">
        <v>230</v>
      </c>
      <c r="H110" s="496" t="s">
        <v>407</v>
      </c>
      <c r="I110" s="496" t="s">
        <v>407</v>
      </c>
      <c r="J110" s="496"/>
      <c r="K110" s="496" t="s">
        <v>407</v>
      </c>
      <c r="L110" s="496"/>
      <c r="M110" s="496" t="s">
        <v>407</v>
      </c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s="2" customFormat="1" x14ac:dyDescent="0.2">
      <c r="A111" s="1" t="s">
        <v>412</v>
      </c>
      <c r="B111" s="322" t="s">
        <v>413</v>
      </c>
      <c r="C111" s="1" t="s">
        <v>414</v>
      </c>
      <c r="D111" s="1" t="s">
        <v>415</v>
      </c>
      <c r="E111" s="80" t="s">
        <v>48</v>
      </c>
      <c r="F111" s="101" t="s">
        <v>416</v>
      </c>
      <c r="G111" s="7" t="s">
        <v>387</v>
      </c>
      <c r="H111" s="11">
        <v>33</v>
      </c>
      <c r="I111" s="14">
        <f>SUM(H111*1.2)</f>
        <v>39.6</v>
      </c>
      <c r="J111" s="160"/>
      <c r="K111" s="160"/>
      <c r="L111" s="165"/>
      <c r="M111" s="296">
        <f t="shared" si="20"/>
        <v>79.2</v>
      </c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 s="153"/>
    </row>
    <row r="112" spans="1:47" s="2" customFormat="1" x14ac:dyDescent="0.2">
      <c r="A112" s="1" t="s">
        <v>417</v>
      </c>
      <c r="B112" s="322" t="s">
        <v>413</v>
      </c>
      <c r="C112" s="1" t="s">
        <v>418</v>
      </c>
      <c r="D112" s="1" t="s">
        <v>419</v>
      </c>
      <c r="E112" s="80" t="s">
        <v>48</v>
      </c>
      <c r="F112" s="101" t="s">
        <v>416</v>
      </c>
      <c r="G112" s="7" t="s">
        <v>67</v>
      </c>
      <c r="H112" s="11">
        <v>38.5</v>
      </c>
      <c r="I112" s="14">
        <f t="shared" ref="I112:I113" si="24">SUM(H112*1.2)</f>
        <v>46.199999999999996</v>
      </c>
      <c r="J112" s="160"/>
      <c r="K112" s="160"/>
      <c r="L112" s="165"/>
      <c r="M112" s="296">
        <f t="shared" si="20"/>
        <v>92.399999999999991</v>
      </c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 s="153"/>
    </row>
    <row r="113" spans="1:47" s="2" customFormat="1" x14ac:dyDescent="0.2">
      <c r="A113" s="1" t="s">
        <v>420</v>
      </c>
      <c r="B113" s="322" t="s">
        <v>413</v>
      </c>
      <c r="C113" s="1" t="s">
        <v>421</v>
      </c>
      <c r="D113" s="1" t="s">
        <v>422</v>
      </c>
      <c r="E113" s="80" t="s">
        <v>48</v>
      </c>
      <c r="F113" s="101" t="s">
        <v>416</v>
      </c>
      <c r="G113" s="7" t="s">
        <v>67</v>
      </c>
      <c r="H113" s="11">
        <v>49.5</v>
      </c>
      <c r="I113" s="14">
        <f t="shared" si="24"/>
        <v>59.4</v>
      </c>
      <c r="J113" s="160"/>
      <c r="K113" s="160"/>
      <c r="L113" s="165"/>
      <c r="M113" s="296">
        <f t="shared" si="20"/>
        <v>118.8</v>
      </c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 s="155"/>
      <c r="AQ113" s="154"/>
    </row>
    <row r="114" spans="1:47" s="2" customFormat="1" x14ac:dyDescent="0.2">
      <c r="A114" s="168" t="s">
        <v>423</v>
      </c>
      <c r="B114" s="546" t="s">
        <v>46</v>
      </c>
      <c r="C114" s="168"/>
      <c r="D114" s="168" t="s">
        <v>424</v>
      </c>
      <c r="E114" s="249" t="s">
        <v>48</v>
      </c>
      <c r="F114" s="547" t="s">
        <v>425</v>
      </c>
      <c r="G114" s="172" t="s">
        <v>67</v>
      </c>
      <c r="H114" s="251">
        <v>6</v>
      </c>
      <c r="I114" s="165">
        <f t="shared" ref="I114:I119" si="25">SUM(H114*1.2)</f>
        <v>7.1999999999999993</v>
      </c>
      <c r="J114" s="165"/>
      <c r="K114" s="165"/>
      <c r="L114" s="165"/>
      <c r="M114" s="165">
        <f>SUM(I114*200%)</f>
        <v>14.399999999999999</v>
      </c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s="2" customFormat="1" x14ac:dyDescent="0.2">
      <c r="A115" s="136" t="s">
        <v>426</v>
      </c>
      <c r="B115" s="551" t="s">
        <v>46</v>
      </c>
      <c r="C115" s="136" t="s">
        <v>427</v>
      </c>
      <c r="D115" s="136" t="s">
        <v>428</v>
      </c>
      <c r="E115" s="552" t="s">
        <v>429</v>
      </c>
      <c r="F115" s="553" t="s">
        <v>386</v>
      </c>
      <c r="G115" s="133" t="s">
        <v>67</v>
      </c>
      <c r="H115" s="248">
        <v>55</v>
      </c>
      <c r="I115" s="408">
        <f t="shared" si="25"/>
        <v>66</v>
      </c>
      <c r="J115" s="177"/>
      <c r="K115" s="177"/>
      <c r="L115" s="171"/>
      <c r="M115" s="305">
        <f t="shared" si="20"/>
        <v>132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 s="153"/>
    </row>
    <row r="116" spans="1:47" s="2" customFormat="1" x14ac:dyDescent="0.2">
      <c r="A116" s="168" t="s">
        <v>430</v>
      </c>
      <c r="B116" s="546" t="s">
        <v>11</v>
      </c>
      <c r="C116" s="168" t="s">
        <v>431</v>
      </c>
      <c r="D116" s="168" t="s">
        <v>432</v>
      </c>
      <c r="E116" s="249" t="s">
        <v>429</v>
      </c>
      <c r="F116" s="547" t="s">
        <v>386</v>
      </c>
      <c r="G116" s="172" t="s">
        <v>387</v>
      </c>
      <c r="H116" s="251">
        <v>5</v>
      </c>
      <c r="I116" s="165">
        <f t="shared" si="25"/>
        <v>6</v>
      </c>
      <c r="J116" s="165"/>
      <c r="K116" s="165"/>
      <c r="L116" s="165"/>
      <c r="M116" s="165">
        <f t="shared" ref="M116" si="26">SUM(I116*200%)</f>
        <v>12</v>
      </c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 s="153"/>
    </row>
    <row r="117" spans="1:47" s="2" customFormat="1" x14ac:dyDescent="0.2">
      <c r="A117" s="168" t="s">
        <v>433</v>
      </c>
      <c r="B117" s="546" t="s">
        <v>46</v>
      </c>
      <c r="C117" s="168" t="s">
        <v>434</v>
      </c>
      <c r="D117" s="168" t="s">
        <v>435</v>
      </c>
      <c r="E117" s="249" t="s">
        <v>429</v>
      </c>
      <c r="F117" s="547" t="s">
        <v>386</v>
      </c>
      <c r="G117" s="172" t="s">
        <v>67</v>
      </c>
      <c r="H117" s="251">
        <v>80</v>
      </c>
      <c r="I117" s="165">
        <f t="shared" si="25"/>
        <v>96</v>
      </c>
      <c r="J117" s="165"/>
      <c r="K117" s="165"/>
      <c r="L117" s="165"/>
      <c r="M117" s="165">
        <f t="shared" si="20"/>
        <v>192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 s="153"/>
    </row>
    <row r="118" spans="1:47" s="2" customFormat="1" x14ac:dyDescent="0.2">
      <c r="A118" s="168" t="s">
        <v>436</v>
      </c>
      <c r="B118" s="546" t="s">
        <v>46</v>
      </c>
      <c r="C118" s="168" t="s">
        <v>437</v>
      </c>
      <c r="D118" s="168" t="s">
        <v>438</v>
      </c>
      <c r="E118" s="249" t="s">
        <v>429</v>
      </c>
      <c r="F118" s="547" t="s">
        <v>386</v>
      </c>
      <c r="G118" s="172" t="s">
        <v>67</v>
      </c>
      <c r="H118" s="251">
        <v>85</v>
      </c>
      <c r="I118" s="165">
        <f t="shared" si="25"/>
        <v>102</v>
      </c>
      <c r="J118" s="165"/>
      <c r="K118" s="165"/>
      <c r="L118" s="165"/>
      <c r="M118" s="165">
        <f t="shared" si="20"/>
        <v>204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 s="153"/>
    </row>
    <row r="119" spans="1:47" s="2" customFormat="1" x14ac:dyDescent="0.2">
      <c r="A119" s="168" t="s">
        <v>439</v>
      </c>
      <c r="B119" s="546" t="s">
        <v>46</v>
      </c>
      <c r="C119" s="168" t="s">
        <v>440</v>
      </c>
      <c r="D119" s="168" t="s">
        <v>441</v>
      </c>
      <c r="E119" s="249" t="s">
        <v>429</v>
      </c>
      <c r="F119" s="547" t="s">
        <v>386</v>
      </c>
      <c r="G119" s="172" t="s">
        <v>67</v>
      </c>
      <c r="H119" s="251">
        <v>10</v>
      </c>
      <c r="I119" s="165">
        <f t="shared" si="25"/>
        <v>12</v>
      </c>
      <c r="J119" s="165"/>
      <c r="K119" s="165"/>
      <c r="L119" s="165"/>
      <c r="M119" s="165">
        <f t="shared" si="20"/>
        <v>24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 s="153"/>
    </row>
    <row r="120" spans="1:47" x14ac:dyDescent="0.2">
      <c r="A120" s="168" t="s">
        <v>442</v>
      </c>
      <c r="B120" s="546" t="s">
        <v>46</v>
      </c>
      <c r="C120" s="168"/>
      <c r="D120" s="168" t="s">
        <v>443</v>
      </c>
      <c r="E120" s="249" t="s">
        <v>48</v>
      </c>
      <c r="F120" s="547" t="s">
        <v>386</v>
      </c>
      <c r="G120" s="172" t="s">
        <v>230</v>
      </c>
      <c r="H120" s="496" t="s">
        <v>407</v>
      </c>
      <c r="I120" s="496" t="s">
        <v>407</v>
      </c>
      <c r="J120" s="496"/>
      <c r="K120" s="496" t="s">
        <v>407</v>
      </c>
      <c r="L120" s="496"/>
      <c r="M120" s="496" t="s">
        <v>407</v>
      </c>
    </row>
    <row r="121" spans="1:47" x14ac:dyDescent="0.2">
      <c r="A121" s="168" t="s">
        <v>444</v>
      </c>
      <c r="B121" s="546" t="s">
        <v>46</v>
      </c>
      <c r="C121" s="168"/>
      <c r="D121" s="168" t="s">
        <v>445</v>
      </c>
      <c r="E121" s="249" t="s">
        <v>48</v>
      </c>
      <c r="F121" s="547" t="s">
        <v>386</v>
      </c>
      <c r="G121" s="172" t="s">
        <v>230</v>
      </c>
      <c r="H121" s="496" t="s">
        <v>407</v>
      </c>
      <c r="I121" s="496" t="s">
        <v>407</v>
      </c>
      <c r="J121" s="496"/>
      <c r="K121" s="496" t="s">
        <v>407</v>
      </c>
      <c r="L121" s="496"/>
      <c r="M121" s="496" t="s">
        <v>407</v>
      </c>
    </row>
    <row r="122" spans="1:47" x14ac:dyDescent="0.2">
      <c r="A122" s="168" t="s">
        <v>446</v>
      </c>
      <c r="B122" s="546" t="s">
        <v>11</v>
      </c>
      <c r="C122" s="168"/>
      <c r="D122" s="168" t="s">
        <v>447</v>
      </c>
      <c r="E122" s="249" t="s">
        <v>48</v>
      </c>
      <c r="F122" s="547" t="s">
        <v>386</v>
      </c>
      <c r="G122" s="172" t="s">
        <v>230</v>
      </c>
      <c r="H122" s="496" t="s">
        <v>407</v>
      </c>
      <c r="I122" s="496" t="s">
        <v>407</v>
      </c>
      <c r="J122" s="496"/>
      <c r="K122" s="496" t="s">
        <v>407</v>
      </c>
      <c r="L122" s="496"/>
      <c r="M122" s="496" t="s">
        <v>407</v>
      </c>
    </row>
    <row r="123" spans="1:47" x14ac:dyDescent="0.2">
      <c r="A123" s="168" t="s">
        <v>448</v>
      </c>
      <c r="B123" s="546" t="s">
        <v>11</v>
      </c>
      <c r="C123" s="168"/>
      <c r="D123" s="168" t="s">
        <v>449</v>
      </c>
      <c r="E123" s="249" t="s">
        <v>48</v>
      </c>
      <c r="F123" s="547" t="s">
        <v>450</v>
      </c>
      <c r="G123" s="172" t="s">
        <v>230</v>
      </c>
      <c r="H123" s="496" t="s">
        <v>407</v>
      </c>
      <c r="I123" s="496" t="s">
        <v>407</v>
      </c>
      <c r="J123" s="496"/>
      <c r="K123" s="496" t="s">
        <v>407</v>
      </c>
      <c r="L123" s="496"/>
      <c r="M123" s="496" t="s">
        <v>407</v>
      </c>
    </row>
    <row r="124" spans="1:47" x14ac:dyDescent="0.2">
      <c r="A124" s="681" t="s">
        <v>451</v>
      </c>
      <c r="B124" s="546" t="s">
        <v>11</v>
      </c>
      <c r="C124" s="168"/>
      <c r="D124" s="168" t="s">
        <v>449</v>
      </c>
      <c r="E124" s="249" t="s">
        <v>48</v>
      </c>
      <c r="F124" s="547" t="s">
        <v>450</v>
      </c>
      <c r="G124" s="172" t="s">
        <v>230</v>
      </c>
      <c r="H124" s="251">
        <v>24000</v>
      </c>
      <c r="I124" s="165">
        <f>SUM(H124*1.2)</f>
        <v>28800</v>
      </c>
      <c r="J124" s="165">
        <f>SUM(I124*135%)</f>
        <v>38880</v>
      </c>
      <c r="K124" s="165">
        <f>SUM(I124*150%)</f>
        <v>43200</v>
      </c>
      <c r="M124" s="165">
        <f>SUM(I124*200%)</f>
        <v>57600</v>
      </c>
    </row>
    <row r="125" spans="1:47" s="186" customFormat="1" x14ac:dyDescent="0.2">
      <c r="A125" s="268" t="s">
        <v>452</v>
      </c>
      <c r="B125" s="423" t="s">
        <v>46</v>
      </c>
      <c r="C125" s="268" t="s">
        <v>314</v>
      </c>
      <c r="D125" s="268" t="s">
        <v>453</v>
      </c>
      <c r="E125" s="272" t="s">
        <v>48</v>
      </c>
      <c r="F125" s="272" t="s">
        <v>386</v>
      </c>
      <c r="G125" s="268" t="s">
        <v>230</v>
      </c>
      <c r="H125" s="496" t="s">
        <v>407</v>
      </c>
      <c r="I125" s="496" t="s">
        <v>407</v>
      </c>
      <c r="J125" s="496"/>
      <c r="K125" s="496" t="s">
        <v>454</v>
      </c>
      <c r="L125" s="496"/>
      <c r="M125" s="496" t="s">
        <v>407</v>
      </c>
      <c r="N125" s="549"/>
      <c r="O125" s="539"/>
      <c r="P125" s="539"/>
      <c r="Q125" s="539"/>
      <c r="R125" s="539"/>
      <c r="S125" s="539"/>
      <c r="T125" s="539"/>
      <c r="U125" s="539"/>
      <c r="V125" s="539"/>
      <c r="W125" s="539"/>
      <c r="X125" s="539"/>
      <c r="Y125" s="539"/>
      <c r="Z125" s="539"/>
      <c r="AA125" s="539"/>
      <c r="AB125" s="539"/>
      <c r="AC125" s="539"/>
      <c r="AD125" s="539"/>
      <c r="AE125" s="539"/>
      <c r="AF125" s="539"/>
      <c r="AG125" s="539"/>
      <c r="AH125" s="539"/>
      <c r="AI125" s="539"/>
      <c r="AJ125" s="539"/>
      <c r="AK125" s="539"/>
      <c r="AL125" s="539"/>
      <c r="AM125" s="539"/>
      <c r="AN125" s="539"/>
      <c r="AO125" s="539"/>
      <c r="AP125" s="539"/>
      <c r="AQ125" s="539"/>
      <c r="AR125" s="539"/>
      <c r="AS125" s="539"/>
      <c r="AT125" s="539"/>
    </row>
    <row r="126" spans="1:47" s="545" customFormat="1" x14ac:dyDescent="0.2">
      <c r="A126" s="168" t="s">
        <v>455</v>
      </c>
      <c r="B126" s="546" t="s">
        <v>46</v>
      </c>
      <c r="C126" s="168"/>
      <c r="D126" s="168" t="s">
        <v>456</v>
      </c>
      <c r="E126" s="249" t="s">
        <v>48</v>
      </c>
      <c r="F126" s="547" t="s">
        <v>386</v>
      </c>
      <c r="G126" s="172" t="s">
        <v>295</v>
      </c>
      <c r="H126" s="251">
        <v>60</v>
      </c>
      <c r="I126" s="165">
        <f t="shared" ref="I126" si="27">SUM(H126*1.2)</f>
        <v>72</v>
      </c>
      <c r="J126" s="165"/>
      <c r="K126" s="165"/>
      <c r="L126" s="165"/>
      <c r="M126" s="165">
        <f>SUM(I126*200%)</f>
        <v>144</v>
      </c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x14ac:dyDescent="0.2">
      <c r="A127" s="268" t="s">
        <v>457</v>
      </c>
      <c r="B127" s="423" t="s">
        <v>458</v>
      </c>
      <c r="C127" s="268"/>
      <c r="D127" s="268" t="s">
        <v>459</v>
      </c>
      <c r="E127" s="272"/>
      <c r="F127" s="272" t="s">
        <v>294</v>
      </c>
      <c r="G127" s="268" t="s">
        <v>29</v>
      </c>
      <c r="H127" s="496" t="s">
        <v>407</v>
      </c>
      <c r="I127" s="548" t="s">
        <v>407</v>
      </c>
      <c r="J127" s="548"/>
      <c r="K127" s="548" t="s">
        <v>407</v>
      </c>
      <c r="L127" s="548"/>
      <c r="M127" s="548" t="s">
        <v>407</v>
      </c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</row>
    <row r="129" spans="1:47" s="30" customFormat="1" x14ac:dyDescent="0.2">
      <c r="A129" s="26" t="s">
        <v>460</v>
      </c>
      <c r="B129" s="323"/>
      <c r="C129" s="26"/>
      <c r="D129" s="26"/>
      <c r="E129" s="132"/>
      <c r="F129" s="416"/>
      <c r="G129" s="27"/>
      <c r="H129" s="28"/>
      <c r="I129" s="29"/>
      <c r="J129" s="29"/>
      <c r="K129" s="29"/>
      <c r="L129" s="29"/>
      <c r="M129" s="29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  <c r="AG129" s="152"/>
      <c r="AH129" s="152"/>
      <c r="AI129" s="152"/>
      <c r="AJ129" s="152"/>
      <c r="AK129" s="152"/>
      <c r="AL129" s="152"/>
      <c r="AM129" s="152"/>
      <c r="AN129" s="152"/>
      <c r="AO129" s="152"/>
      <c r="AP129" s="152"/>
      <c r="AQ129" s="152"/>
      <c r="AR129" s="152"/>
      <c r="AS129" s="152"/>
    </row>
    <row r="130" spans="1:47" s="30" customFormat="1" x14ac:dyDescent="0.2">
      <c r="A130" s="192" t="s">
        <v>461</v>
      </c>
      <c r="B130" s="233" t="s">
        <v>46</v>
      </c>
      <c r="C130" s="194" t="s">
        <v>462</v>
      </c>
      <c r="D130" s="194" t="s">
        <v>463</v>
      </c>
      <c r="E130" s="203" t="s">
        <v>464</v>
      </c>
      <c r="F130" s="203" t="s">
        <v>14</v>
      </c>
      <c r="G130" s="194" t="s">
        <v>23</v>
      </c>
      <c r="H130" s="231">
        <v>8300</v>
      </c>
      <c r="I130" s="200">
        <f>SUM(H130*1.2)</f>
        <v>9960</v>
      </c>
      <c r="J130" s="200"/>
      <c r="K130" s="200">
        <f>SUM(I130*150%)</f>
        <v>14940</v>
      </c>
      <c r="L130" s="200">
        <f>SUM(I130*180%)</f>
        <v>17928</v>
      </c>
      <c r="M130" s="200">
        <f>SUM(I130*200%)</f>
        <v>19920</v>
      </c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  <c r="AS130" s="152"/>
    </row>
    <row r="131" spans="1:47" s="30" customFormat="1" x14ac:dyDescent="0.2">
      <c r="A131" s="195" t="s">
        <v>465</v>
      </c>
      <c r="B131" s="308" t="s">
        <v>46</v>
      </c>
      <c r="C131" s="197" t="s">
        <v>466</v>
      </c>
      <c r="D131" s="197" t="s">
        <v>467</v>
      </c>
      <c r="E131" s="205" t="s">
        <v>464</v>
      </c>
      <c r="F131" s="205" t="s">
        <v>14</v>
      </c>
      <c r="G131" s="194" t="s">
        <v>23</v>
      </c>
      <c r="H131" s="232">
        <v>8800</v>
      </c>
      <c r="I131" s="200">
        <f t="shared" ref="I131:I183" si="28">SUM(H131*1.2)</f>
        <v>10560</v>
      </c>
      <c r="J131" s="200"/>
      <c r="K131" s="200">
        <f t="shared" ref="K131:K170" si="29">SUM(I131*150%)</f>
        <v>15840</v>
      </c>
      <c r="L131" s="200">
        <f>SUM(I131*180%)</f>
        <v>19008</v>
      </c>
      <c r="M131" s="200">
        <f t="shared" ref="M131:M183" si="30">SUM(I131*200%)</f>
        <v>21120</v>
      </c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2"/>
      <c r="AG131" s="152"/>
      <c r="AH131" s="152"/>
      <c r="AI131" s="152"/>
      <c r="AJ131" s="152"/>
      <c r="AK131" s="152"/>
      <c r="AL131" s="152"/>
      <c r="AM131" s="152"/>
      <c r="AN131" s="152"/>
      <c r="AO131" s="152"/>
      <c r="AP131" s="152"/>
      <c r="AQ131" s="152"/>
      <c r="AR131" s="152"/>
      <c r="AS131" s="152"/>
    </row>
    <row r="132" spans="1:47" s="312" customFormat="1" ht="34" x14ac:dyDescent="0.2">
      <c r="A132" s="306" t="s">
        <v>468</v>
      </c>
      <c r="B132" s="233" t="s">
        <v>46</v>
      </c>
      <c r="C132" s="307" t="s">
        <v>469</v>
      </c>
      <c r="D132" s="307" t="s">
        <v>470</v>
      </c>
      <c r="E132" s="308" t="s">
        <v>464</v>
      </c>
      <c r="F132" s="308" t="s">
        <v>14</v>
      </c>
      <c r="G132" s="219" t="s">
        <v>23</v>
      </c>
      <c r="H132" s="309">
        <v>10093</v>
      </c>
      <c r="I132" s="220">
        <f t="shared" si="28"/>
        <v>12111.6</v>
      </c>
      <c r="J132" s="220"/>
      <c r="K132" s="220">
        <f t="shared" si="29"/>
        <v>18167.400000000001</v>
      </c>
      <c r="L132" s="220">
        <f t="shared" ref="L132:L184" si="31">SUM(I132*180%)</f>
        <v>21800.880000000001</v>
      </c>
      <c r="M132" s="220">
        <f t="shared" si="30"/>
        <v>24223.200000000001</v>
      </c>
      <c r="N132" s="310"/>
      <c r="O132" s="311"/>
      <c r="P132" s="311"/>
      <c r="Q132" s="311"/>
      <c r="R132" s="311"/>
      <c r="S132" s="311"/>
      <c r="T132" s="311"/>
      <c r="U132" s="311"/>
      <c r="V132" s="311"/>
      <c r="W132" s="311"/>
      <c r="X132" s="311"/>
      <c r="Y132" s="311"/>
      <c r="Z132" s="311"/>
      <c r="AA132" s="311"/>
      <c r="AB132" s="311"/>
      <c r="AC132" s="311"/>
      <c r="AD132" s="311"/>
      <c r="AE132" s="311"/>
      <c r="AF132" s="311"/>
      <c r="AG132" s="311"/>
      <c r="AH132" s="311"/>
      <c r="AI132" s="311"/>
      <c r="AJ132" s="311"/>
      <c r="AK132" s="311"/>
      <c r="AL132" s="311"/>
      <c r="AM132" s="311"/>
      <c r="AN132" s="311"/>
      <c r="AO132" s="311"/>
      <c r="AP132" s="311"/>
      <c r="AQ132" s="311"/>
      <c r="AR132" s="311"/>
      <c r="AS132" s="311"/>
      <c r="AT132" s="311"/>
      <c r="AU132" s="311"/>
    </row>
    <row r="133" spans="1:47" s="312" customFormat="1" ht="34" x14ac:dyDescent="0.2">
      <c r="A133" s="306" t="s">
        <v>471</v>
      </c>
      <c r="B133" s="308" t="s">
        <v>46</v>
      </c>
      <c r="C133" s="307" t="s">
        <v>472</v>
      </c>
      <c r="D133" s="307" t="s">
        <v>473</v>
      </c>
      <c r="E133" s="308" t="s">
        <v>464</v>
      </c>
      <c r="F133" s="308" t="s">
        <v>14</v>
      </c>
      <c r="G133" s="219" t="s">
        <v>23</v>
      </c>
      <c r="H133" s="309">
        <v>8600</v>
      </c>
      <c r="I133" s="220">
        <f t="shared" si="28"/>
        <v>10320</v>
      </c>
      <c r="J133" s="220"/>
      <c r="K133" s="220">
        <f t="shared" si="29"/>
        <v>15480</v>
      </c>
      <c r="L133" s="220">
        <f t="shared" si="31"/>
        <v>18576</v>
      </c>
      <c r="M133" s="220">
        <f t="shared" si="30"/>
        <v>20640</v>
      </c>
      <c r="N133" s="310"/>
      <c r="O133" s="311"/>
      <c r="P133" s="311"/>
      <c r="Q133" s="311"/>
      <c r="R133" s="311"/>
      <c r="S133" s="311"/>
      <c r="T133" s="311"/>
      <c r="U133" s="311"/>
      <c r="V133" s="311"/>
      <c r="W133" s="311"/>
      <c r="X133" s="311"/>
      <c r="Y133" s="311"/>
      <c r="Z133" s="311"/>
      <c r="AA133" s="311"/>
      <c r="AB133" s="311"/>
      <c r="AC133" s="311"/>
      <c r="AD133" s="311"/>
      <c r="AE133" s="311"/>
      <c r="AF133" s="311"/>
      <c r="AG133" s="311"/>
      <c r="AH133" s="311"/>
      <c r="AI133" s="311"/>
      <c r="AJ133" s="311"/>
      <c r="AK133" s="311"/>
      <c r="AL133" s="311"/>
      <c r="AM133" s="311"/>
      <c r="AN133" s="311"/>
      <c r="AO133" s="311"/>
      <c r="AP133" s="311"/>
      <c r="AQ133" s="311"/>
      <c r="AR133" s="311"/>
      <c r="AS133" s="311"/>
      <c r="AT133" s="311"/>
      <c r="AU133" s="311"/>
    </row>
    <row r="134" spans="1:47" s="312" customFormat="1" ht="34" x14ac:dyDescent="0.2">
      <c r="A134" s="306" t="s">
        <v>474</v>
      </c>
      <c r="B134" s="308" t="s">
        <v>46</v>
      </c>
      <c r="C134" s="307" t="s">
        <v>475</v>
      </c>
      <c r="D134" s="307" t="s">
        <v>476</v>
      </c>
      <c r="E134" s="308" t="s">
        <v>464</v>
      </c>
      <c r="F134" s="308" t="s">
        <v>14</v>
      </c>
      <c r="G134" s="219" t="s">
        <v>23</v>
      </c>
      <c r="H134" s="309">
        <v>8500</v>
      </c>
      <c r="I134" s="220">
        <f t="shared" si="28"/>
        <v>10200</v>
      </c>
      <c r="J134" s="220"/>
      <c r="K134" s="220">
        <f t="shared" si="29"/>
        <v>15300</v>
      </c>
      <c r="L134" s="220">
        <f t="shared" si="31"/>
        <v>18360</v>
      </c>
      <c r="M134" s="220">
        <f t="shared" si="30"/>
        <v>20400</v>
      </c>
      <c r="N134" s="310"/>
      <c r="O134" s="311"/>
      <c r="P134" s="311"/>
      <c r="Q134" s="311"/>
      <c r="R134" s="311"/>
      <c r="S134" s="311"/>
      <c r="T134" s="311"/>
      <c r="U134" s="311"/>
      <c r="V134" s="311"/>
      <c r="W134" s="311"/>
      <c r="X134" s="311"/>
      <c r="Y134" s="311"/>
      <c r="Z134" s="311"/>
      <c r="AA134" s="311"/>
      <c r="AB134" s="311"/>
      <c r="AC134" s="311"/>
      <c r="AD134" s="311"/>
      <c r="AE134" s="311"/>
      <c r="AF134" s="311"/>
      <c r="AG134" s="311"/>
      <c r="AH134" s="311"/>
      <c r="AI134" s="311"/>
      <c r="AJ134" s="311"/>
      <c r="AK134" s="311"/>
      <c r="AL134" s="311"/>
      <c r="AM134" s="311"/>
      <c r="AN134" s="311"/>
      <c r="AO134" s="311"/>
      <c r="AP134" s="311"/>
      <c r="AQ134" s="311"/>
      <c r="AR134" s="311"/>
      <c r="AS134" s="311"/>
      <c r="AT134" s="311"/>
      <c r="AU134" s="311"/>
    </row>
    <row r="135" spans="1:47" x14ac:dyDescent="0.2">
      <c r="A135" s="195" t="s">
        <v>477</v>
      </c>
      <c r="B135" s="230" t="s">
        <v>46</v>
      </c>
      <c r="C135" s="197" t="s">
        <v>478</v>
      </c>
      <c r="D135" s="197" t="s">
        <v>479</v>
      </c>
      <c r="E135" s="205" t="s">
        <v>464</v>
      </c>
      <c r="F135" s="205" t="s">
        <v>14</v>
      </c>
      <c r="G135" s="194" t="s">
        <v>23</v>
      </c>
      <c r="H135" s="232">
        <v>9200</v>
      </c>
      <c r="I135" s="200">
        <f t="shared" si="28"/>
        <v>11040</v>
      </c>
      <c r="J135" s="200"/>
      <c r="K135" s="200">
        <f t="shared" si="29"/>
        <v>16560</v>
      </c>
      <c r="L135" s="200">
        <f t="shared" si="31"/>
        <v>19872</v>
      </c>
      <c r="M135" s="200">
        <f t="shared" si="30"/>
        <v>22080</v>
      </c>
    </row>
    <row r="136" spans="1:47" s="45" customFormat="1" ht="34" x14ac:dyDescent="0.2">
      <c r="A136" s="306" t="s">
        <v>480</v>
      </c>
      <c r="B136" s="308" t="s">
        <v>11</v>
      </c>
      <c r="C136" s="307" t="s">
        <v>481</v>
      </c>
      <c r="D136" s="307" t="s">
        <v>482</v>
      </c>
      <c r="E136" s="308" t="s">
        <v>464</v>
      </c>
      <c r="F136" s="308" t="s">
        <v>14</v>
      </c>
      <c r="G136" s="219" t="s">
        <v>23</v>
      </c>
      <c r="H136" s="309">
        <v>8700</v>
      </c>
      <c r="I136" s="220">
        <f t="shared" ref="I136" si="32">SUM(H136*1.2)</f>
        <v>10440</v>
      </c>
      <c r="J136" s="220"/>
      <c r="K136" s="220">
        <f t="shared" ref="K136" si="33">SUM(I136*150%)</f>
        <v>15660</v>
      </c>
      <c r="L136" s="220">
        <f t="shared" ref="L136" si="34">SUM(I136*180%)</f>
        <v>18792</v>
      </c>
      <c r="M136" s="220">
        <f t="shared" ref="M136" si="35">SUM(I136*200%)</f>
        <v>20880</v>
      </c>
    </row>
    <row r="137" spans="1:47" s="45" customFormat="1" ht="34" x14ac:dyDescent="0.2">
      <c r="A137" s="306" t="s">
        <v>483</v>
      </c>
      <c r="B137" s="308" t="s">
        <v>11</v>
      </c>
      <c r="C137" s="307" t="s">
        <v>484</v>
      </c>
      <c r="D137" s="307" t="s">
        <v>485</v>
      </c>
      <c r="E137" s="308" t="s">
        <v>464</v>
      </c>
      <c r="F137" s="308" t="s">
        <v>14</v>
      </c>
      <c r="G137" s="219" t="s">
        <v>23</v>
      </c>
      <c r="H137" s="309">
        <v>9500</v>
      </c>
      <c r="I137" s="220">
        <v>11620</v>
      </c>
      <c r="J137" s="220"/>
      <c r="K137" s="220">
        <f t="shared" ref="K137" si="36">SUM(I137*150%)</f>
        <v>17430</v>
      </c>
      <c r="L137" s="220">
        <f t="shared" ref="L137" si="37">SUM(I137*180%)</f>
        <v>20916</v>
      </c>
      <c r="M137" s="220">
        <f t="shared" ref="M137" si="38">SUM(I137*200%)</f>
        <v>23240</v>
      </c>
    </row>
    <row r="138" spans="1:47" ht="34" x14ac:dyDescent="0.2">
      <c r="A138" s="306" t="s">
        <v>486</v>
      </c>
      <c r="B138" s="308" t="s">
        <v>46</v>
      </c>
      <c r="C138" s="307" t="s">
        <v>481</v>
      </c>
      <c r="D138" s="307" t="s">
        <v>487</v>
      </c>
      <c r="E138" s="308" t="s">
        <v>464</v>
      </c>
      <c r="F138" s="308" t="s">
        <v>14</v>
      </c>
      <c r="G138" s="219" t="s">
        <v>23</v>
      </c>
      <c r="H138" s="309">
        <v>9086</v>
      </c>
      <c r="I138" s="220">
        <f t="shared" si="28"/>
        <v>10903.199999999999</v>
      </c>
      <c r="J138" s="220"/>
      <c r="K138" s="220">
        <f t="shared" si="29"/>
        <v>16354.8</v>
      </c>
      <c r="L138" s="220">
        <f t="shared" si="31"/>
        <v>19625.759999999998</v>
      </c>
      <c r="M138" s="220">
        <f t="shared" si="30"/>
        <v>21806.399999999998</v>
      </c>
      <c r="AK138">
        <v>0</v>
      </c>
    </row>
    <row r="139" spans="1:47" ht="34" x14ac:dyDescent="0.2">
      <c r="A139" s="306" t="s">
        <v>488</v>
      </c>
      <c r="B139" s="308" t="s">
        <v>46</v>
      </c>
      <c r="C139" s="307" t="s">
        <v>481</v>
      </c>
      <c r="D139" s="307" t="s">
        <v>489</v>
      </c>
      <c r="E139" s="308" t="s">
        <v>464</v>
      </c>
      <c r="F139" s="308" t="s">
        <v>14</v>
      </c>
      <c r="G139" s="219" t="s">
        <v>23</v>
      </c>
      <c r="H139" s="309">
        <v>10252</v>
      </c>
      <c r="I139" s="220">
        <f t="shared" ref="I139" si="39">SUM(H139*1.2)</f>
        <v>12302.4</v>
      </c>
      <c r="J139" s="220"/>
      <c r="K139" s="220">
        <f t="shared" ref="K139" si="40">SUM(I139*150%)</f>
        <v>18453.599999999999</v>
      </c>
      <c r="L139" s="220">
        <f t="shared" si="31"/>
        <v>22144.32</v>
      </c>
      <c r="M139" s="220">
        <f t="shared" ref="M139" si="41">SUM(I139*200%)</f>
        <v>24604.799999999999</v>
      </c>
    </row>
    <row r="140" spans="1:47" ht="34" x14ac:dyDescent="0.2">
      <c r="A140" s="306" t="s">
        <v>490</v>
      </c>
      <c r="B140" s="308" t="s">
        <v>46</v>
      </c>
      <c r="C140" s="307" t="s">
        <v>481</v>
      </c>
      <c r="D140" s="307" t="s">
        <v>491</v>
      </c>
      <c r="E140" s="308" t="s">
        <v>464</v>
      </c>
      <c r="F140" s="308" t="s">
        <v>14</v>
      </c>
      <c r="G140" s="219" t="s">
        <v>23</v>
      </c>
      <c r="H140" s="309">
        <v>12584</v>
      </c>
      <c r="I140" s="220">
        <f t="shared" ref="I140" si="42">SUM(H140*1.2)</f>
        <v>15100.8</v>
      </c>
      <c r="J140" s="220"/>
      <c r="K140" s="220">
        <f t="shared" ref="K140" si="43">SUM(I140*150%)</f>
        <v>22651.199999999997</v>
      </c>
      <c r="L140" s="220">
        <f t="shared" ref="L140" si="44">SUM(I140*180%)</f>
        <v>27181.439999999999</v>
      </c>
      <c r="M140" s="220">
        <f t="shared" ref="M140" si="45">SUM(I140*200%)</f>
        <v>30201.599999999999</v>
      </c>
    </row>
    <row r="141" spans="1:47" x14ac:dyDescent="0.2">
      <c r="A141" s="195" t="s">
        <v>492</v>
      </c>
      <c r="B141" s="230" t="s">
        <v>46</v>
      </c>
      <c r="C141" s="197" t="s">
        <v>493</v>
      </c>
      <c r="D141" s="197" t="s">
        <v>494</v>
      </c>
      <c r="E141" s="205" t="s">
        <v>464</v>
      </c>
      <c r="F141" s="205" t="s">
        <v>14</v>
      </c>
      <c r="G141" s="194" t="s">
        <v>23</v>
      </c>
      <c r="H141" s="232">
        <v>8150</v>
      </c>
      <c r="I141" s="200">
        <f t="shared" si="28"/>
        <v>9780</v>
      </c>
      <c r="J141" s="200"/>
      <c r="K141" s="200">
        <f t="shared" si="29"/>
        <v>14670</v>
      </c>
      <c r="L141" s="200">
        <f t="shared" si="31"/>
        <v>17604</v>
      </c>
      <c r="M141" s="200">
        <f t="shared" si="30"/>
        <v>19560</v>
      </c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  <c r="AD141" s="191"/>
      <c r="AE141" s="191"/>
      <c r="AF141" s="191"/>
      <c r="AG141" s="191"/>
      <c r="AH141" s="191"/>
      <c r="AI141" s="191"/>
      <c r="AJ141" s="191"/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</row>
    <row r="142" spans="1:47" s="45" customFormat="1" ht="34" x14ac:dyDescent="0.2">
      <c r="A142" s="306" t="s">
        <v>495</v>
      </c>
      <c r="B142" s="308" t="s">
        <v>46</v>
      </c>
      <c r="C142" s="307" t="s">
        <v>496</v>
      </c>
      <c r="D142" s="307" t="s">
        <v>497</v>
      </c>
      <c r="E142" s="308" t="s">
        <v>464</v>
      </c>
      <c r="F142" s="308" t="s">
        <v>14</v>
      </c>
      <c r="G142" s="219" t="s">
        <v>23</v>
      </c>
      <c r="H142" s="309">
        <v>10500</v>
      </c>
      <c r="I142" s="220">
        <f t="shared" si="28"/>
        <v>12600</v>
      </c>
      <c r="J142" s="220"/>
      <c r="K142" s="220">
        <f t="shared" si="29"/>
        <v>18900</v>
      </c>
      <c r="L142" s="220">
        <f t="shared" si="31"/>
        <v>22680</v>
      </c>
      <c r="M142" s="220">
        <f t="shared" si="30"/>
        <v>25200</v>
      </c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  <c r="AA142" s="327"/>
      <c r="AB142" s="327"/>
      <c r="AC142" s="327"/>
      <c r="AD142" s="327"/>
      <c r="AE142" s="327"/>
      <c r="AF142" s="327"/>
      <c r="AG142" s="327"/>
      <c r="AH142" s="327"/>
      <c r="AI142" s="327"/>
      <c r="AJ142" s="327"/>
      <c r="AK142" s="327"/>
      <c r="AL142" s="327"/>
      <c r="AM142" s="327"/>
      <c r="AN142" s="327"/>
      <c r="AO142" s="327"/>
      <c r="AP142" s="327"/>
      <c r="AQ142" s="327"/>
      <c r="AR142" s="327"/>
      <c r="AS142" s="327"/>
      <c r="AT142" s="327"/>
    </row>
    <row r="143" spans="1:47" s="45" customFormat="1" ht="34" x14ac:dyDescent="0.2">
      <c r="A143" s="306" t="s">
        <v>498</v>
      </c>
      <c r="B143" s="308" t="s">
        <v>46</v>
      </c>
      <c r="C143" s="307" t="s">
        <v>496</v>
      </c>
      <c r="D143" s="307" t="s">
        <v>499</v>
      </c>
      <c r="E143" s="308" t="s">
        <v>464</v>
      </c>
      <c r="F143" s="308" t="s">
        <v>14</v>
      </c>
      <c r="G143" s="219" t="s">
        <v>23</v>
      </c>
      <c r="H143" s="309">
        <v>10482</v>
      </c>
      <c r="I143" s="220">
        <f t="shared" ref="I143" si="46">SUM(H143*1.2)</f>
        <v>12578.4</v>
      </c>
      <c r="J143" s="220"/>
      <c r="K143" s="220">
        <f t="shared" ref="K143" si="47">SUM(I143*150%)</f>
        <v>18867.599999999999</v>
      </c>
      <c r="L143" s="220">
        <f t="shared" ref="L143" si="48">SUM(I143*180%)</f>
        <v>22641.119999999999</v>
      </c>
      <c r="M143" s="220">
        <f t="shared" ref="M143" si="49">SUM(I143*200%)</f>
        <v>25156.799999999999</v>
      </c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27"/>
      <c r="Z143" s="327"/>
      <c r="AA143" s="327"/>
      <c r="AB143" s="327"/>
      <c r="AC143" s="327"/>
      <c r="AD143" s="327"/>
      <c r="AE143" s="327"/>
      <c r="AF143" s="327"/>
      <c r="AG143" s="327"/>
      <c r="AH143" s="327"/>
      <c r="AI143" s="327"/>
      <c r="AJ143" s="327"/>
      <c r="AK143" s="327"/>
      <c r="AL143" s="327"/>
      <c r="AM143" s="327"/>
      <c r="AN143" s="327"/>
      <c r="AO143" s="327"/>
      <c r="AP143" s="327"/>
      <c r="AQ143" s="327"/>
      <c r="AR143" s="327"/>
      <c r="AS143" s="327"/>
      <c r="AT143" s="327"/>
    </row>
    <row r="144" spans="1:47" x14ac:dyDescent="0.2">
      <c r="A144" s="328" t="s">
        <v>500</v>
      </c>
      <c r="B144" s="233" t="s">
        <v>46</v>
      </c>
      <c r="C144" s="219" t="s">
        <v>501</v>
      </c>
      <c r="D144" s="219" t="s">
        <v>502</v>
      </c>
      <c r="E144" s="233" t="s">
        <v>464</v>
      </c>
      <c r="F144" s="233" t="s">
        <v>14</v>
      </c>
      <c r="G144" s="219" t="s">
        <v>23</v>
      </c>
      <c r="H144" s="309">
        <v>8500</v>
      </c>
      <c r="I144" s="220">
        <f t="shared" si="28"/>
        <v>10200</v>
      </c>
      <c r="J144" s="220"/>
      <c r="K144" s="220">
        <f t="shared" si="29"/>
        <v>15300</v>
      </c>
      <c r="L144" s="220">
        <f t="shared" si="31"/>
        <v>18360</v>
      </c>
      <c r="M144" s="220">
        <f t="shared" si="30"/>
        <v>20400</v>
      </c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</row>
    <row r="145" spans="1:47" x14ac:dyDescent="0.2">
      <c r="A145" s="313" t="s">
        <v>503</v>
      </c>
      <c r="B145" s="233" t="s">
        <v>46</v>
      </c>
      <c r="C145" s="307" t="s">
        <v>504</v>
      </c>
      <c r="D145" s="307" t="s">
        <v>505</v>
      </c>
      <c r="E145" s="308"/>
      <c r="F145" s="308"/>
      <c r="G145" s="219"/>
      <c r="H145" s="309">
        <v>9550</v>
      </c>
      <c r="I145" s="220">
        <f t="shared" ref="I145" si="50">SUM(H145*1.2)</f>
        <v>11460</v>
      </c>
      <c r="J145" s="220"/>
      <c r="K145" s="220">
        <f t="shared" ref="K145" si="51">SUM(I145*150%)</f>
        <v>17190</v>
      </c>
      <c r="L145" s="220">
        <f t="shared" ref="L145" si="52">SUM(I145*180%)</f>
        <v>20628</v>
      </c>
      <c r="M145" s="220">
        <f t="shared" ref="M145" si="53">SUM(I145*200%)</f>
        <v>22920</v>
      </c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  <c r="AM145" s="191"/>
      <c r="AN145" s="191"/>
      <c r="AO145" s="191"/>
      <c r="AP145" s="191"/>
      <c r="AQ145" s="191"/>
      <c r="AR145" s="191"/>
      <c r="AS145" s="191"/>
      <c r="AT145" s="191"/>
      <c r="AU145" s="191"/>
    </row>
    <row r="146" spans="1:47" x14ac:dyDescent="0.2">
      <c r="A146" s="313" t="s">
        <v>506</v>
      </c>
      <c r="B146" s="308" t="s">
        <v>46</v>
      </c>
      <c r="C146" s="307" t="s">
        <v>507</v>
      </c>
      <c r="D146" s="307" t="s">
        <v>508</v>
      </c>
      <c r="E146" s="308" t="s">
        <v>255</v>
      </c>
      <c r="F146" s="308" t="s">
        <v>14</v>
      </c>
      <c r="G146" s="219" t="s">
        <v>23</v>
      </c>
      <c r="H146" s="309">
        <v>11200</v>
      </c>
      <c r="I146" s="220">
        <f t="shared" si="28"/>
        <v>13440</v>
      </c>
      <c r="J146" s="220"/>
      <c r="K146" s="220">
        <f t="shared" si="29"/>
        <v>20160</v>
      </c>
      <c r="L146" s="220">
        <f t="shared" si="31"/>
        <v>24192</v>
      </c>
      <c r="M146" s="220">
        <f t="shared" si="30"/>
        <v>26880</v>
      </c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L146" s="191"/>
      <c r="AM146" s="191"/>
      <c r="AN146" s="191"/>
      <c r="AO146" s="191"/>
      <c r="AP146" s="191"/>
      <c r="AQ146" s="191"/>
      <c r="AR146" s="191"/>
      <c r="AS146" s="191"/>
      <c r="AT146" s="191"/>
    </row>
    <row r="147" spans="1:47" ht="34" x14ac:dyDescent="0.2">
      <c r="A147" s="306" t="s">
        <v>509</v>
      </c>
      <c r="B147" s="308" t="s">
        <v>46</v>
      </c>
      <c r="C147" s="307" t="s">
        <v>507</v>
      </c>
      <c r="D147" s="307" t="s">
        <v>510</v>
      </c>
      <c r="E147" s="308" t="s">
        <v>255</v>
      </c>
      <c r="F147" s="308" t="s">
        <v>14</v>
      </c>
      <c r="G147" s="219" t="s">
        <v>23</v>
      </c>
      <c r="H147" s="309">
        <v>12366</v>
      </c>
      <c r="I147" s="220">
        <f t="shared" ref="I147" si="54">SUM(H147*1.2)</f>
        <v>14839.199999999999</v>
      </c>
      <c r="J147" s="220"/>
      <c r="K147" s="220">
        <f t="shared" ref="K147" si="55">SUM(I147*150%)</f>
        <v>22258.799999999999</v>
      </c>
      <c r="L147" s="220">
        <f t="shared" ref="L147" si="56">SUM(I147*180%)</f>
        <v>26710.559999999998</v>
      </c>
      <c r="M147" s="220">
        <f t="shared" ref="M147" si="57">SUM(I147*200%)</f>
        <v>29678.399999999998</v>
      </c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L147" s="191"/>
      <c r="AM147" s="191"/>
      <c r="AN147" s="191"/>
      <c r="AO147" s="191"/>
      <c r="AP147" s="191"/>
      <c r="AQ147" s="191"/>
      <c r="AR147" s="191"/>
      <c r="AS147" s="191"/>
      <c r="AT147" s="191"/>
    </row>
    <row r="148" spans="1:47" ht="34" x14ac:dyDescent="0.2">
      <c r="A148" s="306" t="s">
        <v>511</v>
      </c>
      <c r="B148" s="308" t="s">
        <v>46</v>
      </c>
      <c r="C148" s="307" t="s">
        <v>507</v>
      </c>
      <c r="D148" s="307" t="s">
        <v>512</v>
      </c>
      <c r="E148" s="308" t="s">
        <v>255</v>
      </c>
      <c r="F148" s="308" t="s">
        <v>14</v>
      </c>
      <c r="G148" s="219" t="s">
        <v>23</v>
      </c>
      <c r="H148" s="309">
        <v>13532</v>
      </c>
      <c r="I148" s="220">
        <f t="shared" si="28"/>
        <v>16238.4</v>
      </c>
      <c r="J148" s="220"/>
      <c r="K148" s="220">
        <f t="shared" si="29"/>
        <v>24357.599999999999</v>
      </c>
      <c r="L148" s="220">
        <f t="shared" si="31"/>
        <v>29229.119999999999</v>
      </c>
      <c r="M148" s="220">
        <f t="shared" si="30"/>
        <v>32476.799999999999</v>
      </c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  <c r="AM148" s="191"/>
      <c r="AN148" s="191"/>
      <c r="AO148" s="191"/>
      <c r="AP148" s="191"/>
      <c r="AQ148" s="191"/>
      <c r="AR148" s="191"/>
      <c r="AS148" s="191"/>
      <c r="AT148" s="191"/>
    </row>
    <row r="149" spans="1:47" x14ac:dyDescent="0.2">
      <c r="A149" s="313" t="s">
        <v>513</v>
      </c>
      <c r="B149" s="308" t="s">
        <v>46</v>
      </c>
      <c r="C149" s="307" t="s">
        <v>514</v>
      </c>
      <c r="D149" s="307" t="s">
        <v>515</v>
      </c>
      <c r="E149" s="308" t="s">
        <v>255</v>
      </c>
      <c r="F149" s="308" t="s">
        <v>14</v>
      </c>
      <c r="G149" s="219" t="s">
        <v>23</v>
      </c>
      <c r="H149" s="309">
        <v>12200</v>
      </c>
      <c r="I149" s="220">
        <f t="shared" si="28"/>
        <v>14640</v>
      </c>
      <c r="J149" s="220"/>
      <c r="K149" s="220">
        <f t="shared" si="29"/>
        <v>21960</v>
      </c>
      <c r="L149" s="220">
        <f t="shared" si="31"/>
        <v>26352</v>
      </c>
      <c r="M149" s="220">
        <f t="shared" si="30"/>
        <v>29280</v>
      </c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  <c r="AM149" s="191"/>
      <c r="AN149" s="191"/>
      <c r="AO149" s="191"/>
      <c r="AP149" s="191"/>
      <c r="AQ149" s="191"/>
      <c r="AR149" s="191"/>
      <c r="AS149" s="191"/>
      <c r="AT149" s="191"/>
    </row>
    <row r="150" spans="1:47" ht="34" x14ac:dyDescent="0.2">
      <c r="A150" s="306" t="s">
        <v>516</v>
      </c>
      <c r="B150" s="308" t="s">
        <v>46</v>
      </c>
      <c r="C150" s="307" t="s">
        <v>514</v>
      </c>
      <c r="D150" s="307" t="s">
        <v>517</v>
      </c>
      <c r="E150" s="308" t="s">
        <v>255</v>
      </c>
      <c r="F150" s="308" t="s">
        <v>14</v>
      </c>
      <c r="G150" s="219" t="s">
        <v>23</v>
      </c>
      <c r="H150" s="309">
        <v>13366</v>
      </c>
      <c r="I150" s="220">
        <f t="shared" ref="I150" si="58">SUM(H150*1.2)</f>
        <v>16039.199999999999</v>
      </c>
      <c r="J150" s="220"/>
      <c r="K150" s="220">
        <f t="shared" ref="K150" si="59">SUM(I150*150%)</f>
        <v>24058.799999999999</v>
      </c>
      <c r="L150" s="220">
        <f t="shared" ref="L150" si="60">SUM(I150*180%)</f>
        <v>28870.559999999998</v>
      </c>
      <c r="M150" s="220">
        <f t="shared" ref="M150" si="61">SUM(I150*200%)</f>
        <v>32078.399999999998</v>
      </c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L150" s="191"/>
      <c r="AM150" s="191"/>
      <c r="AN150" s="191"/>
      <c r="AO150" s="191"/>
      <c r="AP150" s="191"/>
      <c r="AQ150" s="191"/>
      <c r="AR150" s="191"/>
      <c r="AS150" s="191"/>
      <c r="AT150" s="191"/>
    </row>
    <row r="151" spans="1:47" ht="34" x14ac:dyDescent="0.2">
      <c r="A151" s="306" t="s">
        <v>518</v>
      </c>
      <c r="B151" s="308" t="s">
        <v>46</v>
      </c>
      <c r="C151" s="307" t="s">
        <v>514</v>
      </c>
      <c r="D151" s="307" t="s">
        <v>519</v>
      </c>
      <c r="E151" s="308" t="s">
        <v>255</v>
      </c>
      <c r="F151" s="308" t="s">
        <v>14</v>
      </c>
      <c r="G151" s="219" t="s">
        <v>23</v>
      </c>
      <c r="H151" s="309">
        <v>14532</v>
      </c>
      <c r="I151" s="220">
        <f t="shared" si="28"/>
        <v>17438.399999999998</v>
      </c>
      <c r="J151" s="220"/>
      <c r="K151" s="220">
        <f t="shared" si="29"/>
        <v>26157.599999999999</v>
      </c>
      <c r="L151" s="220">
        <f t="shared" si="31"/>
        <v>31389.119999999995</v>
      </c>
      <c r="M151" s="220">
        <f t="shared" si="30"/>
        <v>34876.799999999996</v>
      </c>
    </row>
    <row r="152" spans="1:47" ht="34" x14ac:dyDescent="0.2">
      <c r="A152" s="306" t="s">
        <v>520</v>
      </c>
      <c r="B152" s="308" t="s">
        <v>46</v>
      </c>
      <c r="C152" s="307" t="s">
        <v>514</v>
      </c>
      <c r="D152" s="307" t="s">
        <v>521</v>
      </c>
      <c r="E152" s="308" t="s">
        <v>259</v>
      </c>
      <c r="F152" s="308" t="s">
        <v>14</v>
      </c>
      <c r="G152" s="219" t="s">
        <v>23</v>
      </c>
      <c r="H152" s="309">
        <v>15690</v>
      </c>
      <c r="I152" s="220">
        <f t="shared" ref="I152" si="62">SUM(H152*1.2)</f>
        <v>18828</v>
      </c>
      <c r="J152" s="220"/>
      <c r="K152" s="220">
        <f t="shared" ref="K152" si="63">SUM(I152*150%)</f>
        <v>28242</v>
      </c>
      <c r="L152" s="220">
        <f t="shared" ref="L152" si="64">SUM(I152*180%)</f>
        <v>33890.400000000001</v>
      </c>
      <c r="M152" s="220">
        <f t="shared" ref="M152" si="65">SUM(I152*200%)</f>
        <v>37656</v>
      </c>
    </row>
    <row r="153" spans="1:47" ht="34" x14ac:dyDescent="0.2">
      <c r="A153" s="431" t="s">
        <v>522</v>
      </c>
      <c r="B153" s="329" t="s">
        <v>46</v>
      </c>
      <c r="C153" s="430" t="s">
        <v>523</v>
      </c>
      <c r="D153" s="307" t="s">
        <v>524</v>
      </c>
      <c r="E153" s="308" t="s">
        <v>48</v>
      </c>
      <c r="F153" s="308" t="s">
        <v>14</v>
      </c>
      <c r="G153" s="219" t="s">
        <v>23</v>
      </c>
      <c r="H153" s="330">
        <v>1166</v>
      </c>
      <c r="I153" s="220">
        <f t="shared" si="28"/>
        <v>1399.2</v>
      </c>
      <c r="J153" s="220"/>
      <c r="K153" s="220"/>
      <c r="L153" s="220">
        <f t="shared" si="31"/>
        <v>2518.56</v>
      </c>
      <c r="M153" s="220">
        <f t="shared" si="30"/>
        <v>2798.4</v>
      </c>
    </row>
    <row r="154" spans="1:47" x14ac:dyDescent="0.2">
      <c r="A154" s="328" t="s">
        <v>525</v>
      </c>
      <c r="B154" s="308" t="s">
        <v>526</v>
      </c>
      <c r="C154" s="307" t="s">
        <v>527</v>
      </c>
      <c r="D154" s="307" t="s">
        <v>528</v>
      </c>
      <c r="E154" s="308" t="s">
        <v>464</v>
      </c>
      <c r="F154" s="308" t="s">
        <v>529</v>
      </c>
      <c r="G154" s="219" t="s">
        <v>23</v>
      </c>
      <c r="H154" s="309">
        <v>920</v>
      </c>
      <c r="I154" s="220">
        <f t="shared" si="28"/>
        <v>1104</v>
      </c>
      <c r="J154" s="220"/>
      <c r="K154" s="220"/>
      <c r="L154" s="220">
        <f t="shared" si="31"/>
        <v>1987.2</v>
      </c>
      <c r="M154" s="220">
        <f t="shared" si="30"/>
        <v>2208</v>
      </c>
    </row>
    <row r="155" spans="1:47" x14ac:dyDescent="0.2">
      <c r="A155" s="419" t="s">
        <v>530</v>
      </c>
      <c r="B155" s="420" t="s">
        <v>526</v>
      </c>
      <c r="C155" s="419" t="s">
        <v>531</v>
      </c>
      <c r="D155" s="419" t="s">
        <v>532</v>
      </c>
      <c r="E155" s="420" t="s">
        <v>255</v>
      </c>
      <c r="F155" s="420" t="s">
        <v>529</v>
      </c>
      <c r="G155" s="419" t="s">
        <v>23</v>
      </c>
      <c r="H155" s="421">
        <v>1250</v>
      </c>
      <c r="I155" s="422">
        <f t="shared" ref="I155" si="66">SUM(H155*1.2)</f>
        <v>1500</v>
      </c>
      <c r="J155" s="422"/>
      <c r="K155" s="422"/>
      <c r="L155" s="422">
        <f t="shared" ref="L155" si="67">SUM(I155*180%)</f>
        <v>2700</v>
      </c>
      <c r="M155" s="422">
        <f t="shared" ref="M155" si="68">SUM(I155*200%)</f>
        <v>3000</v>
      </c>
    </row>
    <row r="156" spans="1:47" x14ac:dyDescent="0.2">
      <c r="A156" s="331" t="s">
        <v>533</v>
      </c>
      <c r="B156" s="332" t="s">
        <v>46</v>
      </c>
      <c r="C156" s="331" t="s">
        <v>534</v>
      </c>
      <c r="D156" s="331" t="s">
        <v>535</v>
      </c>
      <c r="E156" s="332" t="s">
        <v>48</v>
      </c>
      <c r="F156" s="332"/>
      <c r="G156" s="331" t="s">
        <v>57</v>
      </c>
      <c r="H156" s="333">
        <v>145</v>
      </c>
      <c r="I156" s="334">
        <f t="shared" ref="I156:I159" si="69">SUM(H156*1.2)</f>
        <v>174</v>
      </c>
      <c r="J156" s="334"/>
      <c r="K156" s="334"/>
      <c r="L156" s="334">
        <f t="shared" ref="L156" si="70">SUM(I156*180%)</f>
        <v>313.2</v>
      </c>
      <c r="M156" s="334">
        <f t="shared" ref="M156" si="71">SUM(I156*200%)</f>
        <v>348</v>
      </c>
    </row>
    <row r="157" spans="1:47" x14ac:dyDescent="0.2">
      <c r="A157" s="331" t="s">
        <v>536</v>
      </c>
      <c r="B157" s="332" t="s">
        <v>11</v>
      </c>
      <c r="C157" s="331" t="s">
        <v>537</v>
      </c>
      <c r="D157" s="331" t="s">
        <v>538</v>
      </c>
      <c r="E157" s="332" t="s">
        <v>48</v>
      </c>
      <c r="F157" s="332" t="s">
        <v>425</v>
      </c>
      <c r="G157" s="331" t="s">
        <v>57</v>
      </c>
      <c r="H157" s="333">
        <v>25</v>
      </c>
      <c r="I157" s="334">
        <f>SUM(H157*1.2)</f>
        <v>30</v>
      </c>
      <c r="J157" s="334"/>
      <c r="K157" s="334"/>
      <c r="L157" s="334">
        <f>SUM(I157*180%)</f>
        <v>54</v>
      </c>
      <c r="M157" s="334">
        <f>SUM(I157*200%)</f>
        <v>60</v>
      </c>
    </row>
    <row r="158" spans="1:47" x14ac:dyDescent="0.2">
      <c r="A158" s="331" t="s">
        <v>539</v>
      </c>
      <c r="B158" s="332" t="s">
        <v>46</v>
      </c>
      <c r="C158" s="331" t="s">
        <v>540</v>
      </c>
      <c r="D158" s="331" t="s">
        <v>541</v>
      </c>
      <c r="E158" s="332" t="s">
        <v>48</v>
      </c>
      <c r="F158" s="332" t="s">
        <v>14</v>
      </c>
      <c r="G158" s="472" t="s">
        <v>57</v>
      </c>
      <c r="H158" s="333">
        <v>65</v>
      </c>
      <c r="I158" s="334">
        <f t="shared" ref="I158" si="72">SUM(H158*1.2)</f>
        <v>78</v>
      </c>
      <c r="J158" s="334"/>
      <c r="K158" s="334"/>
      <c r="L158" s="334">
        <f t="shared" ref="L158" si="73">SUM(I158*180%)</f>
        <v>140.4</v>
      </c>
      <c r="M158" s="334">
        <f t="shared" ref="M158" si="74">SUM(I158*200%)</f>
        <v>156</v>
      </c>
    </row>
    <row r="159" spans="1:47" x14ac:dyDescent="0.2">
      <c r="A159" s="419" t="s">
        <v>542</v>
      </c>
      <c r="B159" s="420" t="s">
        <v>11</v>
      </c>
      <c r="C159" s="419" t="s">
        <v>543</v>
      </c>
      <c r="D159" s="419" t="s">
        <v>544</v>
      </c>
      <c r="E159" s="420" t="s">
        <v>48</v>
      </c>
      <c r="F159" s="420" t="s">
        <v>14</v>
      </c>
      <c r="G159" s="419" t="s">
        <v>23</v>
      </c>
      <c r="H159" s="421">
        <v>37</v>
      </c>
      <c r="I159" s="422">
        <f t="shared" si="69"/>
        <v>44.4</v>
      </c>
      <c r="J159" s="422"/>
      <c r="K159" s="422"/>
      <c r="L159" s="422">
        <f t="shared" ref="L159" si="75">SUM(I159*180%)</f>
        <v>79.92</v>
      </c>
      <c r="M159" s="422">
        <f t="shared" ref="M159" si="76">SUM(I159*200%)</f>
        <v>88.8</v>
      </c>
    </row>
    <row r="160" spans="1:47" x14ac:dyDescent="0.2">
      <c r="A160" s="331" t="s">
        <v>545</v>
      </c>
      <c r="B160" s="332" t="s">
        <v>46</v>
      </c>
      <c r="C160" s="331" t="s">
        <v>546</v>
      </c>
      <c r="D160" s="331" t="s">
        <v>547</v>
      </c>
      <c r="E160" s="332" t="s">
        <v>48</v>
      </c>
      <c r="F160" s="332" t="s">
        <v>14</v>
      </c>
      <c r="G160" s="331" t="s">
        <v>23</v>
      </c>
      <c r="H160" s="333">
        <v>3500</v>
      </c>
      <c r="I160" s="334">
        <f t="shared" ref="I160" si="77">SUM(H160*1.2)</f>
        <v>4200</v>
      </c>
      <c r="J160" s="334"/>
      <c r="K160" s="334">
        <f t="shared" ref="K160" si="78">SUM(I160*150%)</f>
        <v>6300</v>
      </c>
      <c r="L160" s="334">
        <f t="shared" ref="L160" si="79">SUM(I160*180%)</f>
        <v>7560</v>
      </c>
      <c r="M160" s="334">
        <f t="shared" ref="M160" si="80">SUM(I160*200%)</f>
        <v>8400</v>
      </c>
    </row>
    <row r="161" spans="1:13" x14ac:dyDescent="0.2">
      <c r="A161" s="419" t="s">
        <v>548</v>
      </c>
      <c r="B161" s="420" t="s">
        <v>46</v>
      </c>
      <c r="C161" s="419" t="s">
        <v>549</v>
      </c>
      <c r="D161" s="419" t="s">
        <v>550</v>
      </c>
      <c r="E161" s="420" t="s">
        <v>48</v>
      </c>
      <c r="F161" s="420" t="s">
        <v>14</v>
      </c>
      <c r="G161" s="419" t="s">
        <v>23</v>
      </c>
      <c r="H161" s="421">
        <v>3900</v>
      </c>
      <c r="I161" s="422">
        <f t="shared" ref="I161" si="81">SUM(H161*1.2)</f>
        <v>4680</v>
      </c>
      <c r="J161" s="422"/>
      <c r="K161" s="422">
        <f t="shared" ref="K161" si="82">SUM(I161*150%)</f>
        <v>7020</v>
      </c>
      <c r="L161" s="422">
        <f t="shared" ref="L161" si="83">SUM(I161*180%)</f>
        <v>8424</v>
      </c>
      <c r="M161" s="422">
        <f t="shared" ref="M161" si="84">SUM(I161*200%)</f>
        <v>9360</v>
      </c>
    </row>
    <row r="162" spans="1:13" x14ac:dyDescent="0.2">
      <c r="A162" s="331" t="s">
        <v>551</v>
      </c>
      <c r="B162" s="332" t="s">
        <v>46</v>
      </c>
      <c r="C162" s="331" t="s">
        <v>552</v>
      </c>
      <c r="D162" s="331" t="s">
        <v>553</v>
      </c>
      <c r="E162" s="332" t="s">
        <v>48</v>
      </c>
      <c r="F162" s="332" t="s">
        <v>14</v>
      </c>
      <c r="G162" s="331" t="s">
        <v>23</v>
      </c>
      <c r="H162" s="333">
        <v>175</v>
      </c>
      <c r="I162" s="334">
        <f t="shared" ref="I162:I163" si="85">SUM(H162*1.2)</f>
        <v>210</v>
      </c>
      <c r="J162" s="334"/>
      <c r="K162" s="334">
        <f t="shared" ref="K162:K163" si="86">SUM(I162*150%)</f>
        <v>315</v>
      </c>
      <c r="L162" s="334">
        <f t="shared" ref="L162:L163" si="87">SUM(I162*180%)</f>
        <v>378</v>
      </c>
      <c r="M162" s="334">
        <f t="shared" ref="M162:M163" si="88">SUM(I162*200%)</f>
        <v>420</v>
      </c>
    </row>
    <row r="163" spans="1:13" x14ac:dyDescent="0.2">
      <c r="A163" s="331" t="s">
        <v>554</v>
      </c>
      <c r="B163" s="332" t="s">
        <v>46</v>
      </c>
      <c r="C163" s="331" t="s">
        <v>555</v>
      </c>
      <c r="D163" s="331" t="s">
        <v>556</v>
      </c>
      <c r="E163" s="332" t="s">
        <v>48</v>
      </c>
      <c r="F163" s="332" t="s">
        <v>14</v>
      </c>
      <c r="G163" s="331" t="s">
        <v>23</v>
      </c>
      <c r="H163" s="333">
        <v>26</v>
      </c>
      <c r="I163" s="334">
        <f t="shared" si="85"/>
        <v>31.2</v>
      </c>
      <c r="J163" s="334"/>
      <c r="K163" s="334">
        <f t="shared" si="86"/>
        <v>46.8</v>
      </c>
      <c r="L163" s="334">
        <f t="shared" si="87"/>
        <v>56.16</v>
      </c>
      <c r="M163" s="334">
        <f t="shared" si="88"/>
        <v>62.4</v>
      </c>
    </row>
    <row r="164" spans="1:13" s="6" customFormat="1" x14ac:dyDescent="0.2">
      <c r="A164" s="168" t="s">
        <v>557</v>
      </c>
      <c r="B164" s="332" t="s">
        <v>46</v>
      </c>
      <c r="C164" s="168" t="s">
        <v>558</v>
      </c>
      <c r="D164" s="168" t="s">
        <v>559</v>
      </c>
      <c r="E164" s="332" t="s">
        <v>48</v>
      </c>
      <c r="F164" s="332" t="s">
        <v>14</v>
      </c>
      <c r="G164" s="331" t="s">
        <v>23</v>
      </c>
      <c r="H164" s="333">
        <v>1</v>
      </c>
      <c r="I164" s="334">
        <f t="shared" ref="I164" si="89">SUM(H164*1.2)</f>
        <v>1.2</v>
      </c>
      <c r="J164" s="334"/>
      <c r="K164" s="334">
        <f t="shared" ref="K164" si="90">SUM(I164*150%)</f>
        <v>1.7999999999999998</v>
      </c>
      <c r="L164" s="334">
        <f t="shared" ref="L164" si="91">SUM(I164*180%)</f>
        <v>2.16</v>
      </c>
      <c r="M164" s="334">
        <f t="shared" ref="M164" si="92">SUM(I164*200%)</f>
        <v>2.4</v>
      </c>
    </row>
    <row r="165" spans="1:13" s="6" customFormat="1" x14ac:dyDescent="0.2">
      <c r="B165" s="674"/>
      <c r="E165" s="674"/>
      <c r="F165" s="674"/>
      <c r="G165" s="675"/>
      <c r="H165" s="511"/>
      <c r="I165" s="512"/>
      <c r="J165" s="512"/>
      <c r="K165" s="512"/>
      <c r="L165" s="512"/>
      <c r="M165" s="512"/>
    </row>
    <row r="166" spans="1:13" s="6" customFormat="1" x14ac:dyDescent="0.2">
      <c r="B166" s="106"/>
      <c r="E166" s="89"/>
      <c r="F166" s="74"/>
      <c r="G166" s="35"/>
      <c r="H166" s="511"/>
      <c r="I166" s="512"/>
      <c r="J166" s="512"/>
      <c r="K166" s="512"/>
      <c r="L166" s="512"/>
      <c r="M166" s="512"/>
    </row>
    <row r="167" spans="1:13" x14ac:dyDescent="0.2">
      <c r="A167" s="204"/>
      <c r="B167" s="480"/>
      <c r="C167" s="204" t="s">
        <v>142</v>
      </c>
      <c r="D167" s="204"/>
      <c r="E167" s="481"/>
      <c r="F167" s="481"/>
      <c r="G167" s="204"/>
      <c r="H167" s="482"/>
      <c r="I167" s="483"/>
      <c r="J167" s="483"/>
      <c r="K167" s="483"/>
      <c r="L167" s="483"/>
      <c r="M167" s="483"/>
    </row>
    <row r="168" spans="1:13" x14ac:dyDescent="0.2">
      <c r="A168" s="473" t="s">
        <v>560</v>
      </c>
      <c r="B168" s="474"/>
      <c r="C168" s="473"/>
      <c r="D168" s="473"/>
      <c r="E168" s="475"/>
      <c r="F168" s="476"/>
      <c r="G168" s="477"/>
      <c r="H168" s="478"/>
      <c r="I168" s="479"/>
      <c r="J168" s="479"/>
      <c r="K168" s="479"/>
      <c r="L168" s="479"/>
      <c r="M168" s="479"/>
    </row>
    <row r="169" spans="1:13" x14ac:dyDescent="0.2">
      <c r="A169" s="195" t="s">
        <v>561</v>
      </c>
      <c r="B169" s="230" t="s">
        <v>46</v>
      </c>
      <c r="C169" s="197" t="s">
        <v>562</v>
      </c>
      <c r="D169" s="197" t="s">
        <v>563</v>
      </c>
      <c r="E169" s="205" t="s">
        <v>464</v>
      </c>
      <c r="F169" s="205" t="s">
        <v>14</v>
      </c>
      <c r="G169" s="197" t="s">
        <v>230</v>
      </c>
      <c r="H169" s="232">
        <v>6480</v>
      </c>
      <c r="I169" s="202">
        <f t="shared" si="28"/>
        <v>7776</v>
      </c>
      <c r="J169" s="202"/>
      <c r="K169" s="202">
        <f t="shared" si="29"/>
        <v>11664</v>
      </c>
      <c r="L169" s="202">
        <f t="shared" si="31"/>
        <v>13996.800000000001</v>
      </c>
      <c r="M169" s="202">
        <f t="shared" si="30"/>
        <v>15552</v>
      </c>
    </row>
    <row r="170" spans="1:13" x14ac:dyDescent="0.2">
      <c r="A170" s="195" t="s">
        <v>564</v>
      </c>
      <c r="B170" s="230" t="s">
        <v>46</v>
      </c>
      <c r="C170" s="197" t="s">
        <v>565</v>
      </c>
      <c r="D170" s="197" t="s">
        <v>566</v>
      </c>
      <c r="E170" s="205" t="s">
        <v>464</v>
      </c>
      <c r="F170" s="205" t="s">
        <v>14</v>
      </c>
      <c r="G170" s="197" t="s">
        <v>230</v>
      </c>
      <c r="H170" s="232">
        <v>7120</v>
      </c>
      <c r="I170" s="200">
        <f t="shared" si="28"/>
        <v>8544</v>
      </c>
      <c r="J170" s="200"/>
      <c r="K170" s="200">
        <f t="shared" si="29"/>
        <v>12816</v>
      </c>
      <c r="L170" s="200">
        <f t="shared" si="31"/>
        <v>15379.2</v>
      </c>
      <c r="M170" s="200">
        <f t="shared" si="30"/>
        <v>17088</v>
      </c>
    </row>
    <row r="171" spans="1:13" x14ac:dyDescent="0.2">
      <c r="A171" s="195" t="s">
        <v>567</v>
      </c>
      <c r="B171" s="230" t="s">
        <v>46</v>
      </c>
      <c r="C171" s="197" t="s">
        <v>568</v>
      </c>
      <c r="D171" s="197" t="s">
        <v>569</v>
      </c>
      <c r="E171" s="205" t="s">
        <v>48</v>
      </c>
      <c r="F171" s="205" t="s">
        <v>570</v>
      </c>
      <c r="G171" s="197" t="s">
        <v>57</v>
      </c>
      <c r="H171" s="232">
        <v>1550</v>
      </c>
      <c r="I171" s="200">
        <f t="shared" si="28"/>
        <v>1860</v>
      </c>
      <c r="J171" s="200"/>
      <c r="K171" s="200"/>
      <c r="L171" s="200">
        <f t="shared" si="31"/>
        <v>3348</v>
      </c>
      <c r="M171" s="200">
        <f t="shared" si="30"/>
        <v>3720</v>
      </c>
    </row>
    <row r="172" spans="1:13" x14ac:dyDescent="0.2">
      <c r="A172" s="195" t="s">
        <v>571</v>
      </c>
      <c r="B172" s="230" t="s">
        <v>46</v>
      </c>
      <c r="C172" s="197" t="s">
        <v>572</v>
      </c>
      <c r="D172" s="197" t="s">
        <v>573</v>
      </c>
      <c r="E172" s="205" t="s">
        <v>48</v>
      </c>
      <c r="F172" s="205" t="s">
        <v>570</v>
      </c>
      <c r="G172" s="197" t="s">
        <v>57</v>
      </c>
      <c r="H172" s="232">
        <v>1250</v>
      </c>
      <c r="I172" s="200">
        <f t="shared" si="28"/>
        <v>1500</v>
      </c>
      <c r="J172" s="200"/>
      <c r="K172" s="200"/>
      <c r="L172" s="200">
        <f t="shared" si="31"/>
        <v>2700</v>
      </c>
      <c r="M172" s="200">
        <f t="shared" si="30"/>
        <v>3000</v>
      </c>
    </row>
    <row r="173" spans="1:13" x14ac:dyDescent="0.2">
      <c r="A173" s="195" t="s">
        <v>574</v>
      </c>
      <c r="B173" s="230" t="s">
        <v>526</v>
      </c>
      <c r="C173" s="197" t="s">
        <v>575</v>
      </c>
      <c r="D173" s="197" t="s">
        <v>576</v>
      </c>
      <c r="E173" s="205" t="s">
        <v>577</v>
      </c>
      <c r="F173" s="205" t="s">
        <v>529</v>
      </c>
      <c r="G173" s="197" t="s">
        <v>230</v>
      </c>
      <c r="H173" s="232">
        <v>680</v>
      </c>
      <c r="I173" s="200">
        <f t="shared" si="28"/>
        <v>816</v>
      </c>
      <c r="J173" s="200"/>
      <c r="K173" s="200"/>
      <c r="L173" s="200">
        <f t="shared" si="31"/>
        <v>1468.8</v>
      </c>
      <c r="M173" s="200">
        <f t="shared" si="30"/>
        <v>1632</v>
      </c>
    </row>
    <row r="174" spans="1:13" x14ac:dyDescent="0.2">
      <c r="A174" s="195" t="s">
        <v>578</v>
      </c>
      <c r="B174" s="230" t="s">
        <v>526</v>
      </c>
      <c r="C174" s="197" t="s">
        <v>579</v>
      </c>
      <c r="D174" s="197" t="s">
        <v>580</v>
      </c>
      <c r="E174" s="205" t="s">
        <v>577</v>
      </c>
      <c r="F174" s="205" t="s">
        <v>529</v>
      </c>
      <c r="G174" s="197" t="s">
        <v>581</v>
      </c>
      <c r="H174" s="232">
        <v>680</v>
      </c>
      <c r="I174" s="200">
        <f t="shared" si="28"/>
        <v>816</v>
      </c>
      <c r="J174" s="200"/>
      <c r="K174" s="200"/>
      <c r="L174" s="200">
        <f t="shared" si="31"/>
        <v>1468.8</v>
      </c>
      <c r="M174" s="200">
        <f t="shared" si="30"/>
        <v>1632</v>
      </c>
    </row>
    <row r="175" spans="1:13" x14ac:dyDescent="0.2">
      <c r="A175" s="195" t="s">
        <v>582</v>
      </c>
      <c r="B175" s="230" t="s">
        <v>46</v>
      </c>
      <c r="C175" s="197" t="s">
        <v>583</v>
      </c>
      <c r="D175" s="197" t="s">
        <v>584</v>
      </c>
      <c r="E175" s="205" t="s">
        <v>48</v>
      </c>
      <c r="F175" s="205" t="s">
        <v>14</v>
      </c>
      <c r="G175" s="197" t="s">
        <v>57</v>
      </c>
      <c r="H175" s="232">
        <v>12</v>
      </c>
      <c r="I175" s="200">
        <f t="shared" si="28"/>
        <v>14.399999999999999</v>
      </c>
      <c r="J175" s="200"/>
      <c r="K175" s="200"/>
      <c r="L175" s="200">
        <f t="shared" si="31"/>
        <v>25.919999999999998</v>
      </c>
      <c r="M175" s="200">
        <f t="shared" si="30"/>
        <v>28.799999999999997</v>
      </c>
    </row>
    <row r="176" spans="1:13" x14ac:dyDescent="0.2">
      <c r="A176" s="195" t="s">
        <v>585</v>
      </c>
      <c r="B176" s="230" t="s">
        <v>46</v>
      </c>
      <c r="C176" s="197" t="s">
        <v>314</v>
      </c>
      <c r="D176" s="197" t="s">
        <v>586</v>
      </c>
      <c r="E176" s="205" t="s">
        <v>48</v>
      </c>
      <c r="F176" s="205" t="s">
        <v>14</v>
      </c>
      <c r="G176" s="197" t="s">
        <v>230</v>
      </c>
      <c r="H176" s="232">
        <v>700</v>
      </c>
      <c r="I176" s="200">
        <f t="shared" si="28"/>
        <v>840</v>
      </c>
      <c r="J176" s="200"/>
      <c r="K176" s="200"/>
      <c r="L176" s="200">
        <f t="shared" si="31"/>
        <v>1512</v>
      </c>
      <c r="M176" s="200">
        <f t="shared" si="30"/>
        <v>1680</v>
      </c>
    </row>
    <row r="177" spans="1:46" x14ac:dyDescent="0.2">
      <c r="A177" s="195" t="s">
        <v>587</v>
      </c>
      <c r="B177" s="230" t="s">
        <v>46</v>
      </c>
      <c r="C177" s="197" t="s">
        <v>314</v>
      </c>
      <c r="D177" s="197" t="s">
        <v>588</v>
      </c>
      <c r="E177" s="205" t="s">
        <v>48</v>
      </c>
      <c r="F177" s="205" t="s">
        <v>14</v>
      </c>
      <c r="G177" s="197" t="s">
        <v>589</v>
      </c>
      <c r="H177" s="232">
        <v>17</v>
      </c>
      <c r="I177" s="200">
        <f t="shared" si="28"/>
        <v>20.399999999999999</v>
      </c>
      <c r="J177" s="200"/>
      <c r="K177" s="200"/>
      <c r="L177" s="200">
        <f t="shared" si="31"/>
        <v>36.72</v>
      </c>
      <c r="M177" s="200">
        <f t="shared" si="30"/>
        <v>40.799999999999997</v>
      </c>
    </row>
    <row r="178" spans="1:46" x14ac:dyDescent="0.2">
      <c r="A178" s="195" t="s">
        <v>590</v>
      </c>
      <c r="B178" s="230" t="s">
        <v>46</v>
      </c>
      <c r="C178" s="197" t="s">
        <v>314</v>
      </c>
      <c r="D178" s="197" t="s">
        <v>591</v>
      </c>
      <c r="E178" s="205" t="s">
        <v>48</v>
      </c>
      <c r="F178" s="205" t="s">
        <v>14</v>
      </c>
      <c r="G178" s="197" t="s">
        <v>57</v>
      </c>
      <c r="H178" s="232">
        <v>80</v>
      </c>
      <c r="I178" s="200">
        <f t="shared" si="28"/>
        <v>96</v>
      </c>
      <c r="J178" s="200"/>
      <c r="K178" s="200"/>
      <c r="L178" s="200">
        <f t="shared" si="31"/>
        <v>172.8</v>
      </c>
      <c r="M178" s="200">
        <f t="shared" si="30"/>
        <v>192</v>
      </c>
    </row>
    <row r="179" spans="1:46" s="6" customFormat="1" x14ac:dyDescent="0.2">
      <c r="A179" s="195" t="s">
        <v>592</v>
      </c>
      <c r="B179" s="230" t="s">
        <v>46</v>
      </c>
      <c r="C179" s="197" t="s">
        <v>314</v>
      </c>
      <c r="D179" s="197" t="s">
        <v>593</v>
      </c>
      <c r="E179" s="205" t="s">
        <v>48</v>
      </c>
      <c r="F179" s="205" t="s">
        <v>416</v>
      </c>
      <c r="G179" s="197" t="s">
        <v>57</v>
      </c>
      <c r="H179" s="232">
        <v>5</v>
      </c>
      <c r="I179" s="200">
        <f t="shared" si="28"/>
        <v>6</v>
      </c>
      <c r="J179" s="200"/>
      <c r="K179" s="200"/>
      <c r="L179" s="200">
        <f t="shared" si="31"/>
        <v>10.8</v>
      </c>
      <c r="M179" s="200">
        <f t="shared" si="30"/>
        <v>12</v>
      </c>
    </row>
    <row r="180" spans="1:46" x14ac:dyDescent="0.2">
      <c r="A180" s="195" t="s">
        <v>594</v>
      </c>
      <c r="B180" s="230" t="s">
        <v>46</v>
      </c>
      <c r="C180" s="197" t="s">
        <v>314</v>
      </c>
      <c r="D180" s="197" t="s">
        <v>595</v>
      </c>
      <c r="E180" s="205" t="s">
        <v>48</v>
      </c>
      <c r="F180" s="205" t="s">
        <v>14</v>
      </c>
      <c r="G180" s="197" t="s">
        <v>57</v>
      </c>
      <c r="H180" s="232">
        <v>22.5</v>
      </c>
      <c r="I180" s="200">
        <f t="shared" si="28"/>
        <v>27</v>
      </c>
      <c r="J180" s="200"/>
      <c r="K180" s="200"/>
      <c r="L180" s="200">
        <f t="shared" si="31"/>
        <v>48.6</v>
      </c>
      <c r="M180" s="200">
        <f t="shared" si="30"/>
        <v>54</v>
      </c>
    </row>
    <row r="181" spans="1:46" x14ac:dyDescent="0.2">
      <c r="A181" s="195" t="s">
        <v>596</v>
      </c>
      <c r="B181" s="230" t="s">
        <v>46</v>
      </c>
      <c r="C181" s="197" t="s">
        <v>597</v>
      </c>
      <c r="D181" s="197" t="s">
        <v>598</v>
      </c>
      <c r="E181" s="205" t="s">
        <v>48</v>
      </c>
      <c r="F181" s="205" t="s">
        <v>599</v>
      </c>
      <c r="G181" s="197" t="s">
        <v>57</v>
      </c>
      <c r="H181" s="232">
        <v>130</v>
      </c>
      <c r="I181" s="200">
        <f t="shared" si="28"/>
        <v>156</v>
      </c>
      <c r="J181" s="200"/>
      <c r="K181" s="200"/>
      <c r="L181" s="200">
        <f t="shared" si="31"/>
        <v>280.8</v>
      </c>
      <c r="M181" s="200">
        <f t="shared" si="30"/>
        <v>312</v>
      </c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91"/>
      <c r="AF181" s="191"/>
      <c r="AG181" s="191"/>
      <c r="AH181" s="191"/>
      <c r="AI181" s="191"/>
      <c r="AJ181" s="191"/>
      <c r="AK181" s="191"/>
      <c r="AL181" s="191"/>
      <c r="AM181" s="191"/>
      <c r="AN181" s="191"/>
      <c r="AO181" s="191"/>
      <c r="AP181" s="191"/>
      <c r="AQ181" s="191"/>
      <c r="AR181" s="191"/>
      <c r="AS181" s="191"/>
      <c r="AT181" s="191"/>
    </row>
    <row r="182" spans="1:46" x14ac:dyDescent="0.2">
      <c r="A182" s="195" t="s">
        <v>600</v>
      </c>
      <c r="B182" s="230" t="s">
        <v>46</v>
      </c>
      <c r="C182" s="197" t="s">
        <v>601</v>
      </c>
      <c r="D182" s="197" t="s">
        <v>602</v>
      </c>
      <c r="E182" s="205" t="s">
        <v>314</v>
      </c>
      <c r="F182" s="205" t="s">
        <v>570</v>
      </c>
      <c r="G182" s="197" t="s">
        <v>57</v>
      </c>
      <c r="H182" s="232">
        <v>770</v>
      </c>
      <c r="I182" s="200">
        <f t="shared" si="28"/>
        <v>924</v>
      </c>
      <c r="J182" s="200"/>
      <c r="K182" s="200"/>
      <c r="L182" s="200">
        <f t="shared" si="31"/>
        <v>1663.2</v>
      </c>
      <c r="M182" s="200">
        <f t="shared" si="30"/>
        <v>1848</v>
      </c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1"/>
      <c r="AT182" s="191"/>
    </row>
    <row r="183" spans="1:46" x14ac:dyDescent="0.2">
      <c r="A183" s="195" t="s">
        <v>603</v>
      </c>
      <c r="B183" s="230" t="s">
        <v>46</v>
      </c>
      <c r="C183" s="197" t="s">
        <v>314</v>
      </c>
      <c r="D183" s="197" t="s">
        <v>604</v>
      </c>
      <c r="E183" s="205" t="s">
        <v>314</v>
      </c>
      <c r="F183" s="205" t="s">
        <v>314</v>
      </c>
      <c r="G183" s="197" t="s">
        <v>57</v>
      </c>
      <c r="H183" s="232">
        <v>40</v>
      </c>
      <c r="I183" s="200">
        <f t="shared" si="28"/>
        <v>48</v>
      </c>
      <c r="J183" s="200"/>
      <c r="K183" s="200"/>
      <c r="L183" s="200">
        <f t="shared" si="31"/>
        <v>86.4</v>
      </c>
      <c r="M183" s="200">
        <f t="shared" si="30"/>
        <v>96</v>
      </c>
    </row>
    <row r="184" spans="1:46" x14ac:dyDescent="0.2">
      <c r="A184" s="195" t="s">
        <v>605</v>
      </c>
      <c r="B184" s="230" t="s">
        <v>46</v>
      </c>
      <c r="C184" s="197" t="s">
        <v>314</v>
      </c>
      <c r="D184" s="197" t="s">
        <v>606</v>
      </c>
      <c r="E184" s="205" t="s">
        <v>314</v>
      </c>
      <c r="F184" s="205" t="s">
        <v>314</v>
      </c>
      <c r="G184" s="197" t="s">
        <v>314</v>
      </c>
      <c r="H184" s="232" t="s">
        <v>314</v>
      </c>
      <c r="I184" s="200"/>
      <c r="J184" s="202"/>
      <c r="K184" s="197" t="s">
        <v>314</v>
      </c>
      <c r="L184" s="200">
        <f t="shared" si="31"/>
        <v>0</v>
      </c>
      <c r="M184" s="196" t="s">
        <v>314</v>
      </c>
    </row>
    <row r="185" spans="1:46" x14ac:dyDescent="0.2">
      <c r="A185" s="204"/>
      <c r="B185" s="480"/>
      <c r="C185" s="204"/>
      <c r="D185" s="204"/>
      <c r="E185" s="481"/>
      <c r="F185" s="481"/>
      <c r="G185" s="204"/>
      <c r="H185" s="482"/>
      <c r="I185" s="483"/>
      <c r="J185" s="483"/>
      <c r="K185" s="204"/>
      <c r="L185" s="204"/>
      <c r="M185" s="191"/>
    </row>
    <row r="186" spans="1:46" s="152" customFormat="1" x14ac:dyDescent="0.2">
      <c r="A186" s="90" t="s">
        <v>607</v>
      </c>
      <c r="B186" s="484"/>
      <c r="C186" s="90"/>
      <c r="D186" s="90"/>
      <c r="E186" s="485"/>
      <c r="F186" s="486"/>
      <c r="G186" s="487"/>
      <c r="H186" s="488"/>
      <c r="I186" s="489"/>
      <c r="J186" s="489"/>
      <c r="K186" s="489"/>
      <c r="L186" s="489"/>
      <c r="M186" s="489"/>
    </row>
    <row r="187" spans="1:46" x14ac:dyDescent="0.2">
      <c r="A187" s="168" t="s">
        <v>608</v>
      </c>
      <c r="B187" s="324" t="s">
        <v>46</v>
      </c>
      <c r="C187" s="168" t="s">
        <v>609</v>
      </c>
      <c r="D187" s="168" t="s">
        <v>609</v>
      </c>
      <c r="E187" s="249"/>
      <c r="F187" s="189"/>
      <c r="G187" s="250"/>
      <c r="H187" s="251"/>
      <c r="I187" s="165"/>
      <c r="J187" s="165"/>
      <c r="K187" s="165"/>
      <c r="L187" s="165"/>
      <c r="M187" s="186"/>
    </row>
    <row r="188" spans="1:46" x14ac:dyDescent="0.2">
      <c r="A188" s="490" t="s">
        <v>610</v>
      </c>
      <c r="B188" s="491" t="s">
        <v>46</v>
      </c>
      <c r="C188" s="490" t="s">
        <v>611</v>
      </c>
      <c r="D188" s="490" t="s">
        <v>611</v>
      </c>
      <c r="E188" s="492"/>
      <c r="F188" s="493" t="s">
        <v>14</v>
      </c>
      <c r="G188" s="494"/>
      <c r="H188" s="495"/>
      <c r="I188" s="171"/>
      <c r="J188" s="171"/>
      <c r="K188" s="171"/>
      <c r="L188" s="171"/>
      <c r="M188" s="252"/>
    </row>
    <row r="189" spans="1:46" x14ac:dyDescent="0.2">
      <c r="A189" s="168" t="s">
        <v>612</v>
      </c>
      <c r="B189" s="324" t="s">
        <v>458</v>
      </c>
      <c r="C189" s="168"/>
      <c r="D189" s="168" t="s">
        <v>613</v>
      </c>
      <c r="E189" s="249"/>
      <c r="F189" s="189" t="s">
        <v>570</v>
      </c>
      <c r="G189" s="250"/>
      <c r="H189" s="251"/>
      <c r="I189" s="165"/>
      <c r="J189" s="165"/>
      <c r="K189" s="165"/>
      <c r="L189" s="165"/>
      <c r="M189" s="186"/>
    </row>
    <row r="190" spans="1:46" x14ac:dyDescent="0.2">
      <c r="A190" s="6"/>
      <c r="B190" s="106"/>
      <c r="C190" s="6"/>
      <c r="D190" s="6"/>
      <c r="E190" s="89"/>
      <c r="F190" s="74"/>
      <c r="G190" s="8"/>
    </row>
    <row r="191" spans="1:46" s="288" customFormat="1" x14ac:dyDescent="0.2">
      <c r="A191" s="283" t="s">
        <v>614</v>
      </c>
      <c r="B191" s="325"/>
      <c r="C191" s="284"/>
      <c r="D191" s="284"/>
      <c r="E191" s="285"/>
      <c r="F191" s="417"/>
      <c r="G191" s="286"/>
      <c r="H191" s="284"/>
      <c r="I191" s="287"/>
      <c r="J191" s="287"/>
      <c r="K191" s="287"/>
      <c r="L191" s="287"/>
      <c r="M191" s="284"/>
    </row>
    <row r="192" spans="1:46" s="288" customFormat="1" ht="34" x14ac:dyDescent="0.2">
      <c r="A192" s="294" t="s">
        <v>615</v>
      </c>
      <c r="B192" s="418" t="s">
        <v>616</v>
      </c>
      <c r="C192" s="289" t="s">
        <v>617</v>
      </c>
      <c r="D192" s="289" t="s">
        <v>618</v>
      </c>
      <c r="E192" s="290" t="s">
        <v>48</v>
      </c>
      <c r="F192" s="418"/>
      <c r="G192" s="291" t="s">
        <v>57</v>
      </c>
      <c r="H192" s="292">
        <v>45</v>
      </c>
      <c r="I192" s="293">
        <f>SUM(H192*1.2)</f>
        <v>54</v>
      </c>
      <c r="J192" s="293"/>
      <c r="K192" s="293"/>
      <c r="L192" s="293"/>
      <c r="M192" s="293">
        <f>SUM(I192*200%)</f>
        <v>108</v>
      </c>
    </row>
    <row r="193" spans="1:13" s="434" customFormat="1" ht="34" x14ac:dyDescent="0.2">
      <c r="A193" s="294" t="s">
        <v>619</v>
      </c>
      <c r="B193" s="418" t="s">
        <v>46</v>
      </c>
      <c r="C193" s="289" t="s">
        <v>620</v>
      </c>
      <c r="D193" s="289" t="s">
        <v>621</v>
      </c>
      <c r="E193" s="290" t="s">
        <v>48</v>
      </c>
      <c r="F193" s="418" t="s">
        <v>14</v>
      </c>
      <c r="G193" s="291" t="s">
        <v>57</v>
      </c>
      <c r="H193" s="292">
        <v>50</v>
      </c>
      <c r="I193" s="293">
        <f t="shared" ref="I193" si="93">SUM(H193*1.2)</f>
        <v>60</v>
      </c>
      <c r="J193" s="293"/>
      <c r="K193" s="293"/>
      <c r="L193" s="433"/>
      <c r="M193" s="429">
        <f>SUM(I193*200%)</f>
        <v>120</v>
      </c>
    </row>
    <row r="194" spans="1:13" s="288" customFormat="1" x14ac:dyDescent="0.2">
      <c r="A194" s="426" t="s">
        <v>622</v>
      </c>
      <c r="B194" s="427" t="s">
        <v>623</v>
      </c>
      <c r="C194" s="426" t="s">
        <v>624</v>
      </c>
      <c r="D194" s="426" t="s">
        <v>625</v>
      </c>
      <c r="E194" s="290" t="s">
        <v>48</v>
      </c>
      <c r="F194" s="425" t="s">
        <v>14</v>
      </c>
      <c r="G194" s="291" t="s">
        <v>57</v>
      </c>
      <c r="H194" s="428">
        <v>1.5</v>
      </c>
      <c r="I194" s="429">
        <f>SUM(H194*1.2)</f>
        <v>1.7999999999999998</v>
      </c>
      <c r="J194" s="429"/>
      <c r="K194" s="429"/>
      <c r="L194" s="429"/>
      <c r="M194" s="429">
        <f>SUM(I194*200%)</f>
        <v>3.5999999999999996</v>
      </c>
    </row>
    <row r="195" spans="1:13" s="288" customFormat="1" ht="17" x14ac:dyDescent="0.2">
      <c r="A195" s="294" t="s">
        <v>626</v>
      </c>
      <c r="B195" s="326" t="s">
        <v>46</v>
      </c>
      <c r="C195" s="289" t="s">
        <v>627</v>
      </c>
      <c r="D195" s="289" t="s">
        <v>628</v>
      </c>
      <c r="E195" s="290" t="s">
        <v>48</v>
      </c>
      <c r="F195" s="418" t="s">
        <v>629</v>
      </c>
      <c r="G195" s="291" t="s">
        <v>57</v>
      </c>
      <c r="H195" s="292">
        <v>15</v>
      </c>
      <c r="I195" s="293">
        <f t="shared" ref="I195" si="94">SUM(H195*1.2)</f>
        <v>18</v>
      </c>
      <c r="J195" s="293"/>
      <c r="K195" s="293"/>
      <c r="L195" s="293"/>
      <c r="M195" s="293">
        <f t="shared" ref="M195" si="95">SUM(I195*200%)</f>
        <v>36</v>
      </c>
    </row>
    <row r="196" spans="1:13" s="288" customFormat="1" ht="34" x14ac:dyDescent="0.2">
      <c r="A196" s="294" t="s">
        <v>630</v>
      </c>
      <c r="B196" s="418" t="s">
        <v>631</v>
      </c>
      <c r="C196" s="289" t="s">
        <v>632</v>
      </c>
      <c r="D196" s="289" t="s">
        <v>633</v>
      </c>
      <c r="E196" s="290" t="s">
        <v>48</v>
      </c>
      <c r="F196" s="418" t="s">
        <v>634</v>
      </c>
      <c r="G196" s="291" t="s">
        <v>57</v>
      </c>
      <c r="H196" s="292">
        <v>23</v>
      </c>
      <c r="I196" s="293">
        <f t="shared" ref="I196" si="96">SUM(H196*1.2)</f>
        <v>27.599999999999998</v>
      </c>
      <c r="J196" s="293"/>
      <c r="K196" s="293"/>
      <c r="L196" s="293"/>
      <c r="M196" s="293">
        <f t="shared" ref="M196" si="97">SUM(I196*200%)</f>
        <v>55.199999999999996</v>
      </c>
    </row>
    <row r="197" spans="1:13" s="288" customFormat="1" x14ac:dyDescent="0.2">
      <c r="A197" s="289" t="s">
        <v>635</v>
      </c>
      <c r="B197" s="326" t="s">
        <v>636</v>
      </c>
      <c r="C197" s="289" t="s">
        <v>637</v>
      </c>
      <c r="D197" s="289" t="s">
        <v>638</v>
      </c>
      <c r="E197" s="290" t="s">
        <v>639</v>
      </c>
      <c r="F197" s="418" t="s">
        <v>634</v>
      </c>
      <c r="G197" s="291" t="s">
        <v>57</v>
      </c>
      <c r="H197" s="292">
        <v>22</v>
      </c>
      <c r="I197" s="293">
        <f t="shared" ref="I197" si="98">SUM(H197*1.2)</f>
        <v>26.4</v>
      </c>
      <c r="J197" s="293"/>
      <c r="K197" s="293"/>
      <c r="L197" s="293"/>
      <c r="M197" s="293">
        <f t="shared" ref="M197" si="99">SUM(I197*200%)</f>
        <v>52.8</v>
      </c>
    </row>
    <row r="198" spans="1:13" s="288" customFormat="1" x14ac:dyDescent="0.2"/>
    <row r="199" spans="1:13" s="288" customFormat="1" x14ac:dyDescent="0.2">
      <c r="A199" s="461" t="s">
        <v>640</v>
      </c>
      <c r="B199" s="461"/>
      <c r="C199" s="461"/>
      <c r="D199" s="461"/>
      <c r="E199" s="461"/>
      <c r="F199" s="461"/>
      <c r="G199" s="461"/>
      <c r="H199" s="554"/>
      <c r="I199" s="554"/>
      <c r="J199" s="554"/>
      <c r="K199" s="554"/>
      <c r="L199" s="554"/>
      <c r="M199" s="554"/>
    </row>
    <row r="200" spans="1:13" s="288" customFormat="1" x14ac:dyDescent="0.2">
      <c r="A200" s="468" t="s">
        <v>641</v>
      </c>
      <c r="B200" s="425" t="s">
        <v>46</v>
      </c>
      <c r="C200" s="468"/>
      <c r="D200" s="468" t="s">
        <v>524</v>
      </c>
      <c r="E200" s="425" t="s">
        <v>639</v>
      </c>
      <c r="F200" s="556"/>
      <c r="G200" s="468" t="s">
        <v>57</v>
      </c>
      <c r="H200" s="555">
        <v>1166</v>
      </c>
      <c r="I200" s="274">
        <f t="shared" ref="I200" si="100">SUM(H200*1.2)</f>
        <v>1399.2</v>
      </c>
      <c r="J200" s="274"/>
      <c r="K200" s="274">
        <f t="shared" ref="K200" si="101">SUM(I200*150%)</f>
        <v>2098.8000000000002</v>
      </c>
      <c r="L200" s="274">
        <f t="shared" ref="L200" si="102">SUM(I200*180%)</f>
        <v>2518.56</v>
      </c>
      <c r="M200" s="274">
        <f t="shared" ref="M200" si="103">SUM(I200*200%)</f>
        <v>2798.4</v>
      </c>
    </row>
    <row r="201" spans="1:13" s="288" customFormat="1" x14ac:dyDescent="0.2">
      <c r="A201" s="471" t="s">
        <v>642</v>
      </c>
      <c r="B201" s="326" t="s">
        <v>636</v>
      </c>
      <c r="C201" s="289" t="s">
        <v>637</v>
      </c>
      <c r="D201" s="289" t="s">
        <v>638</v>
      </c>
      <c r="E201" s="560" t="s">
        <v>639</v>
      </c>
      <c r="F201" s="557"/>
      <c r="G201" s="468" t="s">
        <v>57</v>
      </c>
      <c r="H201" s="555">
        <v>20</v>
      </c>
      <c r="I201" s="274">
        <f t="shared" ref="I201:I205" si="104">SUM(H201*1.2)</f>
        <v>24</v>
      </c>
      <c r="J201" s="274"/>
      <c r="K201" s="274">
        <f t="shared" ref="K201:K205" si="105">SUM(I201*150%)</f>
        <v>36</v>
      </c>
      <c r="L201" s="274">
        <f t="shared" ref="L201:L205" si="106">SUM(I201*180%)</f>
        <v>43.2</v>
      </c>
      <c r="M201" s="274">
        <f t="shared" ref="M201:M205" si="107">SUM(I201*200%)</f>
        <v>48</v>
      </c>
    </row>
    <row r="202" spans="1:13" s="288" customFormat="1" x14ac:dyDescent="0.2">
      <c r="A202" s="468" t="s">
        <v>643</v>
      </c>
      <c r="B202" s="425" t="s">
        <v>46</v>
      </c>
      <c r="C202" s="468" t="s">
        <v>644</v>
      </c>
      <c r="D202" s="468" t="s">
        <v>645</v>
      </c>
      <c r="E202" s="425" t="s">
        <v>48</v>
      </c>
      <c r="F202" s="556"/>
      <c r="G202" s="468" t="s">
        <v>57</v>
      </c>
      <c r="H202" s="555">
        <v>860</v>
      </c>
      <c r="I202" s="274">
        <f t="shared" si="104"/>
        <v>1032</v>
      </c>
      <c r="J202" s="274"/>
      <c r="K202" s="274">
        <f t="shared" si="105"/>
        <v>1548</v>
      </c>
      <c r="L202" s="274">
        <f t="shared" si="106"/>
        <v>1857.6000000000001</v>
      </c>
      <c r="M202" s="274">
        <f t="shared" si="107"/>
        <v>2064</v>
      </c>
    </row>
    <row r="203" spans="1:13" s="288" customFormat="1" x14ac:dyDescent="0.2">
      <c r="A203" s="468" t="s">
        <v>646</v>
      </c>
      <c r="B203" s="425" t="s">
        <v>46</v>
      </c>
      <c r="C203" s="469" t="s">
        <v>647</v>
      </c>
      <c r="D203" s="468" t="s">
        <v>648</v>
      </c>
      <c r="E203" s="425" t="s">
        <v>48</v>
      </c>
      <c r="F203" s="556"/>
      <c r="G203" s="468" t="s">
        <v>57</v>
      </c>
      <c r="H203" s="555">
        <v>185</v>
      </c>
      <c r="I203" s="274">
        <f t="shared" si="104"/>
        <v>222</v>
      </c>
      <c r="J203" s="274"/>
      <c r="K203" s="274">
        <f t="shared" si="105"/>
        <v>333</v>
      </c>
      <c r="L203" s="274">
        <f t="shared" si="106"/>
        <v>399.6</v>
      </c>
      <c r="M203" s="274">
        <f t="shared" si="107"/>
        <v>444</v>
      </c>
    </row>
    <row r="204" spans="1:13" s="462" customFormat="1" x14ac:dyDescent="0.2">
      <c r="A204" s="469" t="s">
        <v>649</v>
      </c>
      <c r="B204" s="470" t="s">
        <v>46</v>
      </c>
      <c r="C204" s="469" t="s">
        <v>650</v>
      </c>
      <c r="D204" s="468" t="s">
        <v>651</v>
      </c>
      <c r="E204" s="425" t="s">
        <v>48</v>
      </c>
      <c r="F204" s="558"/>
      <c r="G204" s="468" t="s">
        <v>57</v>
      </c>
      <c r="H204" s="555">
        <v>60</v>
      </c>
      <c r="I204" s="274">
        <f t="shared" si="104"/>
        <v>72</v>
      </c>
      <c r="J204" s="274"/>
      <c r="K204" s="274">
        <f t="shared" si="105"/>
        <v>108</v>
      </c>
      <c r="L204" s="274">
        <f t="shared" si="106"/>
        <v>129.6</v>
      </c>
      <c r="M204" s="274">
        <f t="shared" si="107"/>
        <v>144</v>
      </c>
    </row>
    <row r="205" spans="1:13" s="559" customFormat="1" ht="34" x14ac:dyDescent="0.2">
      <c r="A205" s="668" t="s">
        <v>652</v>
      </c>
      <c r="B205" s="669" t="s">
        <v>46</v>
      </c>
      <c r="C205" s="426" t="s">
        <v>653</v>
      </c>
      <c r="D205" s="426" t="s">
        <v>618</v>
      </c>
      <c r="E205" s="670" t="s">
        <v>48</v>
      </c>
      <c r="F205" s="671"/>
      <c r="G205" s="426" t="s">
        <v>57</v>
      </c>
      <c r="H205" s="421">
        <v>41</v>
      </c>
      <c r="I205" s="422">
        <f t="shared" si="104"/>
        <v>49.199999999999996</v>
      </c>
      <c r="J205" s="422"/>
      <c r="K205" s="422">
        <f t="shared" si="105"/>
        <v>73.8</v>
      </c>
      <c r="L205" s="422">
        <f t="shared" si="106"/>
        <v>88.559999999999988</v>
      </c>
      <c r="M205" s="422">
        <f t="shared" si="107"/>
        <v>98.399999999999991</v>
      </c>
    </row>
    <row r="206" spans="1:13" s="462" customFormat="1" x14ac:dyDescent="0.2">
      <c r="A206" s="468" t="s">
        <v>654</v>
      </c>
      <c r="B206" s="326" t="s">
        <v>46</v>
      </c>
      <c r="C206" s="468" t="s">
        <v>655</v>
      </c>
      <c r="D206" s="468" t="s">
        <v>656</v>
      </c>
      <c r="E206" s="506" t="s">
        <v>48</v>
      </c>
      <c r="F206" s="425"/>
      <c r="G206" s="426" t="s">
        <v>57</v>
      </c>
      <c r="H206" s="468"/>
      <c r="I206" s="468"/>
      <c r="J206" s="468"/>
      <c r="K206" s="468"/>
      <c r="L206" s="468"/>
      <c r="M206" s="468"/>
    </row>
    <row r="207" spans="1:13" s="462" customFormat="1" x14ac:dyDescent="0.2">
      <c r="A207" s="468" t="s">
        <v>657</v>
      </c>
      <c r="B207" s="326" t="s">
        <v>46</v>
      </c>
      <c r="C207" s="468" t="s">
        <v>658</v>
      </c>
      <c r="D207" s="468" t="s">
        <v>659</v>
      </c>
      <c r="E207" s="506" t="s">
        <v>48</v>
      </c>
      <c r="F207" s="672"/>
      <c r="G207" s="289" t="s">
        <v>57</v>
      </c>
      <c r="H207" s="673"/>
      <c r="I207" s="500"/>
      <c r="J207" s="500"/>
      <c r="K207" s="500"/>
      <c r="L207" s="500"/>
      <c r="M207" s="468"/>
    </row>
    <row r="208" spans="1:13" s="462" customFormat="1" x14ac:dyDescent="0.2">
      <c r="B208" s="463"/>
      <c r="C208" s="462" t="s">
        <v>142</v>
      </c>
      <c r="E208" s="464"/>
      <c r="F208" s="465"/>
      <c r="G208" s="466"/>
      <c r="I208" s="467"/>
      <c r="J208" s="467"/>
      <c r="K208" s="467"/>
      <c r="L208" s="467"/>
    </row>
    <row r="209" spans="1:12" s="462" customFormat="1" x14ac:dyDescent="0.2">
      <c r="A209" s="677" t="s">
        <v>660</v>
      </c>
      <c r="B209" s="463"/>
      <c r="E209" s="464"/>
      <c r="F209" s="465"/>
      <c r="G209" s="466"/>
      <c r="I209" s="467"/>
      <c r="J209" s="467"/>
      <c r="K209" s="467"/>
      <c r="L209" s="467"/>
    </row>
    <row r="210" spans="1:12" s="462" customFormat="1" x14ac:dyDescent="0.2">
      <c r="B210" s="463"/>
      <c r="E210" s="464"/>
      <c r="F210" s="465"/>
      <c r="G210" s="466"/>
      <c r="I210" s="467"/>
      <c r="J210" s="467"/>
      <c r="K210" s="467"/>
      <c r="L210" s="467"/>
    </row>
    <row r="211" spans="1:12" s="462" customFormat="1" x14ac:dyDescent="0.2">
      <c r="B211" s="463"/>
      <c r="E211" s="464"/>
      <c r="F211" s="465"/>
      <c r="G211" s="466"/>
      <c r="I211" s="467"/>
      <c r="J211" s="467"/>
      <c r="K211" s="467"/>
      <c r="L211" s="467"/>
    </row>
    <row r="225" spans="1:8" x14ac:dyDescent="0.2">
      <c r="A225" s="6"/>
      <c r="B225" s="106"/>
      <c r="C225" s="6"/>
      <c r="D225" s="6"/>
      <c r="E225" s="89"/>
      <c r="F225" s="74"/>
      <c r="G225" s="35"/>
      <c r="H225" s="25"/>
    </row>
    <row r="226" spans="1:8" x14ac:dyDescent="0.2">
      <c r="A226" s="6"/>
      <c r="B226" s="106"/>
      <c r="C226" s="6"/>
      <c r="D226" s="6"/>
      <c r="E226" s="89"/>
      <c r="F226" s="74"/>
      <c r="G226" s="35"/>
      <c r="H226" s="25"/>
    </row>
    <row r="227" spans="1:8" x14ac:dyDescent="0.2">
      <c r="A227" s="6"/>
      <c r="B227" s="106"/>
      <c r="C227" s="6"/>
      <c r="D227" s="6"/>
      <c r="E227" s="89"/>
      <c r="F227" s="74"/>
      <c r="G227" s="35"/>
      <c r="H227" s="25"/>
    </row>
    <row r="252" spans="1:8" x14ac:dyDescent="0.2">
      <c r="A252" s="6"/>
      <c r="B252" s="106"/>
      <c r="C252" s="6"/>
      <c r="D252" s="6"/>
      <c r="E252" s="89"/>
      <c r="F252" s="74"/>
      <c r="G252" s="8"/>
      <c r="H252" s="46"/>
    </row>
    <row r="253" spans="1:8" x14ac:dyDescent="0.2">
      <c r="G253" s="10"/>
    </row>
    <row r="254" spans="1:8" x14ac:dyDescent="0.2">
      <c r="G254" s="10"/>
    </row>
  </sheetData>
  <autoFilter ref="A1:M65" xr:uid="{00000000-0001-0000-0000-000000000000}"/>
  <sortState xmlns:xlrd2="http://schemas.microsoft.com/office/spreadsheetml/2017/richdata2" ref="A7:K64">
    <sortCondition ref="A7:A64"/>
  </sortState>
  <phoneticPr fontId="4" type="noConversion"/>
  <pageMargins left="0.25" right="0.25" top="0.75" bottom="0.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6CF0-DF12-4F5D-AC96-1D553B8ABC14}">
  <sheetPr>
    <pageSetUpPr fitToPage="1"/>
  </sheetPr>
  <dimension ref="A1:M43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11.5" bestFit="1" customWidth="1"/>
    <col min="2" max="2" width="40.5" bestFit="1" customWidth="1"/>
    <col min="3" max="3" width="14.6640625" bestFit="1" customWidth="1"/>
    <col min="4" max="4" width="28.5" bestFit="1" customWidth="1"/>
    <col min="5" max="5" width="18.5" bestFit="1" customWidth="1"/>
    <col min="6" max="6" width="20" style="9" bestFit="1" customWidth="1"/>
    <col min="7" max="7" width="11.5" bestFit="1" customWidth="1"/>
    <col min="8" max="8" width="12.5" bestFit="1" customWidth="1"/>
    <col min="9" max="9" width="10.5" bestFit="1" customWidth="1"/>
    <col min="10" max="10" width="11.83203125" customWidth="1"/>
    <col min="11" max="11" width="11.5" bestFit="1" customWidth="1"/>
  </cols>
  <sheetData>
    <row r="1" spans="1:11" ht="16" x14ac:dyDescent="0.2">
      <c r="A1" s="22" t="s">
        <v>661</v>
      </c>
      <c r="B1" s="21" t="s">
        <v>37</v>
      </c>
      <c r="C1" s="21" t="s">
        <v>1</v>
      </c>
      <c r="D1" s="21" t="s">
        <v>662</v>
      </c>
      <c r="E1" s="21" t="s">
        <v>663</v>
      </c>
      <c r="F1" s="77" t="s">
        <v>4</v>
      </c>
      <c r="G1" s="22" t="s">
        <v>6</v>
      </c>
      <c r="H1" s="23" t="s">
        <v>40</v>
      </c>
      <c r="I1" s="24" t="s">
        <v>8</v>
      </c>
      <c r="J1" s="176" t="s">
        <v>664</v>
      </c>
      <c r="K1" s="175" t="s">
        <v>665</v>
      </c>
    </row>
    <row r="2" spans="1:11" ht="16" x14ac:dyDescent="0.2">
      <c r="A2" s="7" t="s">
        <v>666</v>
      </c>
      <c r="B2" s="1" t="s">
        <v>667</v>
      </c>
      <c r="C2" s="1" t="s">
        <v>668</v>
      </c>
      <c r="D2" s="1" t="s">
        <v>669</v>
      </c>
      <c r="E2" s="1" t="s">
        <v>670</v>
      </c>
      <c r="F2" s="143"/>
      <c r="G2" s="1" t="s">
        <v>23</v>
      </c>
      <c r="H2" s="115">
        <v>94</v>
      </c>
      <c r="I2" s="14">
        <f t="shared" ref="I2:I42" si="0">SUM(H2*1.2)</f>
        <v>112.8</v>
      </c>
      <c r="J2" s="160">
        <f t="shared" ref="J2:J42" si="1">SUM(I2*1.5)</f>
        <v>169.2</v>
      </c>
      <c r="K2" s="165">
        <f>SUM(I2*200%)</f>
        <v>225.6</v>
      </c>
    </row>
    <row r="3" spans="1:11" ht="16" x14ac:dyDescent="0.2">
      <c r="A3" s="7" t="s">
        <v>671</v>
      </c>
      <c r="B3" s="1" t="s">
        <v>672</v>
      </c>
      <c r="C3" s="1" t="s">
        <v>668</v>
      </c>
      <c r="D3" s="1" t="s">
        <v>673</v>
      </c>
      <c r="E3" s="1" t="s">
        <v>674</v>
      </c>
      <c r="F3" s="143" t="s">
        <v>639</v>
      </c>
      <c r="G3" s="1" t="s">
        <v>23</v>
      </c>
      <c r="H3" s="115">
        <v>560</v>
      </c>
      <c r="I3" s="14">
        <f t="shared" si="0"/>
        <v>672</v>
      </c>
      <c r="J3" s="160">
        <f t="shared" si="1"/>
        <v>1008</v>
      </c>
      <c r="K3" s="165">
        <f t="shared" ref="K3:K35" si="2">SUM(I3*200%)</f>
        <v>1344</v>
      </c>
    </row>
    <row r="4" spans="1:11" ht="16" x14ac:dyDescent="0.2">
      <c r="A4" s="7" t="s">
        <v>675</v>
      </c>
      <c r="B4" s="1" t="s">
        <v>676</v>
      </c>
      <c r="C4" s="1" t="s">
        <v>668</v>
      </c>
      <c r="D4" s="1" t="s">
        <v>677</v>
      </c>
      <c r="E4" s="1" t="s">
        <v>678</v>
      </c>
      <c r="F4" s="143"/>
      <c r="G4" s="1" t="s">
        <v>23</v>
      </c>
      <c r="H4" s="115">
        <v>170</v>
      </c>
      <c r="I4" s="14">
        <f t="shared" si="0"/>
        <v>204</v>
      </c>
      <c r="J4" s="160">
        <f t="shared" si="1"/>
        <v>306</v>
      </c>
      <c r="K4" s="165">
        <f t="shared" si="2"/>
        <v>408</v>
      </c>
    </row>
    <row r="5" spans="1:11" ht="16" x14ac:dyDescent="0.2">
      <c r="A5" s="7" t="s">
        <v>679</v>
      </c>
      <c r="B5" s="1" t="s">
        <v>680</v>
      </c>
      <c r="C5" s="1" t="s">
        <v>668</v>
      </c>
      <c r="D5" s="1" t="s">
        <v>681</v>
      </c>
      <c r="E5" s="1" t="s">
        <v>682</v>
      </c>
      <c r="F5" s="143"/>
      <c r="G5" s="1" t="s">
        <v>23</v>
      </c>
      <c r="H5" s="115">
        <v>452</v>
      </c>
      <c r="I5" s="14">
        <f t="shared" si="0"/>
        <v>542.4</v>
      </c>
      <c r="J5" s="160">
        <f t="shared" si="1"/>
        <v>813.59999999999991</v>
      </c>
      <c r="K5" s="165">
        <f t="shared" si="2"/>
        <v>1084.8</v>
      </c>
    </row>
    <row r="6" spans="1:11" ht="16" x14ac:dyDescent="0.2">
      <c r="A6" s="7" t="s">
        <v>683</v>
      </c>
      <c r="B6" s="1" t="s">
        <v>684</v>
      </c>
      <c r="C6" s="1" t="s">
        <v>668</v>
      </c>
      <c r="D6" s="1" t="s">
        <v>685</v>
      </c>
      <c r="E6" s="1" t="s">
        <v>686</v>
      </c>
      <c r="F6" s="143"/>
      <c r="G6" s="1" t="s">
        <v>23</v>
      </c>
      <c r="H6" s="115">
        <v>559</v>
      </c>
      <c r="I6" s="14">
        <f t="shared" si="0"/>
        <v>670.8</v>
      </c>
      <c r="J6" s="160">
        <f t="shared" si="1"/>
        <v>1006.1999999999999</v>
      </c>
      <c r="K6" s="165">
        <f t="shared" si="2"/>
        <v>1341.6</v>
      </c>
    </row>
    <row r="7" spans="1:11" ht="16" x14ac:dyDescent="0.2">
      <c r="A7" s="7" t="s">
        <v>687</v>
      </c>
      <c r="B7" s="1" t="s">
        <v>688</v>
      </c>
      <c r="C7" s="1" t="s">
        <v>668</v>
      </c>
      <c r="D7" s="1" t="s">
        <v>689</v>
      </c>
      <c r="E7" s="1" t="s">
        <v>690</v>
      </c>
      <c r="F7" s="143" t="s">
        <v>639</v>
      </c>
      <c r="G7" s="1" t="s">
        <v>23</v>
      </c>
      <c r="H7" s="115">
        <v>1980</v>
      </c>
      <c r="I7" s="14">
        <f t="shared" si="0"/>
        <v>2376</v>
      </c>
      <c r="J7" s="160">
        <f t="shared" si="1"/>
        <v>3564</v>
      </c>
      <c r="K7" s="165">
        <f t="shared" si="2"/>
        <v>4752</v>
      </c>
    </row>
    <row r="8" spans="1:11" ht="16" x14ac:dyDescent="0.2">
      <c r="A8" s="7"/>
      <c r="B8" s="1" t="s">
        <v>691</v>
      </c>
      <c r="C8" s="1" t="s">
        <v>668</v>
      </c>
      <c r="D8" s="1" t="s">
        <v>692</v>
      </c>
      <c r="E8" s="1" t="s">
        <v>693</v>
      </c>
      <c r="F8" s="143"/>
      <c r="G8" s="1" t="s">
        <v>23</v>
      </c>
      <c r="H8" s="115">
        <v>424</v>
      </c>
      <c r="I8" s="14">
        <f t="shared" si="0"/>
        <v>508.79999999999995</v>
      </c>
      <c r="J8" s="160">
        <f t="shared" si="1"/>
        <v>763.19999999999993</v>
      </c>
      <c r="K8" s="165">
        <f t="shared" si="2"/>
        <v>1017.5999999999999</v>
      </c>
    </row>
    <row r="9" spans="1:11" ht="16" x14ac:dyDescent="0.2">
      <c r="A9" s="7" t="s">
        <v>694</v>
      </c>
      <c r="B9" s="1" t="s">
        <v>695</v>
      </c>
      <c r="C9" s="1" t="s">
        <v>668</v>
      </c>
      <c r="D9" s="1" t="s">
        <v>696</v>
      </c>
      <c r="E9" s="1" t="s">
        <v>697</v>
      </c>
      <c r="F9" s="143" t="s">
        <v>698</v>
      </c>
      <c r="G9" s="1" t="s">
        <v>23</v>
      </c>
      <c r="H9" s="115">
        <v>43</v>
      </c>
      <c r="I9" s="14">
        <f t="shared" si="0"/>
        <v>51.6</v>
      </c>
      <c r="J9" s="160">
        <f t="shared" si="1"/>
        <v>77.400000000000006</v>
      </c>
      <c r="K9" s="165">
        <f t="shared" si="2"/>
        <v>103.2</v>
      </c>
    </row>
    <row r="10" spans="1:11" ht="16" x14ac:dyDescent="0.2">
      <c r="A10" s="7" t="s">
        <v>699</v>
      </c>
      <c r="B10" s="1" t="s">
        <v>700</v>
      </c>
      <c r="C10" s="1" t="s">
        <v>668</v>
      </c>
      <c r="D10" s="1" t="s">
        <v>701</v>
      </c>
      <c r="E10" s="1" t="s">
        <v>702</v>
      </c>
      <c r="F10" s="143" t="s">
        <v>703</v>
      </c>
      <c r="G10" s="1" t="s">
        <v>23</v>
      </c>
      <c r="H10" s="115">
        <v>35</v>
      </c>
      <c r="I10" s="14">
        <f t="shared" si="0"/>
        <v>42</v>
      </c>
      <c r="J10" s="160">
        <f t="shared" si="1"/>
        <v>63</v>
      </c>
      <c r="K10" s="165">
        <f t="shared" si="2"/>
        <v>84</v>
      </c>
    </row>
    <row r="11" spans="1:11" ht="16" x14ac:dyDescent="0.2">
      <c r="A11" s="7" t="s">
        <v>704</v>
      </c>
      <c r="B11" s="1" t="s">
        <v>705</v>
      </c>
      <c r="C11" s="1" t="s">
        <v>668</v>
      </c>
      <c r="D11" s="1" t="s">
        <v>706</v>
      </c>
      <c r="E11" s="1" t="s">
        <v>707</v>
      </c>
      <c r="F11" s="143" t="s">
        <v>708</v>
      </c>
      <c r="G11" s="1" t="s">
        <v>23</v>
      </c>
      <c r="H11" s="115">
        <v>27</v>
      </c>
      <c r="I11" s="14">
        <f t="shared" si="0"/>
        <v>32.4</v>
      </c>
      <c r="J11" s="160">
        <f t="shared" si="1"/>
        <v>48.599999999999994</v>
      </c>
      <c r="K11" s="165">
        <f t="shared" si="2"/>
        <v>64.8</v>
      </c>
    </row>
    <row r="12" spans="1:11" ht="16" x14ac:dyDescent="0.2">
      <c r="A12" s="7" t="s">
        <v>709</v>
      </c>
      <c r="B12" s="1" t="s">
        <v>710</v>
      </c>
      <c r="C12" s="1" t="s">
        <v>668</v>
      </c>
      <c r="D12" s="1" t="s">
        <v>711</v>
      </c>
      <c r="E12" s="1" t="s">
        <v>712</v>
      </c>
      <c r="F12" s="143" t="s">
        <v>713</v>
      </c>
      <c r="G12" s="1" t="s">
        <v>23</v>
      </c>
      <c r="H12" s="115">
        <v>43</v>
      </c>
      <c r="I12" s="14">
        <f t="shared" si="0"/>
        <v>51.6</v>
      </c>
      <c r="J12" s="160">
        <f t="shared" si="1"/>
        <v>77.400000000000006</v>
      </c>
      <c r="K12" s="165">
        <f t="shared" si="2"/>
        <v>103.2</v>
      </c>
    </row>
    <row r="13" spans="1:11" ht="16" x14ac:dyDescent="0.2">
      <c r="A13" s="7" t="s">
        <v>714</v>
      </c>
      <c r="B13" s="1" t="s">
        <v>715</v>
      </c>
      <c r="C13" s="1" t="s">
        <v>668</v>
      </c>
      <c r="D13" s="1" t="s">
        <v>711</v>
      </c>
      <c r="E13" s="1" t="s">
        <v>712</v>
      </c>
      <c r="F13" s="143" t="s">
        <v>713</v>
      </c>
      <c r="G13" s="1" t="s">
        <v>23</v>
      </c>
      <c r="H13" s="115">
        <v>43</v>
      </c>
      <c r="I13" s="14">
        <f t="shared" si="0"/>
        <v>51.6</v>
      </c>
      <c r="J13" s="160">
        <f t="shared" si="1"/>
        <v>77.400000000000006</v>
      </c>
      <c r="K13" s="165">
        <f t="shared" si="2"/>
        <v>103.2</v>
      </c>
    </row>
    <row r="14" spans="1:11" ht="16" x14ac:dyDescent="0.2">
      <c r="A14" s="7" t="s">
        <v>716</v>
      </c>
      <c r="B14" s="1" t="s">
        <v>710</v>
      </c>
      <c r="C14" s="1" t="s">
        <v>668</v>
      </c>
      <c r="D14" s="1" t="s">
        <v>711</v>
      </c>
      <c r="E14" s="1" t="s">
        <v>712</v>
      </c>
      <c r="F14" s="143" t="s">
        <v>713</v>
      </c>
      <c r="G14" s="1" t="s">
        <v>23</v>
      </c>
      <c r="H14" s="115">
        <v>43</v>
      </c>
      <c r="I14" s="14">
        <f t="shared" si="0"/>
        <v>51.6</v>
      </c>
      <c r="J14" s="160">
        <f t="shared" si="1"/>
        <v>77.400000000000006</v>
      </c>
      <c r="K14" s="165">
        <f t="shared" si="2"/>
        <v>103.2</v>
      </c>
    </row>
    <row r="15" spans="1:11" ht="16" x14ac:dyDescent="0.2">
      <c r="A15" s="7" t="s">
        <v>717</v>
      </c>
      <c r="B15" s="1" t="s">
        <v>715</v>
      </c>
      <c r="C15" s="1" t="s">
        <v>668</v>
      </c>
      <c r="D15" s="1" t="s">
        <v>711</v>
      </c>
      <c r="E15" s="1" t="s">
        <v>712</v>
      </c>
      <c r="F15" s="143" t="s">
        <v>713</v>
      </c>
      <c r="G15" s="1" t="s">
        <v>23</v>
      </c>
      <c r="H15" s="115">
        <v>43</v>
      </c>
      <c r="I15" s="14">
        <f t="shared" si="0"/>
        <v>51.6</v>
      </c>
      <c r="J15" s="160">
        <f t="shared" si="1"/>
        <v>77.400000000000006</v>
      </c>
      <c r="K15" s="165">
        <f t="shared" si="2"/>
        <v>103.2</v>
      </c>
    </row>
    <row r="16" spans="1:11" ht="16" x14ac:dyDescent="0.2">
      <c r="A16" s="7" t="s">
        <v>718</v>
      </c>
      <c r="B16" s="1" t="s">
        <v>719</v>
      </c>
      <c r="C16" s="1" t="s">
        <v>668</v>
      </c>
      <c r="D16" s="1" t="s">
        <v>720</v>
      </c>
      <c r="E16" s="1" t="s">
        <v>721</v>
      </c>
      <c r="F16" s="143" t="s">
        <v>722</v>
      </c>
      <c r="G16" s="1" t="s">
        <v>23</v>
      </c>
      <c r="H16" s="115">
        <v>115</v>
      </c>
      <c r="I16" s="14">
        <f t="shared" si="0"/>
        <v>138</v>
      </c>
      <c r="J16" s="160">
        <f t="shared" si="1"/>
        <v>207</v>
      </c>
      <c r="K16" s="165">
        <f t="shared" si="2"/>
        <v>276</v>
      </c>
    </row>
    <row r="17" spans="1:11" ht="16" x14ac:dyDescent="0.2">
      <c r="A17" s="7" t="s">
        <v>723</v>
      </c>
      <c r="B17" s="1" t="s">
        <v>724</v>
      </c>
      <c r="C17" s="1" t="s">
        <v>668</v>
      </c>
      <c r="D17" s="1" t="s">
        <v>725</v>
      </c>
      <c r="E17" s="1" t="s">
        <v>726</v>
      </c>
      <c r="F17" s="143" t="s">
        <v>727</v>
      </c>
      <c r="G17" s="1" t="s">
        <v>23</v>
      </c>
      <c r="H17" s="115">
        <v>135</v>
      </c>
      <c r="I17" s="14">
        <f t="shared" si="0"/>
        <v>162</v>
      </c>
      <c r="J17" s="160">
        <f t="shared" si="1"/>
        <v>243</v>
      </c>
      <c r="K17" s="165">
        <f t="shared" si="2"/>
        <v>324</v>
      </c>
    </row>
    <row r="18" spans="1:11" ht="16" x14ac:dyDescent="0.2">
      <c r="A18" s="7" t="s">
        <v>728</v>
      </c>
      <c r="B18" s="1" t="s">
        <v>724</v>
      </c>
      <c r="C18" s="1" t="s">
        <v>668</v>
      </c>
      <c r="D18" s="1" t="s">
        <v>725</v>
      </c>
      <c r="E18" s="1" t="s">
        <v>726</v>
      </c>
      <c r="F18" s="143" t="s">
        <v>727</v>
      </c>
      <c r="G18" s="1" t="s">
        <v>23</v>
      </c>
      <c r="H18" s="115">
        <v>135</v>
      </c>
      <c r="I18" s="14">
        <f t="shared" si="0"/>
        <v>162</v>
      </c>
      <c r="J18" s="160">
        <f t="shared" si="1"/>
        <v>243</v>
      </c>
      <c r="K18" s="165">
        <f t="shared" si="2"/>
        <v>324</v>
      </c>
    </row>
    <row r="19" spans="1:11" ht="16" x14ac:dyDescent="0.2">
      <c r="A19" s="7" t="s">
        <v>729</v>
      </c>
      <c r="B19" s="1" t="s">
        <v>724</v>
      </c>
      <c r="C19" s="1" t="s">
        <v>668</v>
      </c>
      <c r="D19" s="1" t="s">
        <v>725</v>
      </c>
      <c r="E19" s="1" t="s">
        <v>726</v>
      </c>
      <c r="F19" s="143" t="s">
        <v>727</v>
      </c>
      <c r="G19" s="1" t="s">
        <v>23</v>
      </c>
      <c r="H19" s="115">
        <v>135</v>
      </c>
      <c r="I19" s="14">
        <f t="shared" si="0"/>
        <v>162</v>
      </c>
      <c r="J19" s="160">
        <f t="shared" si="1"/>
        <v>243</v>
      </c>
      <c r="K19" s="165">
        <f t="shared" si="2"/>
        <v>324</v>
      </c>
    </row>
    <row r="20" spans="1:11" ht="16" x14ac:dyDescent="0.2">
      <c r="A20" s="7" t="s">
        <v>730</v>
      </c>
      <c r="B20" s="1" t="s">
        <v>724</v>
      </c>
      <c r="C20" s="1" t="s">
        <v>668</v>
      </c>
      <c r="D20" s="1" t="s">
        <v>725</v>
      </c>
      <c r="E20" s="1" t="s">
        <v>726</v>
      </c>
      <c r="F20" s="143" t="s">
        <v>727</v>
      </c>
      <c r="G20" s="1" t="s">
        <v>23</v>
      </c>
      <c r="H20" s="115">
        <v>135</v>
      </c>
      <c r="I20" s="14">
        <f t="shared" si="0"/>
        <v>162</v>
      </c>
      <c r="J20" s="160">
        <f t="shared" si="1"/>
        <v>243</v>
      </c>
      <c r="K20" s="165">
        <f t="shared" si="2"/>
        <v>324</v>
      </c>
    </row>
    <row r="21" spans="1:11" ht="16" x14ac:dyDescent="0.2">
      <c r="A21" s="7" t="s">
        <v>731</v>
      </c>
      <c r="B21" s="1" t="s">
        <v>724</v>
      </c>
      <c r="C21" s="1" t="s">
        <v>668</v>
      </c>
      <c r="D21" s="1" t="s">
        <v>732</v>
      </c>
      <c r="E21" s="1" t="s">
        <v>733</v>
      </c>
      <c r="F21" s="143" t="s">
        <v>734</v>
      </c>
      <c r="G21" s="1" t="s">
        <v>23</v>
      </c>
      <c r="H21" s="115">
        <v>247</v>
      </c>
      <c r="I21" s="14">
        <f t="shared" si="0"/>
        <v>296.39999999999998</v>
      </c>
      <c r="J21" s="160">
        <f t="shared" si="1"/>
        <v>444.59999999999997</v>
      </c>
      <c r="K21" s="165">
        <f t="shared" si="2"/>
        <v>592.79999999999995</v>
      </c>
    </row>
    <row r="22" spans="1:11" ht="16" x14ac:dyDescent="0.2">
      <c r="A22" s="7" t="s">
        <v>735</v>
      </c>
      <c r="B22" s="1" t="s">
        <v>736</v>
      </c>
      <c r="C22" s="1" t="s">
        <v>668</v>
      </c>
      <c r="D22" s="1" t="s">
        <v>737</v>
      </c>
      <c r="E22" s="1" t="s">
        <v>738</v>
      </c>
      <c r="F22" s="143" t="s">
        <v>255</v>
      </c>
      <c r="G22" s="1" t="s">
        <v>23</v>
      </c>
      <c r="H22" s="115">
        <v>572</v>
      </c>
      <c r="I22" s="14">
        <f t="shared" si="0"/>
        <v>686.4</v>
      </c>
      <c r="J22" s="160">
        <f t="shared" si="1"/>
        <v>1029.5999999999999</v>
      </c>
      <c r="K22" s="165">
        <f t="shared" si="2"/>
        <v>1372.8</v>
      </c>
    </row>
    <row r="23" spans="1:11" ht="16" x14ac:dyDescent="0.2">
      <c r="A23" s="7" t="s">
        <v>739</v>
      </c>
      <c r="B23" s="1" t="s">
        <v>740</v>
      </c>
      <c r="C23" s="1" t="s">
        <v>668</v>
      </c>
      <c r="D23" s="1" t="s">
        <v>737</v>
      </c>
      <c r="E23" s="1" t="s">
        <v>738</v>
      </c>
      <c r="F23" s="143" t="s">
        <v>255</v>
      </c>
      <c r="G23" s="1" t="s">
        <v>23</v>
      </c>
      <c r="H23" s="115">
        <v>572</v>
      </c>
      <c r="I23" s="14">
        <f t="shared" si="0"/>
        <v>686.4</v>
      </c>
      <c r="J23" s="160">
        <f t="shared" si="1"/>
        <v>1029.5999999999999</v>
      </c>
      <c r="K23" s="165">
        <f t="shared" si="2"/>
        <v>1372.8</v>
      </c>
    </row>
    <row r="24" spans="1:11" ht="16" x14ac:dyDescent="0.2">
      <c r="A24" s="7" t="s">
        <v>741</v>
      </c>
      <c r="B24" s="1" t="s">
        <v>742</v>
      </c>
      <c r="C24" s="1" t="s">
        <v>668</v>
      </c>
      <c r="D24" s="1" t="s">
        <v>737</v>
      </c>
      <c r="E24" s="1" t="s">
        <v>738</v>
      </c>
      <c r="F24" s="143" t="s">
        <v>255</v>
      </c>
      <c r="G24" s="1" t="s">
        <v>23</v>
      </c>
      <c r="H24" s="115">
        <v>572</v>
      </c>
      <c r="I24" s="14">
        <f t="shared" si="0"/>
        <v>686.4</v>
      </c>
      <c r="J24" s="160">
        <f t="shared" si="1"/>
        <v>1029.5999999999999</v>
      </c>
      <c r="K24" s="165">
        <f t="shared" si="2"/>
        <v>1372.8</v>
      </c>
    </row>
    <row r="25" spans="1:11" ht="16" x14ac:dyDescent="0.2">
      <c r="A25" s="7" t="s">
        <v>743</v>
      </c>
      <c r="B25" s="1" t="s">
        <v>744</v>
      </c>
      <c r="C25" s="1" t="s">
        <v>668</v>
      </c>
      <c r="D25" s="1" t="s">
        <v>737</v>
      </c>
      <c r="E25" s="1" t="s">
        <v>738</v>
      </c>
      <c r="F25" s="143" t="s">
        <v>255</v>
      </c>
      <c r="G25" s="1" t="s">
        <v>23</v>
      </c>
      <c r="H25" s="115">
        <v>572</v>
      </c>
      <c r="I25" s="14">
        <f t="shared" si="0"/>
        <v>686.4</v>
      </c>
      <c r="J25" s="160">
        <f t="shared" si="1"/>
        <v>1029.5999999999999</v>
      </c>
      <c r="K25" s="165">
        <f t="shared" si="2"/>
        <v>1372.8</v>
      </c>
    </row>
    <row r="26" spans="1:11" ht="16" x14ac:dyDescent="0.2">
      <c r="A26" s="7" t="s">
        <v>745</v>
      </c>
      <c r="B26" s="1" t="s">
        <v>746</v>
      </c>
      <c r="C26" s="1" t="s">
        <v>668</v>
      </c>
      <c r="D26" s="1" t="s">
        <v>747</v>
      </c>
      <c r="E26" s="1" t="s">
        <v>748</v>
      </c>
      <c r="F26" s="143" t="s">
        <v>273</v>
      </c>
      <c r="G26" s="1" t="s">
        <v>23</v>
      </c>
      <c r="H26" s="115">
        <v>1406</v>
      </c>
      <c r="I26" s="14">
        <f t="shared" si="0"/>
        <v>1687.2</v>
      </c>
      <c r="J26" s="160">
        <f t="shared" si="1"/>
        <v>2530.8000000000002</v>
      </c>
      <c r="K26" s="165">
        <f t="shared" si="2"/>
        <v>3374.4</v>
      </c>
    </row>
    <row r="27" spans="1:11" ht="16" x14ac:dyDescent="0.2">
      <c r="A27" s="7" t="s">
        <v>749</v>
      </c>
      <c r="B27" s="1" t="s">
        <v>750</v>
      </c>
      <c r="C27" s="1" t="s">
        <v>668</v>
      </c>
      <c r="D27" s="1" t="s">
        <v>751</v>
      </c>
      <c r="E27" s="1" t="s">
        <v>752</v>
      </c>
      <c r="F27" s="143" t="s">
        <v>753</v>
      </c>
      <c r="G27" s="1" t="s">
        <v>23</v>
      </c>
      <c r="H27" s="115">
        <v>15</v>
      </c>
      <c r="I27" s="14">
        <f t="shared" si="0"/>
        <v>18</v>
      </c>
      <c r="J27" s="160">
        <f t="shared" si="1"/>
        <v>27</v>
      </c>
      <c r="K27" s="165">
        <f t="shared" si="2"/>
        <v>36</v>
      </c>
    </row>
    <row r="28" spans="1:11" ht="16" x14ac:dyDescent="0.2">
      <c r="A28" s="7" t="s">
        <v>754</v>
      </c>
      <c r="B28" s="1" t="s">
        <v>750</v>
      </c>
      <c r="C28" s="1" t="s">
        <v>668</v>
      </c>
      <c r="D28" s="1" t="s">
        <v>751</v>
      </c>
      <c r="E28" s="1" t="s">
        <v>752</v>
      </c>
      <c r="F28" s="143" t="s">
        <v>753</v>
      </c>
      <c r="G28" s="1" t="s">
        <v>23</v>
      </c>
      <c r="H28" s="115">
        <v>15</v>
      </c>
      <c r="I28" s="14">
        <f t="shared" si="0"/>
        <v>18</v>
      </c>
      <c r="J28" s="160">
        <f t="shared" si="1"/>
        <v>27</v>
      </c>
      <c r="K28" s="165">
        <f t="shared" si="2"/>
        <v>36</v>
      </c>
    </row>
    <row r="29" spans="1:11" ht="16" x14ac:dyDescent="0.2">
      <c r="A29" s="7" t="s">
        <v>755</v>
      </c>
      <c r="B29" s="1" t="s">
        <v>750</v>
      </c>
      <c r="C29" s="1" t="s">
        <v>668</v>
      </c>
      <c r="D29" s="1" t="s">
        <v>751</v>
      </c>
      <c r="E29" s="1" t="s">
        <v>752</v>
      </c>
      <c r="F29" s="143" t="s">
        <v>753</v>
      </c>
      <c r="G29" s="1" t="s">
        <v>23</v>
      </c>
      <c r="H29" s="115">
        <v>15</v>
      </c>
      <c r="I29" s="14">
        <f t="shared" si="0"/>
        <v>18</v>
      </c>
      <c r="J29" s="160">
        <f t="shared" si="1"/>
        <v>27</v>
      </c>
      <c r="K29" s="165">
        <f t="shared" si="2"/>
        <v>36</v>
      </c>
    </row>
    <row r="30" spans="1:11" ht="16" x14ac:dyDescent="0.2">
      <c r="A30" s="7" t="s">
        <v>756</v>
      </c>
      <c r="B30" s="1" t="s">
        <v>750</v>
      </c>
      <c r="C30" s="1" t="s">
        <v>668</v>
      </c>
      <c r="D30" s="1" t="s">
        <v>751</v>
      </c>
      <c r="E30" s="1" t="s">
        <v>752</v>
      </c>
      <c r="F30" s="143" t="s">
        <v>753</v>
      </c>
      <c r="G30" s="1" t="s">
        <v>23</v>
      </c>
      <c r="H30" s="115">
        <v>15</v>
      </c>
      <c r="I30" s="14">
        <f t="shared" si="0"/>
        <v>18</v>
      </c>
      <c r="J30" s="160">
        <f t="shared" si="1"/>
        <v>27</v>
      </c>
      <c r="K30" s="165">
        <f t="shared" si="2"/>
        <v>36</v>
      </c>
    </row>
    <row r="31" spans="1:11" ht="16" x14ac:dyDescent="0.2">
      <c r="A31" s="7" t="s">
        <v>757</v>
      </c>
      <c r="B31" s="1" t="s">
        <v>750</v>
      </c>
      <c r="C31" s="1" t="s">
        <v>668</v>
      </c>
      <c r="D31" s="1" t="s">
        <v>751</v>
      </c>
      <c r="E31" s="1" t="s">
        <v>752</v>
      </c>
      <c r="F31" s="143" t="s">
        <v>753</v>
      </c>
      <c r="G31" s="1" t="s">
        <v>23</v>
      </c>
      <c r="H31" s="115">
        <v>15</v>
      </c>
      <c r="I31" s="14">
        <f t="shared" si="0"/>
        <v>18</v>
      </c>
      <c r="J31" s="160">
        <f t="shared" si="1"/>
        <v>27</v>
      </c>
      <c r="K31" s="165">
        <f t="shared" si="2"/>
        <v>36</v>
      </c>
    </row>
    <row r="32" spans="1:11" ht="16" x14ac:dyDescent="0.2">
      <c r="A32" s="7" t="s">
        <v>758</v>
      </c>
      <c r="B32" s="1" t="s">
        <v>750</v>
      </c>
      <c r="C32" s="1" t="s">
        <v>668</v>
      </c>
      <c r="D32" s="1" t="s">
        <v>751</v>
      </c>
      <c r="E32" s="1" t="s">
        <v>752</v>
      </c>
      <c r="F32" s="143" t="s">
        <v>753</v>
      </c>
      <c r="G32" s="1" t="s">
        <v>23</v>
      </c>
      <c r="H32" s="115">
        <v>15</v>
      </c>
      <c r="I32" s="14">
        <f t="shared" si="0"/>
        <v>18</v>
      </c>
      <c r="J32" s="160">
        <f t="shared" si="1"/>
        <v>27</v>
      </c>
      <c r="K32" s="165">
        <f t="shared" si="2"/>
        <v>36</v>
      </c>
    </row>
    <row r="33" spans="1:13" ht="16" x14ac:dyDescent="0.2">
      <c r="A33" s="7" t="s">
        <v>759</v>
      </c>
      <c r="B33" s="1" t="s">
        <v>750</v>
      </c>
      <c r="C33" s="1" t="s">
        <v>668</v>
      </c>
      <c r="D33" s="1" t="s">
        <v>751</v>
      </c>
      <c r="E33" s="1" t="s">
        <v>752</v>
      </c>
      <c r="F33" s="143" t="s">
        <v>753</v>
      </c>
      <c r="G33" s="1" t="s">
        <v>23</v>
      </c>
      <c r="H33" s="115">
        <v>15</v>
      </c>
      <c r="I33" s="14">
        <f t="shared" si="0"/>
        <v>18</v>
      </c>
      <c r="J33" s="160">
        <f t="shared" si="1"/>
        <v>27</v>
      </c>
      <c r="K33" s="165">
        <f t="shared" si="2"/>
        <v>36</v>
      </c>
    </row>
    <row r="34" spans="1:13" ht="17" x14ac:dyDescent="0.2">
      <c r="A34" s="7"/>
      <c r="B34" s="116" t="s">
        <v>760</v>
      </c>
      <c r="C34" s="117" t="s">
        <v>668</v>
      </c>
      <c r="D34" s="116" t="s">
        <v>761</v>
      </c>
      <c r="E34" s="1" t="s">
        <v>762</v>
      </c>
      <c r="F34" s="144" t="s">
        <v>763</v>
      </c>
      <c r="G34" s="1" t="s">
        <v>23</v>
      </c>
      <c r="H34" s="115">
        <v>5.7</v>
      </c>
      <c r="I34" s="118">
        <f t="shared" ref="I34:I35" si="3">(H34*1.2)</f>
        <v>6.84</v>
      </c>
      <c r="J34" s="160">
        <f>SUM(I34*1.5)</f>
        <v>10.26</v>
      </c>
      <c r="K34" s="165">
        <f t="shared" si="2"/>
        <v>13.68</v>
      </c>
    </row>
    <row r="35" spans="1:13" ht="17" x14ac:dyDescent="0.2">
      <c r="A35" s="133"/>
      <c r="B35" s="134" t="s">
        <v>764</v>
      </c>
      <c r="C35" s="135" t="s">
        <v>668</v>
      </c>
      <c r="D35" s="134" t="s">
        <v>765</v>
      </c>
      <c r="E35" s="136" t="s">
        <v>766</v>
      </c>
      <c r="F35" s="145" t="s">
        <v>767</v>
      </c>
      <c r="G35" s="136" t="s">
        <v>23</v>
      </c>
      <c r="H35" s="137">
        <v>3.92</v>
      </c>
      <c r="I35" s="138">
        <f t="shared" si="3"/>
        <v>4.7039999999999997</v>
      </c>
      <c r="J35" s="177">
        <f>SUM(I35*1.5)</f>
        <v>7.0559999999999992</v>
      </c>
      <c r="K35" s="165">
        <f t="shared" si="2"/>
        <v>9.4079999999999995</v>
      </c>
    </row>
    <row r="36" spans="1:13" ht="16" x14ac:dyDescent="0.2">
      <c r="A36" s="172" t="s">
        <v>768</v>
      </c>
      <c r="B36" s="168" t="s">
        <v>769</v>
      </c>
      <c r="C36" s="168" t="s">
        <v>205</v>
      </c>
      <c r="D36" s="168" t="s">
        <v>770</v>
      </c>
      <c r="E36" s="168" t="s">
        <v>771</v>
      </c>
      <c r="F36" s="173" t="s">
        <v>772</v>
      </c>
      <c r="G36" s="172" t="s">
        <v>67</v>
      </c>
      <c r="H36" s="174">
        <v>185</v>
      </c>
      <c r="I36" s="165">
        <f>SUM(H36*1.2)</f>
        <v>222</v>
      </c>
      <c r="J36" s="165">
        <f>SUM(I36*1.5)</f>
        <v>333</v>
      </c>
      <c r="K36" s="165">
        <f>SUM(I36*200%)</f>
        <v>444</v>
      </c>
    </row>
    <row r="37" spans="1:13" ht="16" x14ac:dyDescent="0.2">
      <c r="A37" s="172" t="s">
        <v>773</v>
      </c>
      <c r="B37" s="168" t="s">
        <v>774</v>
      </c>
      <c r="C37" s="168" t="s">
        <v>129</v>
      </c>
      <c r="D37" s="168"/>
      <c r="E37" s="168" t="s">
        <v>131</v>
      </c>
      <c r="F37" s="173"/>
      <c r="G37" s="168" t="s">
        <v>67</v>
      </c>
      <c r="H37" s="174">
        <v>50</v>
      </c>
      <c r="I37" s="165">
        <f t="shared" si="0"/>
        <v>60</v>
      </c>
      <c r="J37" s="165">
        <f t="shared" si="1"/>
        <v>90</v>
      </c>
      <c r="K37" s="165">
        <f t="shared" ref="K37:K42" si="4">SUM(I37*200%)</f>
        <v>120</v>
      </c>
    </row>
    <row r="38" spans="1:13" ht="16" x14ac:dyDescent="0.2">
      <c r="A38" s="172" t="s">
        <v>775</v>
      </c>
      <c r="B38" s="168" t="s">
        <v>774</v>
      </c>
      <c r="C38" s="168" t="s">
        <v>129</v>
      </c>
      <c r="D38" s="168"/>
      <c r="E38" s="168" t="s">
        <v>131</v>
      </c>
      <c r="F38" s="173"/>
      <c r="G38" s="168" t="s">
        <v>67</v>
      </c>
      <c r="H38" s="174">
        <v>50</v>
      </c>
      <c r="I38" s="165">
        <f t="shared" si="0"/>
        <v>60</v>
      </c>
      <c r="J38" s="165">
        <f t="shared" si="1"/>
        <v>90</v>
      </c>
      <c r="K38" s="165">
        <f t="shared" si="4"/>
        <v>120</v>
      </c>
    </row>
    <row r="39" spans="1:13" ht="16" x14ac:dyDescent="0.2">
      <c r="A39" s="172">
        <v>26</v>
      </c>
      <c r="B39" s="168" t="s">
        <v>776</v>
      </c>
      <c r="C39" s="168" t="s">
        <v>777</v>
      </c>
      <c r="D39" s="168" t="s">
        <v>778</v>
      </c>
      <c r="E39" s="168" t="s">
        <v>779</v>
      </c>
      <c r="F39" s="173" t="s">
        <v>175</v>
      </c>
      <c r="G39" s="168" t="s">
        <v>67</v>
      </c>
      <c r="H39" s="174">
        <v>250</v>
      </c>
      <c r="I39" s="165">
        <f t="shared" si="0"/>
        <v>300</v>
      </c>
      <c r="J39" s="165">
        <f t="shared" si="1"/>
        <v>450</v>
      </c>
      <c r="K39" s="165">
        <f t="shared" si="4"/>
        <v>600</v>
      </c>
    </row>
    <row r="40" spans="1:13" ht="16" x14ac:dyDescent="0.2">
      <c r="A40" s="172">
        <v>27</v>
      </c>
      <c r="B40" s="168" t="s">
        <v>780</v>
      </c>
      <c r="C40" s="168" t="s">
        <v>777</v>
      </c>
      <c r="D40" s="168" t="s">
        <v>778</v>
      </c>
      <c r="E40" s="168" t="s">
        <v>779</v>
      </c>
      <c r="F40" s="173" t="s">
        <v>175</v>
      </c>
      <c r="G40" s="168" t="s">
        <v>67</v>
      </c>
      <c r="H40" s="174">
        <v>250</v>
      </c>
      <c r="I40" s="165">
        <f t="shared" si="0"/>
        <v>300</v>
      </c>
      <c r="J40" s="165">
        <f t="shared" si="1"/>
        <v>450</v>
      </c>
      <c r="K40" s="165">
        <f t="shared" si="4"/>
        <v>600</v>
      </c>
    </row>
    <row r="41" spans="1:13" ht="16" x14ac:dyDescent="0.2">
      <c r="A41" s="172">
        <v>28</v>
      </c>
      <c r="B41" s="168" t="s">
        <v>781</v>
      </c>
      <c r="C41" s="168" t="s">
        <v>777</v>
      </c>
      <c r="D41" s="168" t="s">
        <v>778</v>
      </c>
      <c r="E41" s="168" t="s">
        <v>779</v>
      </c>
      <c r="F41" s="173" t="s">
        <v>175</v>
      </c>
      <c r="G41" s="168" t="s">
        <v>67</v>
      </c>
      <c r="H41" s="174">
        <v>250</v>
      </c>
      <c r="I41" s="165">
        <f t="shared" si="0"/>
        <v>300</v>
      </c>
      <c r="J41" s="165">
        <f t="shared" si="1"/>
        <v>450</v>
      </c>
      <c r="K41" s="165">
        <f t="shared" si="4"/>
        <v>600</v>
      </c>
    </row>
    <row r="42" spans="1:13" ht="16" x14ac:dyDescent="0.2">
      <c r="A42" s="168"/>
      <c r="B42" s="168" t="s">
        <v>782</v>
      </c>
      <c r="C42" s="168" t="s">
        <v>46</v>
      </c>
      <c r="D42" s="168"/>
      <c r="E42" s="168" t="s">
        <v>280</v>
      </c>
      <c r="F42" s="173"/>
      <c r="G42" s="168" t="s">
        <v>295</v>
      </c>
      <c r="H42" s="174">
        <v>950</v>
      </c>
      <c r="I42" s="165">
        <f t="shared" si="0"/>
        <v>1140</v>
      </c>
      <c r="J42" s="165">
        <f t="shared" si="1"/>
        <v>1710</v>
      </c>
      <c r="K42" s="165">
        <f t="shared" si="4"/>
        <v>2280</v>
      </c>
      <c r="M42" t="s">
        <v>142</v>
      </c>
    </row>
    <row r="43" spans="1:13" x14ac:dyDescent="0.2">
      <c r="I43" s="78">
        <f>SUM(I2:I28)</f>
        <v>10970.400000000001</v>
      </c>
    </row>
  </sheetData>
  <phoneticPr fontId="4" type="noConversion"/>
  <pageMargins left="0.25" right="0.25" top="0.75" bottom="0.75" header="0.3" footer="0.3"/>
  <pageSetup paperSize="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A856-886B-4E72-AFB3-1FFD20725D6A}">
  <sheetPr>
    <pageSetUpPr fitToPage="1"/>
  </sheetPr>
  <dimension ref="A1:L55"/>
  <sheetViews>
    <sheetView workbookViewId="0">
      <pane ySplit="1" topLeftCell="A2" activePane="bottomLeft" state="frozen"/>
      <selection pane="bottomLeft" activeCell="A36" sqref="A36"/>
    </sheetView>
  </sheetViews>
  <sheetFormatPr baseColWidth="10" defaultColWidth="8.83203125" defaultRowHeight="15" x14ac:dyDescent="0.2"/>
  <cols>
    <col min="1" max="1" width="42.83203125" bestFit="1" customWidth="1"/>
    <col min="2" max="2" width="11.1640625" style="54" customWidth="1"/>
    <col min="3" max="3" width="23.1640625" style="56" bestFit="1" customWidth="1"/>
    <col min="4" max="4" width="42.83203125" bestFit="1" customWidth="1"/>
    <col min="5" max="5" width="18.5" bestFit="1" customWidth="1"/>
    <col min="6" max="6" width="11.6640625" style="56" bestFit="1" customWidth="1"/>
    <col min="7" max="7" width="22" style="56" bestFit="1" customWidth="1"/>
    <col min="8" max="8" width="15.33203125" customWidth="1"/>
    <col min="9" max="9" width="11.6640625" bestFit="1" customWidth="1"/>
    <col min="10" max="10" width="14.33203125" bestFit="1" customWidth="1"/>
    <col min="11" max="11" width="11.33203125" bestFit="1" customWidth="1"/>
    <col min="12" max="12" width="11.33203125" customWidth="1"/>
  </cols>
  <sheetData>
    <row r="1" spans="1:12" ht="34" x14ac:dyDescent="0.2">
      <c r="A1" s="19" t="s">
        <v>783</v>
      </c>
      <c r="B1" s="119" t="s">
        <v>784</v>
      </c>
      <c r="C1" s="52" t="s">
        <v>1</v>
      </c>
      <c r="D1" s="19" t="s">
        <v>2</v>
      </c>
      <c r="E1" s="19" t="s">
        <v>663</v>
      </c>
      <c r="F1" s="120" t="s">
        <v>4</v>
      </c>
      <c r="G1" s="120" t="s">
        <v>5</v>
      </c>
      <c r="H1" s="19" t="s">
        <v>6</v>
      </c>
      <c r="I1" s="20" t="s">
        <v>7</v>
      </c>
      <c r="J1" s="20" t="s">
        <v>8</v>
      </c>
      <c r="K1" s="15" t="s">
        <v>42</v>
      </c>
      <c r="L1" s="179" t="s">
        <v>9</v>
      </c>
    </row>
    <row r="2" spans="1:12" ht="16" x14ac:dyDescent="0.2">
      <c r="A2" s="71" t="s">
        <v>785</v>
      </c>
      <c r="B2" s="53">
        <v>1</v>
      </c>
      <c r="C2" s="55" t="s">
        <v>46</v>
      </c>
      <c r="D2" s="71" t="s">
        <v>786</v>
      </c>
      <c r="E2" s="71" t="s">
        <v>787</v>
      </c>
      <c r="F2" s="121" t="s">
        <v>48</v>
      </c>
      <c r="G2" s="121" t="s">
        <v>14</v>
      </c>
      <c r="H2" s="1" t="s">
        <v>230</v>
      </c>
      <c r="I2" s="11">
        <v>8740</v>
      </c>
      <c r="J2" s="14">
        <f t="shared" ref="J2:J3" si="0">SUM(I2*1.2)</f>
        <v>10488</v>
      </c>
      <c r="K2" s="160">
        <f t="shared" ref="K2:K4" si="1">SUM(J2*150%)</f>
        <v>15732</v>
      </c>
      <c r="L2" s="165">
        <f>SUM(J2*200%)</f>
        <v>20976</v>
      </c>
    </row>
    <row r="3" spans="1:12" ht="16" x14ac:dyDescent="0.2">
      <c r="A3" s="1" t="s">
        <v>788</v>
      </c>
      <c r="B3" s="53">
        <v>1</v>
      </c>
      <c r="C3" s="55" t="s">
        <v>46</v>
      </c>
      <c r="D3" s="1" t="s">
        <v>789</v>
      </c>
      <c r="E3" s="1" t="s">
        <v>790</v>
      </c>
      <c r="F3" s="121" t="s">
        <v>48</v>
      </c>
      <c r="G3" s="121" t="s">
        <v>14</v>
      </c>
      <c r="H3" s="1" t="s">
        <v>230</v>
      </c>
      <c r="I3" s="11">
        <v>3500</v>
      </c>
      <c r="J3" s="14">
        <f t="shared" si="0"/>
        <v>4200</v>
      </c>
      <c r="K3" s="160">
        <f t="shared" si="1"/>
        <v>6300</v>
      </c>
      <c r="L3" s="165">
        <f t="shared" ref="L3:L20" si="2">SUM(J3*200%)</f>
        <v>8400</v>
      </c>
    </row>
    <row r="4" spans="1:12" ht="16" x14ac:dyDescent="0.2">
      <c r="A4" s="1" t="s">
        <v>791</v>
      </c>
      <c r="B4" s="53" t="s">
        <v>792</v>
      </c>
      <c r="C4" s="55" t="s">
        <v>46</v>
      </c>
      <c r="D4" s="1" t="s">
        <v>793</v>
      </c>
      <c r="E4" s="1" t="s">
        <v>794</v>
      </c>
      <c r="F4" s="121" t="s">
        <v>48</v>
      </c>
      <c r="G4" s="121" t="s">
        <v>14</v>
      </c>
      <c r="H4" s="1" t="s">
        <v>230</v>
      </c>
      <c r="I4" s="11">
        <v>1430</v>
      </c>
      <c r="J4" s="14">
        <f>SUM(I4*1.2)</f>
        <v>1716</v>
      </c>
      <c r="K4" s="160">
        <f t="shared" si="1"/>
        <v>2574</v>
      </c>
      <c r="L4" s="165">
        <f t="shared" si="2"/>
        <v>3432</v>
      </c>
    </row>
    <row r="5" spans="1:12" ht="16" x14ac:dyDescent="0.2">
      <c r="A5" s="57" t="s">
        <v>795</v>
      </c>
      <c r="B5" s="58">
        <v>4</v>
      </c>
      <c r="C5" s="123" t="s">
        <v>46</v>
      </c>
      <c r="D5" s="57"/>
      <c r="E5" s="57" t="s">
        <v>796</v>
      </c>
      <c r="F5" s="122" t="s">
        <v>48</v>
      </c>
      <c r="G5" s="122" t="s">
        <v>14</v>
      </c>
      <c r="H5" s="57" t="s">
        <v>57</v>
      </c>
      <c r="I5" s="59">
        <v>1</v>
      </c>
      <c r="J5" s="141">
        <f t="shared" ref="J5:J20" si="3">SUM(I5*1.2)</f>
        <v>1.2</v>
      </c>
      <c r="K5" s="178"/>
      <c r="L5" s="180">
        <f t="shared" si="2"/>
        <v>2.4</v>
      </c>
    </row>
    <row r="6" spans="1:12" ht="16" x14ac:dyDescent="0.2">
      <c r="A6" s="57" t="s">
        <v>797</v>
      </c>
      <c r="B6" s="58">
        <v>100</v>
      </c>
      <c r="C6" s="123" t="s">
        <v>46</v>
      </c>
      <c r="D6" s="57"/>
      <c r="E6" s="57" t="s">
        <v>798</v>
      </c>
      <c r="F6" s="122" t="s">
        <v>48</v>
      </c>
      <c r="G6" s="122" t="s">
        <v>14</v>
      </c>
      <c r="H6" s="57" t="s">
        <v>57</v>
      </c>
      <c r="I6" s="59">
        <v>11</v>
      </c>
      <c r="J6" s="141">
        <f t="shared" si="3"/>
        <v>13.2</v>
      </c>
      <c r="K6" s="178"/>
      <c r="L6" s="180">
        <f t="shared" si="2"/>
        <v>26.4</v>
      </c>
    </row>
    <row r="7" spans="1:12" ht="16" x14ac:dyDescent="0.2">
      <c r="A7" s="57" t="s">
        <v>799</v>
      </c>
      <c r="B7" s="58">
        <v>73</v>
      </c>
      <c r="C7" s="123" t="s">
        <v>46</v>
      </c>
      <c r="D7" s="57"/>
      <c r="E7" s="57" t="s">
        <v>800</v>
      </c>
      <c r="F7" s="122" t="s">
        <v>48</v>
      </c>
      <c r="G7" s="122" t="s">
        <v>14</v>
      </c>
      <c r="H7" s="57" t="s">
        <v>57</v>
      </c>
      <c r="I7" s="59">
        <v>11</v>
      </c>
      <c r="J7" s="141">
        <f t="shared" si="3"/>
        <v>13.2</v>
      </c>
      <c r="K7" s="178"/>
      <c r="L7" s="180">
        <f t="shared" si="2"/>
        <v>26.4</v>
      </c>
    </row>
    <row r="8" spans="1:12" ht="16" x14ac:dyDescent="0.2">
      <c r="A8" s="57" t="s">
        <v>801</v>
      </c>
      <c r="B8" s="58">
        <v>8</v>
      </c>
      <c r="C8" s="123" t="s">
        <v>46</v>
      </c>
      <c r="D8" s="57"/>
      <c r="E8" s="57" t="s">
        <v>802</v>
      </c>
      <c r="F8" s="122" t="s">
        <v>48</v>
      </c>
      <c r="G8" s="122" t="s">
        <v>14</v>
      </c>
      <c r="H8" s="57" t="s">
        <v>57</v>
      </c>
      <c r="I8" s="59">
        <v>1</v>
      </c>
      <c r="J8" s="141">
        <f t="shared" si="3"/>
        <v>1.2</v>
      </c>
      <c r="K8" s="178"/>
      <c r="L8" s="180">
        <f t="shared" si="2"/>
        <v>2.4</v>
      </c>
    </row>
    <row r="9" spans="1:12" ht="16" x14ac:dyDescent="0.2">
      <c r="A9" s="57" t="s">
        <v>803</v>
      </c>
      <c r="B9" s="58">
        <v>8</v>
      </c>
      <c r="C9" s="123" t="s">
        <v>46</v>
      </c>
      <c r="D9" s="57"/>
      <c r="E9" s="57" t="s">
        <v>804</v>
      </c>
      <c r="F9" s="122" t="s">
        <v>48</v>
      </c>
      <c r="G9" s="122" t="s">
        <v>14</v>
      </c>
      <c r="H9" s="57" t="s">
        <v>57</v>
      </c>
      <c r="I9" s="59">
        <v>1</v>
      </c>
      <c r="J9" s="141">
        <f t="shared" si="3"/>
        <v>1.2</v>
      </c>
      <c r="K9" s="178"/>
      <c r="L9" s="180">
        <f t="shared" si="2"/>
        <v>2.4</v>
      </c>
    </row>
    <row r="10" spans="1:12" ht="16" x14ac:dyDescent="0.2">
      <c r="A10" s="57" t="s">
        <v>805</v>
      </c>
      <c r="B10" s="58">
        <v>8</v>
      </c>
      <c r="C10" s="123" t="s">
        <v>46</v>
      </c>
      <c r="D10" s="57"/>
      <c r="E10" s="57" t="s">
        <v>806</v>
      </c>
      <c r="F10" s="122" t="s">
        <v>48</v>
      </c>
      <c r="G10" s="122" t="s">
        <v>14</v>
      </c>
      <c r="H10" s="57" t="s">
        <v>57</v>
      </c>
      <c r="I10" s="59">
        <v>1</v>
      </c>
      <c r="J10" s="141">
        <f t="shared" si="3"/>
        <v>1.2</v>
      </c>
      <c r="K10" s="178"/>
      <c r="L10" s="180">
        <f t="shared" si="2"/>
        <v>2.4</v>
      </c>
    </row>
    <row r="11" spans="1:12" ht="16" x14ac:dyDescent="0.2">
      <c r="A11" s="57" t="s">
        <v>807</v>
      </c>
      <c r="B11" s="58">
        <v>100</v>
      </c>
      <c r="C11" s="123" t="s">
        <v>46</v>
      </c>
      <c r="D11" s="57"/>
      <c r="E11" s="57" t="s">
        <v>808</v>
      </c>
      <c r="F11" s="122" t="s">
        <v>48</v>
      </c>
      <c r="G11" s="122" t="s">
        <v>14</v>
      </c>
      <c r="H11" s="57" t="s">
        <v>57</v>
      </c>
      <c r="I11" s="59">
        <v>6</v>
      </c>
      <c r="J11" s="141">
        <f t="shared" si="3"/>
        <v>7.1999999999999993</v>
      </c>
      <c r="K11" s="178"/>
      <c r="L11" s="180">
        <f t="shared" si="2"/>
        <v>14.399999999999999</v>
      </c>
    </row>
    <row r="12" spans="1:12" ht="16" x14ac:dyDescent="0.2">
      <c r="A12" s="57" t="s">
        <v>809</v>
      </c>
      <c r="B12" s="58">
        <v>89</v>
      </c>
      <c r="C12" s="123" t="s">
        <v>46</v>
      </c>
      <c r="D12" s="57"/>
      <c r="E12" s="57" t="s">
        <v>810</v>
      </c>
      <c r="F12" s="122" t="s">
        <v>48</v>
      </c>
      <c r="G12" s="122" t="s">
        <v>14</v>
      </c>
      <c r="H12" s="57" t="s">
        <v>57</v>
      </c>
      <c r="I12" s="59">
        <v>6</v>
      </c>
      <c r="J12" s="141">
        <f t="shared" si="3"/>
        <v>7.1999999999999993</v>
      </c>
      <c r="K12" s="178"/>
      <c r="L12" s="180">
        <f t="shared" si="2"/>
        <v>14.399999999999999</v>
      </c>
    </row>
    <row r="13" spans="1:12" ht="16" x14ac:dyDescent="0.2">
      <c r="A13" s="57" t="s">
        <v>811</v>
      </c>
      <c r="B13" s="58">
        <v>1</v>
      </c>
      <c r="C13" s="123" t="s">
        <v>46</v>
      </c>
      <c r="D13" s="57"/>
      <c r="E13" s="57" t="s">
        <v>812</v>
      </c>
      <c r="F13" s="122" t="s">
        <v>48</v>
      </c>
      <c r="G13" s="122" t="s">
        <v>14</v>
      </c>
      <c r="H13" s="57" t="s">
        <v>57</v>
      </c>
      <c r="I13" s="59">
        <v>60</v>
      </c>
      <c r="J13" s="141">
        <f t="shared" si="3"/>
        <v>72</v>
      </c>
      <c r="K13" s="178"/>
      <c r="L13" s="180">
        <f t="shared" si="2"/>
        <v>144</v>
      </c>
    </row>
    <row r="14" spans="1:12" ht="16" x14ac:dyDescent="0.2">
      <c r="A14" s="57" t="s">
        <v>813</v>
      </c>
      <c r="B14" s="58">
        <v>1</v>
      </c>
      <c r="C14" s="123" t="s">
        <v>46</v>
      </c>
      <c r="D14" s="57" t="s">
        <v>814</v>
      </c>
      <c r="E14" s="57" t="s">
        <v>815</v>
      </c>
      <c r="F14" s="122" t="s">
        <v>48</v>
      </c>
      <c r="G14" s="122" t="s">
        <v>14</v>
      </c>
      <c r="H14" s="57" t="s">
        <v>57</v>
      </c>
      <c r="I14" s="59">
        <v>30</v>
      </c>
      <c r="J14" s="141">
        <f t="shared" si="3"/>
        <v>36</v>
      </c>
      <c r="K14" s="178"/>
      <c r="L14" s="180">
        <f t="shared" si="2"/>
        <v>72</v>
      </c>
    </row>
    <row r="15" spans="1:12" ht="16" x14ac:dyDescent="0.2">
      <c r="A15" s="57" t="s">
        <v>816</v>
      </c>
      <c r="B15" s="58">
        <v>8</v>
      </c>
      <c r="C15" s="123" t="s">
        <v>46</v>
      </c>
      <c r="D15" s="57"/>
      <c r="E15" s="57" t="s">
        <v>817</v>
      </c>
      <c r="F15" s="122" t="s">
        <v>48</v>
      </c>
      <c r="G15" s="122" t="s">
        <v>14</v>
      </c>
      <c r="H15" s="57" t="s">
        <v>57</v>
      </c>
      <c r="I15" s="59">
        <v>1</v>
      </c>
      <c r="J15" s="141">
        <f t="shared" si="3"/>
        <v>1.2</v>
      </c>
      <c r="K15" s="178"/>
      <c r="L15" s="180">
        <f t="shared" si="2"/>
        <v>2.4</v>
      </c>
    </row>
    <row r="16" spans="1:12" ht="16" x14ac:dyDescent="0.2">
      <c r="A16" s="57" t="s">
        <v>818</v>
      </c>
      <c r="B16" s="58">
        <v>1</v>
      </c>
      <c r="C16" s="123" t="s">
        <v>46</v>
      </c>
      <c r="D16" s="57"/>
      <c r="E16" s="57" t="s">
        <v>819</v>
      </c>
      <c r="F16" s="122" t="s">
        <v>48</v>
      </c>
      <c r="G16" s="122" t="s">
        <v>14</v>
      </c>
      <c r="H16" s="57" t="s">
        <v>57</v>
      </c>
      <c r="I16" s="59">
        <v>120</v>
      </c>
      <c r="J16" s="141">
        <f t="shared" si="3"/>
        <v>144</v>
      </c>
      <c r="K16" s="178"/>
      <c r="L16" s="180">
        <f t="shared" si="2"/>
        <v>288</v>
      </c>
    </row>
    <row r="17" spans="1:12" ht="16" x14ac:dyDescent="0.2">
      <c r="A17" s="57" t="s">
        <v>820</v>
      </c>
      <c r="B17" s="58">
        <v>400</v>
      </c>
      <c r="C17" s="123" t="s">
        <v>46</v>
      </c>
      <c r="D17" s="57"/>
      <c r="E17" s="57" t="s">
        <v>821</v>
      </c>
      <c r="F17" s="122" t="s">
        <v>48</v>
      </c>
      <c r="G17" s="122" t="s">
        <v>14</v>
      </c>
      <c r="H17" s="57" t="s">
        <v>57</v>
      </c>
      <c r="I17" s="59">
        <v>5.7</v>
      </c>
      <c r="J17" s="141">
        <f t="shared" si="3"/>
        <v>6.84</v>
      </c>
      <c r="K17" s="178"/>
      <c r="L17" s="180">
        <f t="shared" si="2"/>
        <v>13.68</v>
      </c>
    </row>
    <row r="18" spans="1:12" ht="16" x14ac:dyDescent="0.2">
      <c r="A18" s="57" t="s">
        <v>822</v>
      </c>
      <c r="B18" s="58">
        <v>288</v>
      </c>
      <c r="C18" s="123" t="s">
        <v>46</v>
      </c>
      <c r="D18" s="57"/>
      <c r="E18" s="57" t="s">
        <v>823</v>
      </c>
      <c r="F18" s="122" t="s">
        <v>48</v>
      </c>
      <c r="G18" s="122" t="s">
        <v>14</v>
      </c>
      <c r="H18" s="57" t="s">
        <v>57</v>
      </c>
      <c r="I18" s="59">
        <v>1.7</v>
      </c>
      <c r="J18" s="141">
        <f t="shared" si="3"/>
        <v>2.04</v>
      </c>
      <c r="K18" s="178"/>
      <c r="L18" s="180">
        <f t="shared" si="2"/>
        <v>4.08</v>
      </c>
    </row>
    <row r="19" spans="1:12" ht="16" x14ac:dyDescent="0.2">
      <c r="A19" s="57" t="s">
        <v>824</v>
      </c>
      <c r="B19" s="58">
        <v>8</v>
      </c>
      <c r="C19" s="123" t="s">
        <v>46</v>
      </c>
      <c r="D19" s="57"/>
      <c r="E19" s="57" t="s">
        <v>825</v>
      </c>
      <c r="F19" s="122" t="s">
        <v>48</v>
      </c>
      <c r="G19" s="122" t="s">
        <v>14</v>
      </c>
      <c r="H19" s="57" t="s">
        <v>57</v>
      </c>
      <c r="I19" s="59">
        <v>1</v>
      </c>
      <c r="J19" s="141">
        <f t="shared" si="3"/>
        <v>1.2</v>
      </c>
      <c r="K19" s="178"/>
      <c r="L19" s="180">
        <f t="shared" si="2"/>
        <v>2.4</v>
      </c>
    </row>
    <row r="20" spans="1:12" ht="16" x14ac:dyDescent="0.2">
      <c r="A20" s="57" t="s">
        <v>826</v>
      </c>
      <c r="B20" s="58">
        <v>4</v>
      </c>
      <c r="C20" s="123" t="s">
        <v>46</v>
      </c>
      <c r="D20" s="57"/>
      <c r="E20" s="57" t="s">
        <v>827</v>
      </c>
      <c r="F20" s="122" t="s">
        <v>48</v>
      </c>
      <c r="G20" s="122" t="s">
        <v>14</v>
      </c>
      <c r="H20" s="57" t="s">
        <v>57</v>
      </c>
      <c r="I20" s="59">
        <v>1</v>
      </c>
      <c r="J20" s="141">
        <f t="shared" si="3"/>
        <v>1.2</v>
      </c>
      <c r="K20" s="178">
        <f t="shared" ref="K20" si="4">SUM(J20*150%)</f>
        <v>1.7999999999999998</v>
      </c>
      <c r="L20" s="180">
        <f t="shared" si="2"/>
        <v>2.4</v>
      </c>
    </row>
    <row r="21" spans="1:12" ht="16" x14ac:dyDescent="0.2">
      <c r="A21" s="142" t="s">
        <v>828</v>
      </c>
      <c r="B21" s="104"/>
      <c r="C21" s="83"/>
      <c r="D21" s="82"/>
      <c r="E21" s="82"/>
      <c r="F21" s="88"/>
      <c r="G21" s="88"/>
      <c r="H21" s="82"/>
      <c r="I21" s="84"/>
      <c r="J21" s="85"/>
      <c r="K21" s="85"/>
      <c r="L21" s="13"/>
    </row>
    <row r="22" spans="1:12" ht="16" x14ac:dyDescent="0.2">
      <c r="A22" s="142"/>
      <c r="B22" s="106"/>
      <c r="C22" s="74"/>
      <c r="D22" s="6"/>
      <c r="E22" s="6"/>
      <c r="F22" s="89"/>
      <c r="G22" s="89"/>
      <c r="H22" s="6"/>
      <c r="I22" s="25"/>
      <c r="J22" s="13"/>
      <c r="K22" s="13"/>
      <c r="L22" s="13"/>
    </row>
    <row r="23" spans="1:12" s="124" customFormat="1" ht="34" x14ac:dyDescent="0.2">
      <c r="A23" s="19" t="s">
        <v>783</v>
      </c>
      <c r="B23" s="119" t="s">
        <v>829</v>
      </c>
      <c r="C23" s="52" t="s">
        <v>1</v>
      </c>
      <c r="D23" s="19" t="s">
        <v>2</v>
      </c>
      <c r="E23" s="19" t="s">
        <v>663</v>
      </c>
      <c r="F23" s="120" t="s">
        <v>4</v>
      </c>
      <c r="G23" s="120" t="s">
        <v>5</v>
      </c>
      <c r="H23" s="19" t="s">
        <v>6</v>
      </c>
      <c r="I23" s="20" t="s">
        <v>7</v>
      </c>
      <c r="J23" s="20" t="s">
        <v>8</v>
      </c>
      <c r="K23" s="15" t="s">
        <v>42</v>
      </c>
      <c r="L23" s="179" t="s">
        <v>9</v>
      </c>
    </row>
    <row r="24" spans="1:12" ht="16" x14ac:dyDescent="0.2">
      <c r="A24" s="71" t="s">
        <v>830</v>
      </c>
      <c r="B24" s="125">
        <v>1</v>
      </c>
      <c r="C24" s="53" t="s">
        <v>46</v>
      </c>
      <c r="D24" s="71" t="s">
        <v>831</v>
      </c>
      <c r="E24" s="71" t="s">
        <v>385</v>
      </c>
      <c r="F24" s="121" t="s">
        <v>48</v>
      </c>
      <c r="G24" s="121" t="s">
        <v>14</v>
      </c>
      <c r="H24" s="71" t="s">
        <v>295</v>
      </c>
      <c r="I24" s="11">
        <v>140</v>
      </c>
      <c r="J24" s="14">
        <f t="shared" ref="J24:J41" si="5">SUM(I24*1.2)</f>
        <v>168</v>
      </c>
      <c r="K24" s="160"/>
      <c r="L24" s="165">
        <f>SUM(J24*200%)</f>
        <v>336</v>
      </c>
    </row>
    <row r="25" spans="1:12" ht="16" x14ac:dyDescent="0.2">
      <c r="A25" s="71" t="s">
        <v>832</v>
      </c>
      <c r="B25" s="125">
        <v>4</v>
      </c>
      <c r="C25" s="53" t="s">
        <v>46</v>
      </c>
      <c r="D25" s="71"/>
      <c r="E25" s="71" t="s">
        <v>833</v>
      </c>
      <c r="F25" s="121" t="s">
        <v>48</v>
      </c>
      <c r="G25" s="121" t="s">
        <v>425</v>
      </c>
      <c r="H25" s="71" t="s">
        <v>834</v>
      </c>
      <c r="I25" s="11">
        <v>20</v>
      </c>
      <c r="J25" s="14">
        <f t="shared" si="5"/>
        <v>24</v>
      </c>
      <c r="K25" s="160"/>
      <c r="L25" s="165">
        <f t="shared" ref="L25:L47" si="6">SUM(J25*200%)</f>
        <v>48</v>
      </c>
    </row>
    <row r="26" spans="1:12" ht="16" x14ac:dyDescent="0.2">
      <c r="A26" s="1" t="s">
        <v>835</v>
      </c>
      <c r="B26" s="53" t="s">
        <v>836</v>
      </c>
      <c r="C26" s="53" t="s">
        <v>46</v>
      </c>
      <c r="D26" s="1" t="s">
        <v>837</v>
      </c>
      <c r="E26" s="1" t="s">
        <v>838</v>
      </c>
      <c r="F26" s="121" t="s">
        <v>48</v>
      </c>
      <c r="G26" s="55" t="s">
        <v>14</v>
      </c>
      <c r="H26" s="1" t="s">
        <v>163</v>
      </c>
      <c r="I26" s="11">
        <v>110</v>
      </c>
      <c r="J26" s="14">
        <f t="shared" si="5"/>
        <v>132</v>
      </c>
      <c r="K26" s="160"/>
      <c r="L26" s="165">
        <f t="shared" si="6"/>
        <v>264</v>
      </c>
    </row>
    <row r="27" spans="1:12" ht="16" x14ac:dyDescent="0.2">
      <c r="A27" s="1" t="s">
        <v>839</v>
      </c>
      <c r="B27" s="53">
        <v>1</v>
      </c>
      <c r="C27" s="55" t="s">
        <v>840</v>
      </c>
      <c r="D27" s="1" t="s">
        <v>841</v>
      </c>
      <c r="E27" s="1" t="s">
        <v>842</v>
      </c>
      <c r="F27" s="80"/>
      <c r="G27" s="55" t="s">
        <v>843</v>
      </c>
      <c r="H27" s="1" t="s">
        <v>834</v>
      </c>
      <c r="I27" s="11">
        <v>210</v>
      </c>
      <c r="J27" s="14">
        <f t="shared" si="5"/>
        <v>252</v>
      </c>
      <c r="K27" s="160"/>
      <c r="L27" s="165">
        <f t="shared" si="6"/>
        <v>504</v>
      </c>
    </row>
    <row r="28" spans="1:12" ht="16" x14ac:dyDescent="0.2">
      <c r="A28" s="1" t="s">
        <v>844</v>
      </c>
      <c r="B28" s="53">
        <v>1</v>
      </c>
      <c r="C28" s="55" t="s">
        <v>840</v>
      </c>
      <c r="D28" s="1" t="s">
        <v>845</v>
      </c>
      <c r="E28" s="1" t="s">
        <v>846</v>
      </c>
      <c r="F28" s="80" t="s">
        <v>107</v>
      </c>
      <c r="G28" s="55" t="s">
        <v>843</v>
      </c>
      <c r="H28" s="1" t="s">
        <v>834</v>
      </c>
      <c r="I28" s="11">
        <v>210</v>
      </c>
      <c r="J28" s="14">
        <f t="shared" si="5"/>
        <v>252</v>
      </c>
      <c r="K28" s="160"/>
      <c r="L28" s="165">
        <f t="shared" si="6"/>
        <v>504</v>
      </c>
    </row>
    <row r="29" spans="1:12" ht="16" x14ac:dyDescent="0.2">
      <c r="A29" s="1" t="s">
        <v>847</v>
      </c>
      <c r="B29" s="53">
        <v>1</v>
      </c>
      <c r="C29" s="55" t="s">
        <v>840</v>
      </c>
      <c r="D29" s="1" t="s">
        <v>848</v>
      </c>
      <c r="E29" s="1" t="s">
        <v>849</v>
      </c>
      <c r="F29" s="80" t="s">
        <v>107</v>
      </c>
      <c r="G29" s="55" t="s">
        <v>843</v>
      </c>
      <c r="H29" s="1" t="s">
        <v>834</v>
      </c>
      <c r="I29" s="11">
        <v>420</v>
      </c>
      <c r="J29" s="14">
        <f t="shared" si="5"/>
        <v>504</v>
      </c>
      <c r="K29" s="160"/>
      <c r="L29" s="165">
        <f t="shared" si="6"/>
        <v>1008</v>
      </c>
    </row>
    <row r="30" spans="1:12" ht="16" x14ac:dyDescent="0.2">
      <c r="A30" s="1" t="s">
        <v>850</v>
      </c>
      <c r="B30" s="53">
        <v>1</v>
      </c>
      <c r="C30" s="55" t="s">
        <v>46</v>
      </c>
      <c r="D30" s="1" t="s">
        <v>851</v>
      </c>
      <c r="E30" s="1" t="s">
        <v>852</v>
      </c>
      <c r="F30" s="80" t="s">
        <v>48</v>
      </c>
      <c r="G30" s="55" t="s">
        <v>14</v>
      </c>
      <c r="H30" s="1" t="s">
        <v>163</v>
      </c>
      <c r="I30" s="11">
        <v>100</v>
      </c>
      <c r="J30" s="14">
        <f t="shared" si="5"/>
        <v>120</v>
      </c>
      <c r="K30" s="160"/>
      <c r="L30" s="165">
        <f t="shared" si="6"/>
        <v>240</v>
      </c>
    </row>
    <row r="31" spans="1:12" ht="16" x14ac:dyDescent="0.2">
      <c r="A31" s="1" t="s">
        <v>853</v>
      </c>
      <c r="B31" s="53">
        <v>1</v>
      </c>
      <c r="C31" s="55" t="s">
        <v>46</v>
      </c>
      <c r="D31" s="1"/>
      <c r="E31" s="1" t="s">
        <v>854</v>
      </c>
      <c r="F31" s="80" t="s">
        <v>48</v>
      </c>
      <c r="G31" s="55" t="s">
        <v>14</v>
      </c>
      <c r="H31" s="1" t="s">
        <v>163</v>
      </c>
      <c r="I31" s="11">
        <v>20</v>
      </c>
      <c r="J31" s="14">
        <f t="shared" si="5"/>
        <v>24</v>
      </c>
      <c r="K31" s="160"/>
      <c r="L31" s="165">
        <f t="shared" si="6"/>
        <v>48</v>
      </c>
    </row>
    <row r="32" spans="1:12" ht="16" x14ac:dyDescent="0.2">
      <c r="A32" s="1" t="s">
        <v>855</v>
      </c>
      <c r="B32" s="53">
        <v>1</v>
      </c>
      <c r="C32" s="55" t="s">
        <v>413</v>
      </c>
      <c r="D32" s="1" t="s">
        <v>414</v>
      </c>
      <c r="E32" s="1" t="s">
        <v>415</v>
      </c>
      <c r="F32" s="80" t="s">
        <v>48</v>
      </c>
      <c r="G32" s="55" t="s">
        <v>416</v>
      </c>
      <c r="H32" s="1" t="s">
        <v>387</v>
      </c>
      <c r="I32" s="11">
        <v>33</v>
      </c>
      <c r="J32" s="14">
        <f t="shared" si="5"/>
        <v>39.6</v>
      </c>
      <c r="K32" s="160"/>
      <c r="L32" s="165">
        <f t="shared" si="6"/>
        <v>79.2</v>
      </c>
    </row>
    <row r="33" spans="1:12" ht="16" x14ac:dyDescent="0.2">
      <c r="A33" s="1" t="s">
        <v>856</v>
      </c>
      <c r="B33" s="55"/>
      <c r="C33" s="55" t="s">
        <v>11</v>
      </c>
      <c r="D33" s="1" t="s">
        <v>857</v>
      </c>
      <c r="E33" s="1" t="s">
        <v>858</v>
      </c>
      <c r="F33" s="80" t="s">
        <v>48</v>
      </c>
      <c r="G33" s="1" t="s">
        <v>14</v>
      </c>
      <c r="H33" s="1" t="s">
        <v>230</v>
      </c>
      <c r="I33" s="11">
        <v>110</v>
      </c>
      <c r="J33" s="14">
        <f>SUM(I33*1.2)</f>
        <v>132</v>
      </c>
      <c r="K33" s="160"/>
      <c r="L33" s="165">
        <f t="shared" si="6"/>
        <v>264</v>
      </c>
    </row>
    <row r="34" spans="1:12" ht="16" x14ac:dyDescent="0.2">
      <c r="A34" s="1" t="s">
        <v>859</v>
      </c>
      <c r="B34" s="55">
        <v>1</v>
      </c>
      <c r="C34" s="55" t="s">
        <v>46</v>
      </c>
      <c r="D34" s="1" t="s">
        <v>860</v>
      </c>
      <c r="E34" s="1" t="s">
        <v>861</v>
      </c>
      <c r="F34" s="80" t="s">
        <v>48</v>
      </c>
      <c r="G34" s="1" t="s">
        <v>14</v>
      </c>
      <c r="H34" s="1" t="s">
        <v>230</v>
      </c>
      <c r="I34" s="11">
        <v>14.5</v>
      </c>
      <c r="J34" s="14">
        <f>SUM(I34*1.2)</f>
        <v>17.399999999999999</v>
      </c>
      <c r="K34" s="160"/>
      <c r="L34" s="165">
        <f t="shared" si="6"/>
        <v>34.799999999999997</v>
      </c>
    </row>
    <row r="35" spans="1:12" ht="16" x14ac:dyDescent="0.2">
      <c r="A35" s="1" t="s">
        <v>862</v>
      </c>
      <c r="B35" s="53">
        <v>2</v>
      </c>
      <c r="C35" s="55" t="s">
        <v>46</v>
      </c>
      <c r="D35" s="1"/>
      <c r="E35" s="1" t="s">
        <v>863</v>
      </c>
      <c r="F35" s="80" t="s">
        <v>48</v>
      </c>
      <c r="G35" s="55" t="s">
        <v>14</v>
      </c>
      <c r="H35" s="1" t="s">
        <v>163</v>
      </c>
      <c r="I35" s="11">
        <v>90</v>
      </c>
      <c r="J35" s="14">
        <f t="shared" si="5"/>
        <v>108</v>
      </c>
      <c r="K35" s="160"/>
      <c r="L35" s="165">
        <f t="shared" si="6"/>
        <v>216</v>
      </c>
    </row>
    <row r="36" spans="1:12" ht="16" x14ac:dyDescent="0.2">
      <c r="A36" s="1" t="s">
        <v>864</v>
      </c>
      <c r="B36" s="53">
        <v>1</v>
      </c>
      <c r="C36" s="55" t="s">
        <v>865</v>
      </c>
      <c r="D36" s="1" t="s">
        <v>866</v>
      </c>
      <c r="E36" s="1" t="s">
        <v>867</v>
      </c>
      <c r="F36" s="80"/>
      <c r="G36" s="55" t="s">
        <v>529</v>
      </c>
      <c r="H36" s="1" t="s">
        <v>163</v>
      </c>
      <c r="I36" s="11">
        <v>506</v>
      </c>
      <c r="J36" s="14">
        <f t="shared" si="5"/>
        <v>607.19999999999993</v>
      </c>
      <c r="K36" s="160"/>
      <c r="L36" s="165">
        <f t="shared" si="6"/>
        <v>1214.3999999999999</v>
      </c>
    </row>
    <row r="37" spans="1:12" ht="16" x14ac:dyDescent="0.2">
      <c r="A37" s="1" t="s">
        <v>868</v>
      </c>
      <c r="B37" s="53">
        <v>1</v>
      </c>
      <c r="C37" s="55" t="s">
        <v>865</v>
      </c>
      <c r="D37" s="1" t="s">
        <v>869</v>
      </c>
      <c r="E37" s="1" t="s">
        <v>870</v>
      </c>
      <c r="F37" s="80" t="s">
        <v>577</v>
      </c>
      <c r="G37" s="55" t="s">
        <v>529</v>
      </c>
      <c r="H37" s="1" t="s">
        <v>163</v>
      </c>
      <c r="I37" s="11">
        <v>926</v>
      </c>
      <c r="J37" s="14">
        <f t="shared" si="5"/>
        <v>1111.2</v>
      </c>
      <c r="K37" s="160"/>
      <c r="L37" s="165">
        <f t="shared" si="6"/>
        <v>2222.4</v>
      </c>
    </row>
    <row r="38" spans="1:12" ht="16" x14ac:dyDescent="0.2">
      <c r="A38" s="1" t="s">
        <v>871</v>
      </c>
      <c r="B38" s="53">
        <v>1</v>
      </c>
      <c r="C38" s="55" t="s">
        <v>865</v>
      </c>
      <c r="D38" s="1" t="s">
        <v>872</v>
      </c>
      <c r="E38" s="1" t="s">
        <v>873</v>
      </c>
      <c r="F38" s="80" t="s">
        <v>48</v>
      </c>
      <c r="G38" s="55" t="s">
        <v>425</v>
      </c>
      <c r="H38" s="1" t="s">
        <v>834</v>
      </c>
      <c r="I38" s="11">
        <v>10</v>
      </c>
      <c r="J38" s="14">
        <f t="shared" si="5"/>
        <v>12</v>
      </c>
      <c r="K38" s="160"/>
      <c r="L38" s="165">
        <f t="shared" si="6"/>
        <v>24</v>
      </c>
    </row>
    <row r="39" spans="1:12" ht="16" x14ac:dyDescent="0.2">
      <c r="A39" s="1" t="s">
        <v>874</v>
      </c>
      <c r="B39" s="53">
        <v>1</v>
      </c>
      <c r="C39" s="55" t="s">
        <v>865</v>
      </c>
      <c r="D39" s="1" t="s">
        <v>875</v>
      </c>
      <c r="E39" s="1" t="s">
        <v>876</v>
      </c>
      <c r="F39" s="80" t="s">
        <v>577</v>
      </c>
      <c r="G39" s="55" t="s">
        <v>529</v>
      </c>
      <c r="H39" s="1" t="s">
        <v>163</v>
      </c>
      <c r="I39" s="11">
        <v>420</v>
      </c>
      <c r="J39" s="14">
        <f t="shared" si="5"/>
        <v>504</v>
      </c>
      <c r="K39" s="160"/>
      <c r="L39" s="165">
        <f t="shared" si="6"/>
        <v>1008</v>
      </c>
    </row>
    <row r="40" spans="1:12" ht="16" x14ac:dyDescent="0.2">
      <c r="A40" s="1" t="s">
        <v>877</v>
      </c>
      <c r="B40" s="53">
        <v>1</v>
      </c>
      <c r="C40" s="55" t="s">
        <v>865</v>
      </c>
      <c r="D40" s="1"/>
      <c r="E40" s="1" t="s">
        <v>878</v>
      </c>
      <c r="F40" s="80" t="s">
        <v>48</v>
      </c>
      <c r="G40" s="55" t="s">
        <v>425</v>
      </c>
      <c r="H40" s="1" t="s">
        <v>834</v>
      </c>
      <c r="I40" s="11">
        <v>20</v>
      </c>
      <c r="J40" s="14">
        <f t="shared" si="5"/>
        <v>24</v>
      </c>
      <c r="K40" s="160"/>
      <c r="L40" s="165">
        <f t="shared" si="6"/>
        <v>48</v>
      </c>
    </row>
    <row r="41" spans="1:12" ht="16" x14ac:dyDescent="0.2">
      <c r="A41" s="1" t="s">
        <v>879</v>
      </c>
      <c r="B41" s="53">
        <v>1</v>
      </c>
      <c r="C41" s="55" t="s">
        <v>865</v>
      </c>
      <c r="D41" s="1"/>
      <c r="E41" s="1" t="s">
        <v>880</v>
      </c>
      <c r="F41" s="80" t="s">
        <v>48</v>
      </c>
      <c r="G41" s="55" t="s">
        <v>425</v>
      </c>
      <c r="H41" s="1" t="s">
        <v>834</v>
      </c>
      <c r="I41" s="11">
        <v>20</v>
      </c>
      <c r="J41" s="14">
        <f t="shared" si="5"/>
        <v>24</v>
      </c>
      <c r="K41" s="160"/>
      <c r="L41" s="165">
        <f t="shared" si="6"/>
        <v>48</v>
      </c>
    </row>
    <row r="42" spans="1:12" ht="16" x14ac:dyDescent="0.2">
      <c r="A42" s="1" t="s">
        <v>881</v>
      </c>
      <c r="B42" s="53">
        <v>1</v>
      </c>
      <c r="C42" s="55" t="s">
        <v>46</v>
      </c>
      <c r="D42" s="1" t="s">
        <v>882</v>
      </c>
      <c r="E42" s="1" t="s">
        <v>883</v>
      </c>
      <c r="F42" s="80" t="s">
        <v>48</v>
      </c>
      <c r="G42" s="55" t="s">
        <v>884</v>
      </c>
      <c r="H42" s="1" t="s">
        <v>387</v>
      </c>
      <c r="I42" s="11">
        <v>48</v>
      </c>
      <c r="J42" s="14">
        <f t="shared" ref="J42:J48" si="7">SUM(I42*1.2)</f>
        <v>57.599999999999994</v>
      </c>
      <c r="K42" s="160"/>
      <c r="L42" s="165">
        <f t="shared" si="6"/>
        <v>115.19999999999999</v>
      </c>
    </row>
    <row r="43" spans="1:12" ht="16" x14ac:dyDescent="0.2">
      <c r="A43" s="1" t="s">
        <v>885</v>
      </c>
      <c r="B43" s="53">
        <v>2</v>
      </c>
      <c r="C43" s="55" t="s">
        <v>46</v>
      </c>
      <c r="D43" s="1"/>
      <c r="E43" s="1" t="s">
        <v>886</v>
      </c>
      <c r="F43" s="80" t="s">
        <v>48</v>
      </c>
      <c r="G43" s="80" t="s">
        <v>14</v>
      </c>
      <c r="H43" s="1" t="s">
        <v>387</v>
      </c>
      <c r="I43" s="11">
        <v>10</v>
      </c>
      <c r="J43" s="14">
        <f t="shared" si="7"/>
        <v>12</v>
      </c>
      <c r="K43" s="160"/>
      <c r="L43" s="165">
        <f>SUM(J43*200%)</f>
        <v>24</v>
      </c>
    </row>
    <row r="44" spans="1:12" ht="16" x14ac:dyDescent="0.2">
      <c r="A44" s="1" t="s">
        <v>887</v>
      </c>
      <c r="B44" s="53">
        <v>1</v>
      </c>
      <c r="C44" s="55" t="s">
        <v>46</v>
      </c>
      <c r="D44" s="1" t="s">
        <v>888</v>
      </c>
      <c r="E44" s="1" t="s">
        <v>889</v>
      </c>
      <c r="F44" s="80" t="s">
        <v>48</v>
      </c>
      <c r="G44" s="80" t="s">
        <v>14</v>
      </c>
      <c r="H44" s="1" t="s">
        <v>834</v>
      </c>
      <c r="I44" s="11">
        <v>28</v>
      </c>
      <c r="J44" s="14">
        <f t="shared" si="7"/>
        <v>33.6</v>
      </c>
      <c r="K44" s="160"/>
      <c r="L44" s="165">
        <f t="shared" si="6"/>
        <v>67.2</v>
      </c>
    </row>
    <row r="45" spans="1:12" ht="17" x14ac:dyDescent="0.2">
      <c r="A45" s="47" t="s">
        <v>890</v>
      </c>
      <c r="B45" s="100">
        <v>2</v>
      </c>
      <c r="C45" s="55" t="s">
        <v>46</v>
      </c>
      <c r="D45" s="48" t="s">
        <v>891</v>
      </c>
      <c r="E45" s="1" t="s">
        <v>892</v>
      </c>
      <c r="F45" s="80" t="s">
        <v>893</v>
      </c>
      <c r="G45" s="80" t="s">
        <v>894</v>
      </c>
      <c r="H45" s="48" t="s">
        <v>834</v>
      </c>
      <c r="I45" s="49">
        <v>10</v>
      </c>
      <c r="J45" s="50">
        <f t="shared" si="7"/>
        <v>12</v>
      </c>
      <c r="K45" s="160"/>
      <c r="L45" s="165">
        <f t="shared" si="6"/>
        <v>24</v>
      </c>
    </row>
    <row r="46" spans="1:12" ht="16" x14ac:dyDescent="0.2">
      <c r="A46" s="1" t="s">
        <v>433</v>
      </c>
      <c r="B46" s="53">
        <v>2</v>
      </c>
      <c r="C46" s="55" t="s">
        <v>46</v>
      </c>
      <c r="D46" s="1" t="s">
        <v>427</v>
      </c>
      <c r="E46" s="1" t="s">
        <v>895</v>
      </c>
      <c r="F46" s="80" t="s">
        <v>893</v>
      </c>
      <c r="G46" s="80" t="s">
        <v>894</v>
      </c>
      <c r="H46" s="48" t="s">
        <v>834</v>
      </c>
      <c r="I46" s="11">
        <v>55</v>
      </c>
      <c r="J46" s="14">
        <f t="shared" si="7"/>
        <v>66</v>
      </c>
      <c r="K46" s="160"/>
      <c r="L46" s="165">
        <f t="shared" si="6"/>
        <v>132</v>
      </c>
    </row>
    <row r="47" spans="1:12" ht="16" x14ac:dyDescent="0.2">
      <c r="A47" s="1" t="s">
        <v>896</v>
      </c>
      <c r="B47" s="53">
        <v>1</v>
      </c>
      <c r="C47" s="55" t="s">
        <v>46</v>
      </c>
      <c r="D47" s="1"/>
      <c r="E47" s="1" t="s">
        <v>897</v>
      </c>
      <c r="F47" s="55" t="s">
        <v>48</v>
      </c>
      <c r="G47" s="80" t="s">
        <v>14</v>
      </c>
      <c r="H47" s="1" t="s">
        <v>163</v>
      </c>
      <c r="I47" s="11">
        <v>40</v>
      </c>
      <c r="J47" s="14">
        <f t="shared" si="7"/>
        <v>48</v>
      </c>
      <c r="K47" s="160"/>
      <c r="L47" s="165">
        <f t="shared" si="6"/>
        <v>96</v>
      </c>
    </row>
    <row r="48" spans="1:12" ht="16" x14ac:dyDescent="0.2">
      <c r="A48" s="1" t="s">
        <v>898</v>
      </c>
      <c r="B48" s="53">
        <v>1</v>
      </c>
      <c r="C48" s="55" t="s">
        <v>46</v>
      </c>
      <c r="D48" s="1"/>
      <c r="E48" s="1" t="s">
        <v>899</v>
      </c>
      <c r="F48" s="80" t="s">
        <v>48</v>
      </c>
      <c r="G48" s="80" t="s">
        <v>14</v>
      </c>
      <c r="H48" s="1" t="s">
        <v>163</v>
      </c>
      <c r="I48" s="11">
        <v>150</v>
      </c>
      <c r="J48" s="14">
        <f t="shared" si="7"/>
        <v>180</v>
      </c>
      <c r="K48" s="160"/>
      <c r="L48" s="165">
        <f>SUM(J48*200%)</f>
        <v>360</v>
      </c>
    </row>
    <row r="49" spans="1:12" ht="16" x14ac:dyDescent="0.2">
      <c r="A49" s="6"/>
      <c r="B49" s="106"/>
      <c r="C49" s="74"/>
      <c r="D49" s="6"/>
      <c r="E49" s="6"/>
      <c r="F49" s="89"/>
      <c r="G49" s="89"/>
      <c r="H49" s="6"/>
      <c r="I49" s="25"/>
      <c r="J49" s="13"/>
      <c r="K49" s="13"/>
      <c r="L49" s="13"/>
    </row>
    <row r="50" spans="1:12" ht="16" x14ac:dyDescent="0.2">
      <c r="A50" s="90" t="s">
        <v>900</v>
      </c>
      <c r="B50" s="106"/>
      <c r="C50" s="74"/>
      <c r="D50" s="6"/>
      <c r="E50" s="6"/>
      <c r="F50" s="89"/>
      <c r="G50" s="89"/>
      <c r="H50" s="6"/>
      <c r="I50" s="25"/>
      <c r="J50" s="13"/>
      <c r="K50" s="13"/>
      <c r="L50" s="13"/>
    </row>
    <row r="51" spans="1:12" ht="16" x14ac:dyDescent="0.2">
      <c r="A51" s="1" t="s">
        <v>901</v>
      </c>
      <c r="B51" s="55">
        <v>1</v>
      </c>
      <c r="C51" s="55" t="s">
        <v>902</v>
      </c>
      <c r="D51" s="1" t="s">
        <v>323</v>
      </c>
      <c r="E51" s="1" t="s">
        <v>324</v>
      </c>
      <c r="F51" s="80" t="s">
        <v>903</v>
      </c>
      <c r="G51" s="55" t="s">
        <v>333</v>
      </c>
      <c r="H51" s="1" t="s">
        <v>67</v>
      </c>
      <c r="I51" s="11">
        <v>950</v>
      </c>
      <c r="J51" s="14">
        <f>SUM(I51*1.2)</f>
        <v>1140</v>
      </c>
      <c r="K51" s="160"/>
      <c r="L51" s="165">
        <v>3500</v>
      </c>
    </row>
    <row r="52" spans="1:12" ht="16" x14ac:dyDescent="0.2">
      <c r="A52" s="1" t="s">
        <v>904</v>
      </c>
      <c r="B52" s="53">
        <v>1</v>
      </c>
      <c r="C52" s="55" t="s">
        <v>318</v>
      </c>
      <c r="D52" s="1" t="s">
        <v>905</v>
      </c>
      <c r="E52" s="1" t="s">
        <v>906</v>
      </c>
      <c r="F52" s="80"/>
      <c r="G52" s="55"/>
      <c r="H52" s="1" t="s">
        <v>163</v>
      </c>
      <c r="I52" s="11">
        <v>300</v>
      </c>
      <c r="J52" s="14">
        <f>SUM(I52*1.2)</f>
        <v>360</v>
      </c>
      <c r="K52" s="160"/>
      <c r="L52" s="165">
        <f t="shared" ref="L52:L53" si="8">SUM(J52*200%)</f>
        <v>720</v>
      </c>
    </row>
    <row r="53" spans="1:12" ht="16" x14ac:dyDescent="0.2">
      <c r="A53" s="1" t="s">
        <v>907</v>
      </c>
      <c r="B53" s="53">
        <v>1</v>
      </c>
      <c r="C53" s="55" t="s">
        <v>318</v>
      </c>
      <c r="D53" s="1" t="s">
        <v>908</v>
      </c>
      <c r="E53" s="1" t="s">
        <v>909</v>
      </c>
      <c r="F53" s="80"/>
      <c r="G53" s="55"/>
      <c r="H53" s="1" t="s">
        <v>163</v>
      </c>
      <c r="I53" s="11">
        <v>50</v>
      </c>
      <c r="J53" s="14">
        <f>SUM(I53*1.2)</f>
        <v>60</v>
      </c>
      <c r="K53" s="160"/>
      <c r="L53" s="165">
        <f t="shared" si="8"/>
        <v>120</v>
      </c>
    </row>
    <row r="54" spans="1:12" ht="16" x14ac:dyDescent="0.2">
      <c r="L54" s="169"/>
    </row>
    <row r="55" spans="1:12" x14ac:dyDescent="0.2">
      <c r="A55" s="676" t="s">
        <v>910</v>
      </c>
    </row>
  </sheetData>
  <autoFilter ref="A23:K23" xr:uid="{CE8CA856-886B-4E72-AFB3-1FFD20725D6A}">
    <sortState xmlns:xlrd2="http://schemas.microsoft.com/office/spreadsheetml/2017/richdata2" ref="A24:K47">
      <sortCondition ref="A23"/>
    </sortState>
  </autoFilter>
  <sortState xmlns:xlrd2="http://schemas.microsoft.com/office/spreadsheetml/2017/richdata2" ref="A26:L47">
    <sortCondition ref="A26:A47"/>
  </sortState>
  <phoneticPr fontId="4" type="noConversion"/>
  <pageMargins left="0.25" right="0.25" top="0.75" bottom="0.75" header="0.3" footer="0.3"/>
  <pageSetup paperSize="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1108-458E-44CF-80C0-C148BA219F05}">
  <sheetPr>
    <pageSetUpPr fitToPage="1"/>
  </sheetPr>
  <dimension ref="A1:N65"/>
  <sheetViews>
    <sheetView workbookViewId="0">
      <pane ySplit="1" topLeftCell="A2" activePane="bottomLeft" state="frozen"/>
      <selection pane="bottomLeft" activeCell="O15" sqref="O15"/>
    </sheetView>
  </sheetViews>
  <sheetFormatPr baseColWidth="10" defaultColWidth="8.83203125" defaultRowHeight="15" x14ac:dyDescent="0.2"/>
  <cols>
    <col min="1" max="1" width="48" customWidth="1"/>
    <col min="2" max="2" width="11.6640625" style="56" bestFit="1" customWidth="1"/>
    <col min="3" max="3" width="23.1640625" style="56" bestFit="1" customWidth="1"/>
    <col min="4" max="4" width="27.33203125" bestFit="1" customWidth="1"/>
    <col min="5" max="5" width="18.5" bestFit="1" customWidth="1"/>
    <col min="6" max="6" width="9.1640625" style="56"/>
    <col min="7" max="7" width="22" bestFit="1" customWidth="1"/>
    <col min="8" max="8" width="14.6640625" customWidth="1"/>
    <col min="9" max="9" width="11.83203125" bestFit="1" customWidth="1"/>
    <col min="10" max="10" width="11.5" bestFit="1" customWidth="1"/>
    <col min="11" max="11" width="11.33203125" bestFit="1" customWidth="1"/>
    <col min="12" max="12" width="11.33203125" customWidth="1"/>
  </cols>
  <sheetData>
    <row r="1" spans="1:12" ht="34" x14ac:dyDescent="0.2">
      <c r="A1" s="17" t="s">
        <v>911</v>
      </c>
      <c r="B1" s="110" t="s">
        <v>912</v>
      </c>
      <c r="C1" s="72" t="s">
        <v>1</v>
      </c>
      <c r="D1" s="17" t="s">
        <v>2</v>
      </c>
      <c r="E1" s="17" t="s">
        <v>663</v>
      </c>
      <c r="F1" s="102" t="s">
        <v>4</v>
      </c>
      <c r="G1" s="17" t="s">
        <v>5</v>
      </c>
      <c r="H1" s="17" t="s">
        <v>6</v>
      </c>
      <c r="I1" s="18" t="s">
        <v>7</v>
      </c>
      <c r="J1" s="18" t="s">
        <v>8</v>
      </c>
      <c r="K1" s="16" t="s">
        <v>42</v>
      </c>
      <c r="L1" s="182" t="s">
        <v>9</v>
      </c>
    </row>
    <row r="2" spans="1:12" ht="16" x14ac:dyDescent="0.2">
      <c r="A2" s="1" t="s">
        <v>785</v>
      </c>
      <c r="B2" s="55">
        <v>1</v>
      </c>
      <c r="C2" s="55" t="s">
        <v>46</v>
      </c>
      <c r="D2" s="1" t="s">
        <v>913</v>
      </c>
      <c r="E2" s="1" t="s">
        <v>914</v>
      </c>
      <c r="F2" s="80" t="s">
        <v>48</v>
      </c>
      <c r="G2" s="1" t="s">
        <v>14</v>
      </c>
      <c r="H2" s="1" t="s">
        <v>230</v>
      </c>
      <c r="I2" s="12">
        <v>15270</v>
      </c>
      <c r="J2" s="14">
        <f>SUM(I2*1.2)</f>
        <v>18324</v>
      </c>
      <c r="K2" s="160">
        <f>SUM(J2*150%)</f>
        <v>27486</v>
      </c>
      <c r="L2" s="165">
        <f>SUM(J2*200%)</f>
        <v>36648</v>
      </c>
    </row>
    <row r="3" spans="1:12" ht="16" x14ac:dyDescent="0.2">
      <c r="A3" s="1" t="s">
        <v>915</v>
      </c>
      <c r="B3" s="80" t="s">
        <v>916</v>
      </c>
      <c r="C3" s="55" t="s">
        <v>11</v>
      </c>
      <c r="D3" s="1" t="s">
        <v>917</v>
      </c>
      <c r="E3" s="1" t="s">
        <v>918</v>
      </c>
      <c r="F3" s="80" t="s">
        <v>48</v>
      </c>
      <c r="G3" s="1" t="s">
        <v>14</v>
      </c>
      <c r="H3" s="1" t="s">
        <v>230</v>
      </c>
      <c r="I3" s="12"/>
      <c r="J3" s="14">
        <f t="shared" ref="J3" si="0">SUM(I3*1.2)</f>
        <v>0</v>
      </c>
      <c r="K3" s="160">
        <f t="shared" ref="K3" si="1">SUM(J3*150%)</f>
        <v>0</v>
      </c>
      <c r="L3" s="165">
        <f>SUM(J3*200%)</f>
        <v>0</v>
      </c>
    </row>
    <row r="4" spans="1:12" ht="16" x14ac:dyDescent="0.2">
      <c r="A4" s="1" t="s">
        <v>919</v>
      </c>
      <c r="B4" s="55">
        <v>1</v>
      </c>
      <c r="C4" s="55" t="s">
        <v>11</v>
      </c>
      <c r="D4" s="1"/>
      <c r="E4" s="1" t="s">
        <v>920</v>
      </c>
      <c r="F4" s="80" t="s">
        <v>48</v>
      </c>
      <c r="G4" s="1" t="s">
        <v>14</v>
      </c>
      <c r="H4" s="1" t="s">
        <v>230</v>
      </c>
      <c r="I4" s="12"/>
      <c r="J4" s="14">
        <v>11063</v>
      </c>
      <c r="K4" s="160">
        <f>SUM(J4*150%)</f>
        <v>16594.5</v>
      </c>
      <c r="L4" s="165">
        <f>SUM(J4*200%)</f>
        <v>22126</v>
      </c>
    </row>
    <row r="5" spans="1:12" ht="16" x14ac:dyDescent="0.2">
      <c r="A5" s="1" t="s">
        <v>788</v>
      </c>
      <c r="B5" s="55">
        <v>1</v>
      </c>
      <c r="C5" s="55" t="s">
        <v>46</v>
      </c>
      <c r="D5" s="1" t="s">
        <v>921</v>
      </c>
      <c r="E5" s="1" t="s">
        <v>922</v>
      </c>
      <c r="F5" s="80" t="s">
        <v>48</v>
      </c>
      <c r="G5" s="1" t="s">
        <v>14</v>
      </c>
      <c r="H5" s="1" t="s">
        <v>230</v>
      </c>
      <c r="I5" s="11">
        <v>4960</v>
      </c>
      <c r="J5" s="14">
        <f>SUM(I5*1.2)</f>
        <v>5952</v>
      </c>
      <c r="K5" s="160">
        <f>SUM(J5*150%)</f>
        <v>8928</v>
      </c>
      <c r="L5" s="165">
        <f t="shared" ref="L5:L28" si="2">SUM(J5*200%)</f>
        <v>11904</v>
      </c>
    </row>
    <row r="6" spans="1:12" ht="16" x14ac:dyDescent="0.2">
      <c r="A6" s="1" t="s">
        <v>923</v>
      </c>
      <c r="B6" s="55">
        <v>1</v>
      </c>
      <c r="C6" s="55" t="s">
        <v>46</v>
      </c>
      <c r="D6" s="1"/>
      <c r="E6" s="1" t="s">
        <v>924</v>
      </c>
      <c r="F6" s="80" t="s">
        <v>48</v>
      </c>
      <c r="G6" s="1" t="s">
        <v>14</v>
      </c>
      <c r="H6" s="1" t="s">
        <v>230</v>
      </c>
      <c r="I6" s="11">
        <v>4960</v>
      </c>
      <c r="J6" s="14">
        <f>SUM(I6*1.2)</f>
        <v>5952</v>
      </c>
      <c r="K6" s="160">
        <f>SUM(J6*150%)</f>
        <v>8928</v>
      </c>
      <c r="L6" s="165">
        <f t="shared" ref="L6" si="3">SUM(J6*200%)</f>
        <v>11904</v>
      </c>
    </row>
    <row r="7" spans="1:12" ht="16" x14ac:dyDescent="0.2">
      <c r="A7" s="1" t="s">
        <v>791</v>
      </c>
      <c r="B7" s="55" t="s">
        <v>792</v>
      </c>
      <c r="C7" s="55" t="s">
        <v>46</v>
      </c>
      <c r="D7" s="1" t="s">
        <v>925</v>
      </c>
      <c r="E7" s="1" t="s">
        <v>926</v>
      </c>
      <c r="F7" s="80" t="s">
        <v>48</v>
      </c>
      <c r="G7" s="1" t="s">
        <v>14</v>
      </c>
      <c r="H7" s="1" t="s">
        <v>230</v>
      </c>
      <c r="I7" s="11">
        <v>2860</v>
      </c>
      <c r="J7" s="14">
        <f>SUM(I7*1.2)</f>
        <v>3432</v>
      </c>
      <c r="K7" s="160">
        <f>SUM(J7*150%)</f>
        <v>5148</v>
      </c>
      <c r="L7" s="165">
        <f t="shared" si="2"/>
        <v>6864</v>
      </c>
    </row>
    <row r="8" spans="1:12" ht="16" x14ac:dyDescent="0.2">
      <c r="A8" s="1" t="s">
        <v>927</v>
      </c>
      <c r="B8" s="55"/>
      <c r="C8" s="55" t="s">
        <v>11</v>
      </c>
      <c r="D8" s="1"/>
      <c r="E8" s="1" t="s">
        <v>928</v>
      </c>
      <c r="F8" s="80" t="s">
        <v>48</v>
      </c>
      <c r="G8" s="1" t="s">
        <v>14</v>
      </c>
      <c r="H8" s="1" t="s">
        <v>230</v>
      </c>
      <c r="I8" s="11"/>
      <c r="J8" s="14">
        <f>SUM(I8*1.2)</f>
        <v>0</v>
      </c>
      <c r="K8" s="160">
        <f t="shared" ref="K8" si="4">SUM(J8*150%)</f>
        <v>0</v>
      </c>
      <c r="L8" s="163">
        <f t="shared" si="2"/>
        <v>0</v>
      </c>
    </row>
    <row r="9" spans="1:12" ht="16" x14ac:dyDescent="0.2">
      <c r="A9" s="60" t="s">
        <v>929</v>
      </c>
      <c r="B9" s="73">
        <v>6</v>
      </c>
      <c r="C9" s="112" t="s">
        <v>46</v>
      </c>
      <c r="D9" s="60"/>
      <c r="E9" s="60" t="s">
        <v>930</v>
      </c>
      <c r="F9" s="111" t="s">
        <v>48</v>
      </c>
      <c r="G9" s="103" t="s">
        <v>14</v>
      </c>
      <c r="H9" s="103" t="s">
        <v>57</v>
      </c>
      <c r="I9" s="114">
        <v>1</v>
      </c>
      <c r="J9" s="156">
        <f t="shared" ref="J9:J28" si="5">SUM(I9*1.2)</f>
        <v>1.2</v>
      </c>
      <c r="K9" s="181"/>
      <c r="L9" s="183">
        <f t="shared" si="2"/>
        <v>2.4</v>
      </c>
    </row>
    <row r="10" spans="1:12" ht="16" x14ac:dyDescent="0.2">
      <c r="A10" s="60" t="s">
        <v>931</v>
      </c>
      <c r="B10" s="73">
        <v>4</v>
      </c>
      <c r="C10" s="112" t="s">
        <v>46</v>
      </c>
      <c r="D10" s="60"/>
      <c r="E10" s="60" t="s">
        <v>796</v>
      </c>
      <c r="F10" s="111" t="s">
        <v>48</v>
      </c>
      <c r="G10" s="103" t="s">
        <v>14</v>
      </c>
      <c r="H10" s="103" t="s">
        <v>57</v>
      </c>
      <c r="I10" s="114">
        <v>1</v>
      </c>
      <c r="J10" s="156">
        <f t="shared" si="5"/>
        <v>1.2</v>
      </c>
      <c r="K10" s="181"/>
      <c r="L10" s="183">
        <f t="shared" si="2"/>
        <v>2.4</v>
      </c>
    </row>
    <row r="11" spans="1:12" ht="16" x14ac:dyDescent="0.2">
      <c r="A11" s="60" t="s">
        <v>797</v>
      </c>
      <c r="B11" s="73">
        <v>151</v>
      </c>
      <c r="C11" s="112" t="s">
        <v>46</v>
      </c>
      <c r="D11" s="60" t="s">
        <v>932</v>
      </c>
      <c r="E11" s="60" t="s">
        <v>798</v>
      </c>
      <c r="F11" s="111" t="s">
        <v>48</v>
      </c>
      <c r="G11" s="103" t="s">
        <v>14</v>
      </c>
      <c r="H11" s="103" t="s">
        <v>57</v>
      </c>
      <c r="I11" s="114">
        <v>17</v>
      </c>
      <c r="J11" s="156">
        <f t="shared" si="5"/>
        <v>20.399999999999999</v>
      </c>
      <c r="K11" s="181"/>
      <c r="L11" s="183">
        <f t="shared" si="2"/>
        <v>40.799999999999997</v>
      </c>
    </row>
    <row r="12" spans="1:12" ht="16" x14ac:dyDescent="0.2">
      <c r="A12" s="60" t="s">
        <v>933</v>
      </c>
      <c r="B12" s="73">
        <v>127</v>
      </c>
      <c r="C12" s="112" t="s">
        <v>46</v>
      </c>
      <c r="D12" s="103" t="s">
        <v>934</v>
      </c>
      <c r="E12" s="103" t="s">
        <v>800</v>
      </c>
      <c r="F12" s="111" t="s">
        <v>48</v>
      </c>
      <c r="G12" s="103" t="s">
        <v>14</v>
      </c>
      <c r="H12" s="103" t="s">
        <v>57</v>
      </c>
      <c r="I12" s="114">
        <v>17</v>
      </c>
      <c r="J12" s="156">
        <f t="shared" si="5"/>
        <v>20.399999999999999</v>
      </c>
      <c r="K12" s="181"/>
      <c r="L12" s="183">
        <f t="shared" si="2"/>
        <v>40.799999999999997</v>
      </c>
    </row>
    <row r="13" spans="1:12" ht="16" x14ac:dyDescent="0.2">
      <c r="A13" s="60" t="s">
        <v>801</v>
      </c>
      <c r="B13" s="73">
        <v>8</v>
      </c>
      <c r="C13" s="112" t="s">
        <v>46</v>
      </c>
      <c r="D13" s="60"/>
      <c r="E13" s="60" t="s">
        <v>802</v>
      </c>
      <c r="F13" s="111" t="s">
        <v>48</v>
      </c>
      <c r="G13" s="103" t="s">
        <v>14</v>
      </c>
      <c r="H13" s="103" t="s">
        <v>57</v>
      </c>
      <c r="I13" s="114">
        <v>1</v>
      </c>
      <c r="J13" s="156">
        <f t="shared" si="5"/>
        <v>1.2</v>
      </c>
      <c r="K13" s="181"/>
      <c r="L13" s="183">
        <f t="shared" si="2"/>
        <v>2.4</v>
      </c>
    </row>
    <row r="14" spans="1:12" ht="16" x14ac:dyDescent="0.2">
      <c r="A14" s="60" t="s">
        <v>803</v>
      </c>
      <c r="B14" s="73">
        <v>10</v>
      </c>
      <c r="C14" s="112" t="s">
        <v>46</v>
      </c>
      <c r="D14" s="60"/>
      <c r="E14" s="60" t="s">
        <v>804</v>
      </c>
      <c r="F14" s="111" t="s">
        <v>48</v>
      </c>
      <c r="G14" s="103" t="s">
        <v>14</v>
      </c>
      <c r="H14" s="103" t="s">
        <v>57</v>
      </c>
      <c r="I14" s="114">
        <v>1</v>
      </c>
      <c r="J14" s="156">
        <f t="shared" si="5"/>
        <v>1.2</v>
      </c>
      <c r="K14" s="181"/>
      <c r="L14" s="183">
        <f t="shared" si="2"/>
        <v>2.4</v>
      </c>
    </row>
    <row r="15" spans="1:12" ht="16" x14ac:dyDescent="0.2">
      <c r="A15" s="60" t="s">
        <v>805</v>
      </c>
      <c r="B15" s="73">
        <v>8</v>
      </c>
      <c r="C15" s="112" t="s">
        <v>46</v>
      </c>
      <c r="D15" s="60"/>
      <c r="E15" s="60" t="s">
        <v>806</v>
      </c>
      <c r="F15" s="111" t="s">
        <v>48</v>
      </c>
      <c r="G15" s="103" t="s">
        <v>14</v>
      </c>
      <c r="H15" s="103" t="s">
        <v>57</v>
      </c>
      <c r="I15" s="114">
        <v>1</v>
      </c>
      <c r="J15" s="156">
        <f t="shared" si="5"/>
        <v>1.2</v>
      </c>
      <c r="K15" s="181"/>
      <c r="L15" s="183">
        <f t="shared" si="2"/>
        <v>2.4</v>
      </c>
    </row>
    <row r="16" spans="1:12" ht="16" x14ac:dyDescent="0.2">
      <c r="A16" s="60" t="s">
        <v>935</v>
      </c>
      <c r="B16" s="73">
        <v>2</v>
      </c>
      <c r="C16" s="112" t="s">
        <v>46</v>
      </c>
      <c r="D16" s="60"/>
      <c r="E16" s="60" t="s">
        <v>936</v>
      </c>
      <c r="F16" s="111" t="s">
        <v>48</v>
      </c>
      <c r="G16" s="103" t="s">
        <v>14</v>
      </c>
      <c r="H16" s="103" t="s">
        <v>57</v>
      </c>
      <c r="I16" s="114">
        <v>1</v>
      </c>
      <c r="J16" s="156">
        <f t="shared" si="5"/>
        <v>1.2</v>
      </c>
      <c r="K16" s="181"/>
      <c r="L16" s="183">
        <f t="shared" si="2"/>
        <v>2.4</v>
      </c>
    </row>
    <row r="17" spans="1:13" ht="16" x14ac:dyDescent="0.2">
      <c r="A17" s="60" t="s">
        <v>807</v>
      </c>
      <c r="B17" s="73">
        <v>150</v>
      </c>
      <c r="C17" s="112" t="s">
        <v>46</v>
      </c>
      <c r="D17" s="60" t="s">
        <v>937</v>
      </c>
      <c r="E17" s="60" t="s">
        <v>808</v>
      </c>
      <c r="F17" s="111" t="s">
        <v>48</v>
      </c>
      <c r="G17" s="103" t="s">
        <v>14</v>
      </c>
      <c r="H17" s="103" t="s">
        <v>57</v>
      </c>
      <c r="I17" s="114">
        <v>12</v>
      </c>
      <c r="J17" s="156">
        <f t="shared" si="5"/>
        <v>14.399999999999999</v>
      </c>
      <c r="K17" s="181"/>
      <c r="L17" s="183">
        <f t="shared" si="2"/>
        <v>28.799999999999997</v>
      </c>
    </row>
    <row r="18" spans="1:13" ht="16" x14ac:dyDescent="0.2">
      <c r="A18" s="60" t="s">
        <v>938</v>
      </c>
      <c r="B18" s="73"/>
      <c r="C18" s="112" t="s">
        <v>11</v>
      </c>
      <c r="D18" s="60" t="s">
        <v>939</v>
      </c>
      <c r="E18" s="60" t="s">
        <v>810</v>
      </c>
      <c r="F18" s="111" t="s">
        <v>48</v>
      </c>
      <c r="G18" s="103" t="s">
        <v>14</v>
      </c>
      <c r="H18" s="103" t="s">
        <v>57</v>
      </c>
      <c r="I18" s="114">
        <v>12</v>
      </c>
      <c r="J18" s="156">
        <f t="shared" ref="J18" si="6">SUM(I18*1.2)</f>
        <v>14.399999999999999</v>
      </c>
      <c r="K18" s="181"/>
      <c r="L18" s="183">
        <f t="shared" ref="L18" si="7">SUM(J18*200%)</f>
        <v>28.799999999999997</v>
      </c>
    </row>
    <row r="19" spans="1:13" ht="16" x14ac:dyDescent="0.2">
      <c r="A19" s="60" t="s">
        <v>940</v>
      </c>
      <c r="B19" s="73">
        <v>115</v>
      </c>
      <c r="C19" s="112" t="s">
        <v>46</v>
      </c>
      <c r="D19" s="60" t="s">
        <v>941</v>
      </c>
      <c r="E19" s="667"/>
      <c r="F19" s="111" t="s">
        <v>48</v>
      </c>
      <c r="G19" s="103" t="s">
        <v>14</v>
      </c>
      <c r="H19" s="103" t="s">
        <v>57</v>
      </c>
      <c r="I19" s="114">
        <v>12</v>
      </c>
      <c r="J19" s="156">
        <f t="shared" si="5"/>
        <v>14.399999999999999</v>
      </c>
      <c r="K19" s="181"/>
      <c r="L19" s="183">
        <f t="shared" si="2"/>
        <v>28.799999999999997</v>
      </c>
    </row>
    <row r="20" spans="1:13" ht="16" x14ac:dyDescent="0.2">
      <c r="A20" s="60" t="s">
        <v>811</v>
      </c>
      <c r="B20" s="73">
        <v>1</v>
      </c>
      <c r="C20" s="112" t="s">
        <v>46</v>
      </c>
      <c r="D20" s="60"/>
      <c r="E20" s="60" t="s">
        <v>942</v>
      </c>
      <c r="F20" s="111" t="s">
        <v>48</v>
      </c>
      <c r="G20" s="103" t="s">
        <v>14</v>
      </c>
      <c r="H20" s="103" t="s">
        <v>57</v>
      </c>
      <c r="I20" s="114">
        <v>478</v>
      </c>
      <c r="J20" s="156">
        <f t="shared" si="5"/>
        <v>573.6</v>
      </c>
      <c r="K20" s="181"/>
      <c r="L20" s="183">
        <f t="shared" si="2"/>
        <v>1147.2</v>
      </c>
    </row>
    <row r="21" spans="1:13" ht="16" x14ac:dyDescent="0.2">
      <c r="A21" s="103" t="s">
        <v>943</v>
      </c>
      <c r="B21" s="112">
        <v>1</v>
      </c>
      <c r="C21" s="112" t="s">
        <v>46</v>
      </c>
      <c r="D21" s="103" t="s">
        <v>944</v>
      </c>
      <c r="E21" s="103" t="s">
        <v>945</v>
      </c>
      <c r="F21" s="113" t="s">
        <v>48</v>
      </c>
      <c r="G21" s="103" t="s">
        <v>14</v>
      </c>
      <c r="H21" s="103" t="s">
        <v>57</v>
      </c>
      <c r="I21" s="114">
        <v>45</v>
      </c>
      <c r="J21" s="156">
        <f t="shared" si="5"/>
        <v>54</v>
      </c>
      <c r="K21" s="181"/>
      <c r="L21" s="183">
        <f t="shared" si="2"/>
        <v>108</v>
      </c>
    </row>
    <row r="22" spans="1:13" ht="16" x14ac:dyDescent="0.2">
      <c r="A22" s="60" t="s">
        <v>816</v>
      </c>
      <c r="B22" s="73">
        <v>8</v>
      </c>
      <c r="C22" s="112" t="s">
        <v>46</v>
      </c>
      <c r="D22" s="60"/>
      <c r="E22" s="60" t="s">
        <v>817</v>
      </c>
      <c r="F22" s="111" t="s">
        <v>48</v>
      </c>
      <c r="G22" s="103" t="s">
        <v>14</v>
      </c>
      <c r="H22" s="103" t="s">
        <v>57</v>
      </c>
      <c r="I22" s="114">
        <v>1</v>
      </c>
      <c r="J22" s="156">
        <f t="shared" si="5"/>
        <v>1.2</v>
      </c>
      <c r="K22" s="181"/>
      <c r="L22" s="183">
        <f t="shared" si="2"/>
        <v>2.4</v>
      </c>
    </row>
    <row r="23" spans="1:13" ht="16" x14ac:dyDescent="0.2">
      <c r="A23" s="60" t="s">
        <v>818</v>
      </c>
      <c r="B23" s="73">
        <v>1</v>
      </c>
      <c r="C23" s="112" t="s">
        <v>46</v>
      </c>
      <c r="D23" s="60"/>
      <c r="E23" s="60" t="s">
        <v>819</v>
      </c>
      <c r="F23" s="111" t="s">
        <v>48</v>
      </c>
      <c r="G23" s="103" t="s">
        <v>14</v>
      </c>
      <c r="H23" s="103" t="s">
        <v>57</v>
      </c>
      <c r="I23" s="114">
        <v>120</v>
      </c>
      <c r="J23" s="156">
        <f t="shared" si="5"/>
        <v>144</v>
      </c>
      <c r="K23" s="181"/>
      <c r="L23" s="183">
        <f t="shared" si="2"/>
        <v>288</v>
      </c>
    </row>
    <row r="24" spans="1:13" ht="16" x14ac:dyDescent="0.2">
      <c r="A24" s="60" t="s">
        <v>820</v>
      </c>
      <c r="B24" s="73">
        <v>600</v>
      </c>
      <c r="C24" s="112" t="s">
        <v>46</v>
      </c>
      <c r="D24" s="60" t="s">
        <v>946</v>
      </c>
      <c r="E24" s="60" t="s">
        <v>821</v>
      </c>
      <c r="F24" s="111" t="s">
        <v>48</v>
      </c>
      <c r="G24" s="103" t="s">
        <v>14</v>
      </c>
      <c r="H24" s="103" t="s">
        <v>57</v>
      </c>
      <c r="I24" s="114">
        <v>2.5</v>
      </c>
      <c r="J24" s="156">
        <f t="shared" si="5"/>
        <v>3</v>
      </c>
      <c r="K24" s="181"/>
      <c r="L24" s="183">
        <f t="shared" si="2"/>
        <v>6</v>
      </c>
    </row>
    <row r="25" spans="1:13" ht="16" x14ac:dyDescent="0.2">
      <c r="A25" s="60" t="s">
        <v>822</v>
      </c>
      <c r="B25" s="73">
        <v>460</v>
      </c>
      <c r="C25" s="112" t="s">
        <v>46</v>
      </c>
      <c r="D25" s="60" t="s">
        <v>947</v>
      </c>
      <c r="E25" s="60" t="s">
        <v>823</v>
      </c>
      <c r="F25" s="111" t="s">
        <v>48</v>
      </c>
      <c r="G25" s="103" t="s">
        <v>14</v>
      </c>
      <c r="H25" s="103" t="s">
        <v>57</v>
      </c>
      <c r="I25" s="114">
        <v>1.3</v>
      </c>
      <c r="J25" s="156">
        <f t="shared" si="5"/>
        <v>1.56</v>
      </c>
      <c r="K25" s="181"/>
      <c r="L25" s="183">
        <f t="shared" si="2"/>
        <v>3.12</v>
      </c>
    </row>
    <row r="26" spans="1:13" ht="16" x14ac:dyDescent="0.2">
      <c r="A26" s="60" t="s">
        <v>824</v>
      </c>
      <c r="B26" s="73">
        <v>8</v>
      </c>
      <c r="C26" s="112" t="s">
        <v>46</v>
      </c>
      <c r="D26" s="60"/>
      <c r="E26" s="60" t="s">
        <v>825</v>
      </c>
      <c r="F26" s="111" t="s">
        <v>48</v>
      </c>
      <c r="G26" s="103" t="s">
        <v>14</v>
      </c>
      <c r="H26" s="103" t="s">
        <v>57</v>
      </c>
      <c r="I26" s="114">
        <v>1.3</v>
      </c>
      <c r="J26" s="156">
        <f t="shared" si="5"/>
        <v>1.56</v>
      </c>
      <c r="K26" s="181"/>
      <c r="L26" s="183">
        <f t="shared" si="2"/>
        <v>3.12</v>
      </c>
    </row>
    <row r="27" spans="1:13" ht="16" x14ac:dyDescent="0.2">
      <c r="A27" s="60" t="s">
        <v>826</v>
      </c>
      <c r="B27" s="73">
        <v>10</v>
      </c>
      <c r="C27" s="112" t="s">
        <v>46</v>
      </c>
      <c r="D27" s="60"/>
      <c r="E27" s="60" t="s">
        <v>827</v>
      </c>
      <c r="F27" s="111" t="s">
        <v>48</v>
      </c>
      <c r="G27" s="103" t="s">
        <v>14</v>
      </c>
      <c r="H27" s="103" t="s">
        <v>57</v>
      </c>
      <c r="I27" s="114">
        <v>1</v>
      </c>
      <c r="J27" s="156">
        <f t="shared" si="5"/>
        <v>1.2</v>
      </c>
      <c r="K27" s="181"/>
      <c r="L27" s="183">
        <f t="shared" si="2"/>
        <v>2.4</v>
      </c>
    </row>
    <row r="28" spans="1:13" ht="16" x14ac:dyDescent="0.2">
      <c r="A28" s="60" t="s">
        <v>948</v>
      </c>
      <c r="B28" s="73">
        <v>1</v>
      </c>
      <c r="C28" s="112" t="s">
        <v>46</v>
      </c>
      <c r="D28" s="60"/>
      <c r="E28" s="60" t="s">
        <v>949</v>
      </c>
      <c r="F28" s="111" t="s">
        <v>48</v>
      </c>
      <c r="G28" s="103" t="s">
        <v>14</v>
      </c>
      <c r="H28" s="103" t="s">
        <v>57</v>
      </c>
      <c r="I28" s="114">
        <v>450</v>
      </c>
      <c r="J28" s="156">
        <f t="shared" si="5"/>
        <v>540</v>
      </c>
      <c r="K28" s="181"/>
      <c r="L28" s="183">
        <f t="shared" si="2"/>
        <v>1080</v>
      </c>
      <c r="M28" t="s">
        <v>950</v>
      </c>
    </row>
    <row r="29" spans="1:13" s="146" customFormat="1" ht="16" x14ac:dyDescent="0.2">
      <c r="A29" s="147" t="s">
        <v>828</v>
      </c>
      <c r="B29" s="148"/>
      <c r="C29" s="148"/>
      <c r="D29" s="149"/>
      <c r="E29" s="149"/>
      <c r="F29" s="148"/>
      <c r="G29" s="149"/>
      <c r="H29" s="149"/>
      <c r="I29" s="149"/>
      <c r="J29" s="149"/>
      <c r="K29" s="149"/>
      <c r="L29" s="149"/>
    </row>
    <row r="30" spans="1:13" ht="16" x14ac:dyDescent="0.2">
      <c r="A30" s="105"/>
      <c r="B30" s="106"/>
      <c r="C30" s="74"/>
      <c r="D30" s="105"/>
      <c r="E30" s="105"/>
      <c r="F30" s="107"/>
      <c r="G30" s="6"/>
      <c r="H30" s="6"/>
      <c r="I30" s="108"/>
      <c r="J30" s="108"/>
      <c r="K30" s="109"/>
      <c r="L30" s="109"/>
    </row>
    <row r="31" spans="1:13" ht="16" x14ac:dyDescent="0.2">
      <c r="A31" s="105"/>
      <c r="B31" s="106"/>
      <c r="C31" s="74"/>
      <c r="D31" s="105"/>
      <c r="E31" s="105"/>
      <c r="F31" s="107"/>
      <c r="G31" s="6"/>
      <c r="H31" s="6"/>
      <c r="I31" s="108"/>
      <c r="J31" s="108"/>
      <c r="K31" s="109"/>
      <c r="L31" s="109"/>
    </row>
    <row r="32" spans="1:13" ht="34" x14ac:dyDescent="0.2">
      <c r="A32" s="17" t="s">
        <v>911</v>
      </c>
      <c r="B32" s="110" t="s">
        <v>951</v>
      </c>
      <c r="C32" s="72" t="s">
        <v>1</v>
      </c>
      <c r="D32" s="17" t="s">
        <v>2</v>
      </c>
      <c r="E32" s="17" t="s">
        <v>663</v>
      </c>
      <c r="F32" s="102" t="s">
        <v>4</v>
      </c>
      <c r="G32" s="17" t="s">
        <v>5</v>
      </c>
      <c r="H32" s="17" t="s">
        <v>6</v>
      </c>
      <c r="I32" s="18" t="s">
        <v>7</v>
      </c>
      <c r="J32" s="18" t="s">
        <v>8</v>
      </c>
      <c r="K32" s="16" t="s">
        <v>42</v>
      </c>
      <c r="L32" s="182" t="s">
        <v>9</v>
      </c>
    </row>
    <row r="33" spans="1:14" ht="16" x14ac:dyDescent="0.2">
      <c r="A33" s="1" t="s">
        <v>952</v>
      </c>
      <c r="B33" s="55">
        <v>1</v>
      </c>
      <c r="C33" s="55" t="s">
        <v>46</v>
      </c>
      <c r="D33" s="1" t="s">
        <v>953</v>
      </c>
      <c r="E33" s="1" t="s">
        <v>385</v>
      </c>
      <c r="F33" s="55" t="s">
        <v>48</v>
      </c>
      <c r="G33" s="1" t="s">
        <v>14</v>
      </c>
      <c r="H33" s="1" t="s">
        <v>295</v>
      </c>
      <c r="I33" s="11">
        <v>140</v>
      </c>
      <c r="J33" s="14">
        <f t="shared" ref="J33:J34" si="8">SUM(I33*1.2)</f>
        <v>168</v>
      </c>
      <c r="K33" s="160"/>
      <c r="L33" s="165">
        <f>SUM(J33*200%)</f>
        <v>336</v>
      </c>
    </row>
    <row r="34" spans="1:14" ht="16" x14ac:dyDescent="0.2">
      <c r="A34" s="1" t="s">
        <v>954</v>
      </c>
      <c r="B34" s="55">
        <v>4</v>
      </c>
      <c r="C34" s="55" t="s">
        <v>46</v>
      </c>
      <c r="D34" s="1"/>
      <c r="E34" s="1" t="s">
        <v>833</v>
      </c>
      <c r="F34" s="55" t="s">
        <v>48</v>
      </c>
      <c r="G34" s="1" t="s">
        <v>425</v>
      </c>
      <c r="H34" s="1" t="s">
        <v>67</v>
      </c>
      <c r="I34" s="11">
        <v>20</v>
      </c>
      <c r="J34" s="14">
        <f t="shared" si="8"/>
        <v>24</v>
      </c>
      <c r="K34" s="160"/>
      <c r="L34" s="165">
        <f t="shared" ref="L34:L58" si="9">SUM(J34*200%)</f>
        <v>48</v>
      </c>
    </row>
    <row r="35" spans="1:14" ht="16" x14ac:dyDescent="0.2">
      <c r="A35" s="1" t="s">
        <v>835</v>
      </c>
      <c r="B35" s="55">
        <v>3</v>
      </c>
      <c r="C35" s="55" t="s">
        <v>46</v>
      </c>
      <c r="D35" s="1" t="s">
        <v>955</v>
      </c>
      <c r="E35" s="1" t="s">
        <v>956</v>
      </c>
      <c r="F35" s="80" t="s">
        <v>48</v>
      </c>
      <c r="G35" s="1" t="s">
        <v>14</v>
      </c>
      <c r="H35" s="1" t="s">
        <v>230</v>
      </c>
      <c r="I35" s="11">
        <v>130</v>
      </c>
      <c r="J35" s="14">
        <f t="shared" ref="J35:J41" si="10">SUM(I35*1.2)</f>
        <v>156</v>
      </c>
      <c r="K35" s="160"/>
      <c r="L35" s="165">
        <f t="shared" si="9"/>
        <v>312</v>
      </c>
    </row>
    <row r="36" spans="1:14" ht="16" x14ac:dyDescent="0.2">
      <c r="A36" s="1" t="s">
        <v>839</v>
      </c>
      <c r="B36" s="55">
        <v>1</v>
      </c>
      <c r="C36" s="55" t="s">
        <v>840</v>
      </c>
      <c r="D36" s="1" t="s">
        <v>841</v>
      </c>
      <c r="E36" s="1" t="s">
        <v>842</v>
      </c>
      <c r="F36" s="80"/>
      <c r="G36" s="1" t="s">
        <v>14</v>
      </c>
      <c r="H36" s="1" t="s">
        <v>67</v>
      </c>
      <c r="I36" s="11">
        <v>210</v>
      </c>
      <c r="J36" s="14">
        <f t="shared" si="10"/>
        <v>252</v>
      </c>
      <c r="K36" s="160"/>
      <c r="L36" s="165">
        <f t="shared" si="9"/>
        <v>504</v>
      </c>
    </row>
    <row r="37" spans="1:14" ht="16" x14ac:dyDescent="0.2">
      <c r="A37" s="1" t="s">
        <v>844</v>
      </c>
      <c r="B37" s="55">
        <v>1</v>
      </c>
      <c r="C37" s="55" t="s">
        <v>840</v>
      </c>
      <c r="D37" s="1" t="s">
        <v>845</v>
      </c>
      <c r="E37" s="1" t="s">
        <v>846</v>
      </c>
      <c r="F37" s="80" t="s">
        <v>107</v>
      </c>
      <c r="G37" s="1" t="s">
        <v>843</v>
      </c>
      <c r="H37" s="1" t="s">
        <v>67</v>
      </c>
      <c r="I37" s="11">
        <v>195</v>
      </c>
      <c r="J37" s="14">
        <f t="shared" si="10"/>
        <v>234</v>
      </c>
      <c r="K37" s="160"/>
      <c r="L37" s="165">
        <f t="shared" si="9"/>
        <v>468</v>
      </c>
    </row>
    <row r="38" spans="1:14" ht="16" x14ac:dyDescent="0.2">
      <c r="A38" s="1" t="s">
        <v>847</v>
      </c>
      <c r="B38" s="55">
        <v>1</v>
      </c>
      <c r="C38" s="55" t="s">
        <v>840</v>
      </c>
      <c r="D38" s="1" t="s">
        <v>957</v>
      </c>
      <c r="E38" s="1" t="s">
        <v>849</v>
      </c>
      <c r="F38" s="80" t="s">
        <v>107</v>
      </c>
      <c r="G38" s="1" t="s">
        <v>843</v>
      </c>
      <c r="H38" s="1" t="s">
        <v>67</v>
      </c>
      <c r="I38" s="11">
        <v>420</v>
      </c>
      <c r="J38" s="14">
        <f t="shared" ref="J38" si="11">SUM(I38*1.2)</f>
        <v>504</v>
      </c>
      <c r="K38" s="160"/>
      <c r="L38" s="165">
        <f t="shared" ref="L38" si="12">SUM(J38*200%)</f>
        <v>1008</v>
      </c>
    </row>
    <row r="39" spans="1:14" ht="16" x14ac:dyDescent="0.2">
      <c r="A39" s="192" t="s">
        <v>958</v>
      </c>
      <c r="B39" s="229">
        <v>1</v>
      </c>
      <c r="C39" s="229" t="s">
        <v>840</v>
      </c>
      <c r="D39" s="194" t="s">
        <v>314</v>
      </c>
      <c r="E39" s="194" t="s">
        <v>959</v>
      </c>
      <c r="F39" s="194" t="s">
        <v>107</v>
      </c>
      <c r="G39" s="194" t="s">
        <v>843</v>
      </c>
      <c r="H39" s="194" t="s">
        <v>67</v>
      </c>
      <c r="I39" s="11">
        <v>850</v>
      </c>
      <c r="J39" s="200">
        <v>1020</v>
      </c>
      <c r="K39" s="200"/>
      <c r="L39" s="200">
        <v>2040</v>
      </c>
    </row>
    <row r="40" spans="1:14" ht="16" x14ac:dyDescent="0.2">
      <c r="A40" s="1" t="s">
        <v>850</v>
      </c>
      <c r="B40" s="55">
        <v>1</v>
      </c>
      <c r="C40" s="55" t="s">
        <v>46</v>
      </c>
      <c r="D40" s="1" t="s">
        <v>960</v>
      </c>
      <c r="E40" s="1" t="s">
        <v>961</v>
      </c>
      <c r="F40" s="80" t="s">
        <v>48</v>
      </c>
      <c r="G40" s="1" t="s">
        <v>14</v>
      </c>
      <c r="H40" s="1" t="s">
        <v>230</v>
      </c>
      <c r="I40" s="11">
        <v>100</v>
      </c>
      <c r="J40" s="14">
        <f t="shared" si="10"/>
        <v>120</v>
      </c>
      <c r="K40" s="160"/>
      <c r="L40" s="165">
        <f t="shared" si="9"/>
        <v>240</v>
      </c>
    </row>
    <row r="41" spans="1:14" ht="16" x14ac:dyDescent="0.2">
      <c r="A41" s="1" t="s">
        <v>853</v>
      </c>
      <c r="B41" s="55">
        <v>1</v>
      </c>
      <c r="C41" s="55" t="s">
        <v>46</v>
      </c>
      <c r="D41" s="1"/>
      <c r="E41" s="1" t="s">
        <v>962</v>
      </c>
      <c r="F41" s="55" t="s">
        <v>48</v>
      </c>
      <c r="G41" s="1" t="s">
        <v>14</v>
      </c>
      <c r="H41" s="1" t="s">
        <v>230</v>
      </c>
      <c r="I41" s="11">
        <v>20</v>
      </c>
      <c r="J41" s="14">
        <f t="shared" si="10"/>
        <v>24</v>
      </c>
      <c r="K41" s="160"/>
      <c r="L41" s="165">
        <f t="shared" si="9"/>
        <v>48</v>
      </c>
    </row>
    <row r="42" spans="1:14" ht="16" x14ac:dyDescent="0.2">
      <c r="A42" s="1" t="s">
        <v>855</v>
      </c>
      <c r="B42" s="55">
        <v>1</v>
      </c>
      <c r="C42" s="55" t="s">
        <v>413</v>
      </c>
      <c r="D42" s="1" t="s">
        <v>418</v>
      </c>
      <c r="E42" s="1" t="s">
        <v>419</v>
      </c>
      <c r="F42" s="80" t="s">
        <v>48</v>
      </c>
      <c r="G42" s="1" t="s">
        <v>416</v>
      </c>
      <c r="H42" s="1" t="s">
        <v>67</v>
      </c>
      <c r="I42" s="11">
        <v>38.5</v>
      </c>
      <c r="J42" s="14">
        <f t="shared" ref="J42" si="13">SUM(I42*1.2)</f>
        <v>46.199999999999996</v>
      </c>
      <c r="K42" s="160"/>
      <c r="L42" s="165">
        <f t="shared" si="9"/>
        <v>92.399999999999991</v>
      </c>
    </row>
    <row r="43" spans="1:14" ht="16" x14ac:dyDescent="0.2">
      <c r="A43" s="1" t="s">
        <v>856</v>
      </c>
      <c r="B43" s="55"/>
      <c r="C43" s="55" t="s">
        <v>11</v>
      </c>
      <c r="D43" s="1" t="s">
        <v>857</v>
      </c>
      <c r="E43" s="1" t="s">
        <v>858</v>
      </c>
      <c r="F43" s="80" t="s">
        <v>48</v>
      </c>
      <c r="G43" s="1" t="s">
        <v>14</v>
      </c>
      <c r="H43" s="1" t="s">
        <v>230</v>
      </c>
      <c r="I43" s="11">
        <v>110</v>
      </c>
      <c r="J43" s="14">
        <f t="shared" ref="J43:J48" si="14">SUM(I43*1.2)</f>
        <v>132</v>
      </c>
      <c r="K43" s="160"/>
      <c r="L43" s="165">
        <f t="shared" si="9"/>
        <v>264</v>
      </c>
    </row>
    <row r="44" spans="1:14" ht="16" x14ac:dyDescent="0.2">
      <c r="A44" s="1" t="s">
        <v>859</v>
      </c>
      <c r="B44" s="55">
        <v>1</v>
      </c>
      <c r="C44" s="55" t="s">
        <v>46</v>
      </c>
      <c r="D44" s="1" t="s">
        <v>860</v>
      </c>
      <c r="E44" s="1" t="s">
        <v>861</v>
      </c>
      <c r="F44" s="80" t="s">
        <v>48</v>
      </c>
      <c r="G44" s="1" t="s">
        <v>14</v>
      </c>
      <c r="H44" s="1" t="s">
        <v>230</v>
      </c>
      <c r="I44" s="11">
        <v>14.5</v>
      </c>
      <c r="J44" s="14">
        <f t="shared" si="14"/>
        <v>17.399999999999999</v>
      </c>
      <c r="K44" s="160"/>
      <c r="L44" s="165">
        <f t="shared" si="9"/>
        <v>34.799999999999997</v>
      </c>
      <c r="M44" t="s">
        <v>142</v>
      </c>
    </row>
    <row r="45" spans="1:14" ht="16" x14ac:dyDescent="0.2">
      <c r="A45" s="1" t="s">
        <v>862</v>
      </c>
      <c r="B45" s="55">
        <v>2</v>
      </c>
      <c r="C45" s="55" t="s">
        <v>46</v>
      </c>
      <c r="D45" s="1"/>
      <c r="E45" s="1" t="s">
        <v>963</v>
      </c>
      <c r="F45" s="80" t="s">
        <v>48</v>
      </c>
      <c r="G45" s="1" t="s">
        <v>14</v>
      </c>
      <c r="H45" s="1" t="s">
        <v>230</v>
      </c>
      <c r="I45" s="11">
        <v>250</v>
      </c>
      <c r="J45" s="14">
        <f t="shared" si="14"/>
        <v>300</v>
      </c>
      <c r="K45" s="160"/>
      <c r="L45" s="165">
        <f t="shared" si="9"/>
        <v>600</v>
      </c>
      <c r="N45" t="s">
        <v>142</v>
      </c>
    </row>
    <row r="46" spans="1:14" ht="16" x14ac:dyDescent="0.2">
      <c r="A46" s="1" t="s">
        <v>864</v>
      </c>
      <c r="B46" s="55">
        <v>1</v>
      </c>
      <c r="C46" s="55" t="s">
        <v>865</v>
      </c>
      <c r="D46" s="1" t="s">
        <v>964</v>
      </c>
      <c r="E46" s="1" t="s">
        <v>965</v>
      </c>
      <c r="F46" s="80"/>
      <c r="G46" s="1" t="s">
        <v>529</v>
      </c>
      <c r="H46" s="1" t="s">
        <v>67</v>
      </c>
      <c r="I46" s="11">
        <v>1870</v>
      </c>
      <c r="J46" s="14">
        <f t="shared" si="14"/>
        <v>2244</v>
      </c>
      <c r="K46" s="160"/>
      <c r="L46" s="165">
        <f t="shared" si="9"/>
        <v>4488</v>
      </c>
    </row>
    <row r="47" spans="1:14" ht="16" x14ac:dyDescent="0.2">
      <c r="A47" s="1" t="s">
        <v>871</v>
      </c>
      <c r="B47" s="55">
        <v>1</v>
      </c>
      <c r="C47" s="55" t="s">
        <v>865</v>
      </c>
      <c r="D47" s="1" t="s">
        <v>872</v>
      </c>
      <c r="E47" s="1" t="s">
        <v>966</v>
      </c>
      <c r="F47" s="80" t="s">
        <v>48</v>
      </c>
      <c r="G47" s="1" t="s">
        <v>425</v>
      </c>
      <c r="H47" s="1" t="s">
        <v>67</v>
      </c>
      <c r="I47" s="11">
        <v>10</v>
      </c>
      <c r="J47" s="14">
        <f t="shared" si="14"/>
        <v>12</v>
      </c>
      <c r="K47" s="160"/>
      <c r="L47" s="165">
        <f t="shared" si="9"/>
        <v>24</v>
      </c>
    </row>
    <row r="48" spans="1:14" ht="16" x14ac:dyDescent="0.2">
      <c r="A48" s="1" t="s">
        <v>874</v>
      </c>
      <c r="B48" s="55">
        <v>1</v>
      </c>
      <c r="C48" s="55" t="s">
        <v>865</v>
      </c>
      <c r="D48" s="1" t="s">
        <v>967</v>
      </c>
      <c r="E48" s="1" t="s">
        <v>968</v>
      </c>
      <c r="F48" s="80" t="s">
        <v>464</v>
      </c>
      <c r="G48" s="1" t="s">
        <v>969</v>
      </c>
      <c r="H48" s="1" t="s">
        <v>23</v>
      </c>
      <c r="I48" s="11">
        <v>350</v>
      </c>
      <c r="J48" s="14">
        <f t="shared" si="14"/>
        <v>420</v>
      </c>
      <c r="K48" s="160"/>
      <c r="L48" s="165">
        <f t="shared" si="9"/>
        <v>840</v>
      </c>
    </row>
    <row r="49" spans="1:12" ht="16" x14ac:dyDescent="0.2">
      <c r="A49" s="1" t="s">
        <v>970</v>
      </c>
      <c r="B49" s="55">
        <v>1</v>
      </c>
      <c r="C49" s="55" t="s">
        <v>865</v>
      </c>
      <c r="D49" s="1"/>
      <c r="E49" s="1" t="s">
        <v>971</v>
      </c>
      <c r="F49" s="80" t="s">
        <v>464</v>
      </c>
      <c r="G49" s="1" t="s">
        <v>529</v>
      </c>
      <c r="H49" s="1" t="s">
        <v>23</v>
      </c>
      <c r="I49" s="11">
        <v>2020</v>
      </c>
      <c r="J49" s="14">
        <f t="shared" ref="J49:J51" si="15">SUM(I49*1.2)</f>
        <v>2424</v>
      </c>
      <c r="K49" s="160">
        <f t="shared" ref="K49" si="16">SUM(J49*150%)</f>
        <v>3636</v>
      </c>
      <c r="L49" s="165">
        <f t="shared" si="9"/>
        <v>4848</v>
      </c>
    </row>
    <row r="50" spans="1:12" ht="16" x14ac:dyDescent="0.2">
      <c r="A50" s="1" t="s">
        <v>877</v>
      </c>
      <c r="B50" s="55">
        <v>1</v>
      </c>
      <c r="C50" s="55" t="s">
        <v>865</v>
      </c>
      <c r="D50" s="1" t="s">
        <v>972</v>
      </c>
      <c r="E50" s="1" t="s">
        <v>878</v>
      </c>
      <c r="F50" s="80" t="s">
        <v>48</v>
      </c>
      <c r="G50" s="1" t="s">
        <v>425</v>
      </c>
      <c r="H50" s="1" t="s">
        <v>67</v>
      </c>
      <c r="I50" s="11">
        <v>20</v>
      </c>
      <c r="J50" s="14">
        <f t="shared" si="15"/>
        <v>24</v>
      </c>
      <c r="K50" s="160"/>
      <c r="L50" s="165">
        <f t="shared" si="9"/>
        <v>48</v>
      </c>
    </row>
    <row r="51" spans="1:12" ht="16" x14ac:dyDescent="0.2">
      <c r="A51" s="1" t="s">
        <v>879</v>
      </c>
      <c r="B51" s="55">
        <v>1</v>
      </c>
      <c r="C51" s="55" t="s">
        <v>865</v>
      </c>
      <c r="D51" s="1" t="s">
        <v>972</v>
      </c>
      <c r="E51" s="1" t="s">
        <v>880</v>
      </c>
      <c r="F51" s="80" t="s">
        <v>48</v>
      </c>
      <c r="G51" s="1" t="s">
        <v>425</v>
      </c>
      <c r="H51" s="1" t="s">
        <v>67</v>
      </c>
      <c r="I51" s="11">
        <v>20</v>
      </c>
      <c r="J51" s="14">
        <f t="shared" si="15"/>
        <v>24</v>
      </c>
      <c r="K51" s="160"/>
      <c r="L51" s="165">
        <f t="shared" si="9"/>
        <v>48</v>
      </c>
    </row>
    <row r="52" spans="1:12" ht="16" x14ac:dyDescent="0.2">
      <c r="A52" s="1" t="s">
        <v>881</v>
      </c>
      <c r="B52" s="55">
        <v>1</v>
      </c>
      <c r="C52" s="55" t="s">
        <v>46</v>
      </c>
      <c r="D52" s="1" t="s">
        <v>973</v>
      </c>
      <c r="E52" s="1" t="s">
        <v>974</v>
      </c>
      <c r="F52" s="80" t="s">
        <v>48</v>
      </c>
      <c r="G52" s="1" t="s">
        <v>884</v>
      </c>
      <c r="H52" s="1" t="s">
        <v>67</v>
      </c>
      <c r="I52" s="11">
        <v>48</v>
      </c>
      <c r="J52" s="14">
        <f t="shared" ref="J52:J58" si="17">SUM(I52*1.2)</f>
        <v>57.599999999999994</v>
      </c>
      <c r="K52" s="160"/>
      <c r="L52" s="165">
        <f t="shared" si="9"/>
        <v>115.19999999999999</v>
      </c>
    </row>
    <row r="53" spans="1:12" ht="16" x14ac:dyDescent="0.2">
      <c r="A53" s="1" t="s">
        <v>885</v>
      </c>
      <c r="B53" s="55">
        <v>2</v>
      </c>
      <c r="C53" s="55" t="s">
        <v>46</v>
      </c>
      <c r="D53" s="1"/>
      <c r="E53" s="1" t="s">
        <v>975</v>
      </c>
      <c r="F53" s="80" t="s">
        <v>48</v>
      </c>
      <c r="G53" s="1" t="s">
        <v>14</v>
      </c>
      <c r="H53" s="1" t="s">
        <v>163</v>
      </c>
      <c r="I53" s="11">
        <v>10</v>
      </c>
      <c r="J53" s="14">
        <f t="shared" si="17"/>
        <v>12</v>
      </c>
      <c r="K53" s="160"/>
      <c r="L53" s="165">
        <f t="shared" si="9"/>
        <v>24</v>
      </c>
    </row>
    <row r="54" spans="1:12" ht="16" x14ac:dyDescent="0.2">
      <c r="A54" s="1" t="s">
        <v>887</v>
      </c>
      <c r="B54" s="55">
        <v>1</v>
      </c>
      <c r="C54" s="55" t="s">
        <v>46</v>
      </c>
      <c r="D54" s="1" t="s">
        <v>976</v>
      </c>
      <c r="E54" s="1" t="s">
        <v>977</v>
      </c>
      <c r="F54" s="80" t="s">
        <v>48</v>
      </c>
      <c r="G54" s="1" t="s">
        <v>14</v>
      </c>
      <c r="H54" s="1" t="s">
        <v>67</v>
      </c>
      <c r="I54" s="11">
        <v>38</v>
      </c>
      <c r="J54" s="14">
        <f t="shared" si="17"/>
        <v>45.6</v>
      </c>
      <c r="K54" s="160"/>
      <c r="L54" s="165">
        <f t="shared" si="9"/>
        <v>91.2</v>
      </c>
    </row>
    <row r="55" spans="1:12" ht="16" x14ac:dyDescent="0.2">
      <c r="A55" s="1" t="s">
        <v>978</v>
      </c>
      <c r="B55" s="55">
        <v>2</v>
      </c>
      <c r="C55" s="55" t="s">
        <v>46</v>
      </c>
      <c r="D55" s="1" t="s">
        <v>434</v>
      </c>
      <c r="E55" s="1" t="s">
        <v>435</v>
      </c>
      <c r="F55" s="51" t="s">
        <v>429</v>
      </c>
      <c r="G55" s="1" t="s">
        <v>894</v>
      </c>
      <c r="H55" s="1" t="s">
        <v>67</v>
      </c>
      <c r="I55" s="11">
        <v>80</v>
      </c>
      <c r="J55" s="14">
        <f t="shared" si="17"/>
        <v>96</v>
      </c>
      <c r="K55" s="160"/>
      <c r="L55" s="165">
        <f t="shared" si="9"/>
        <v>192</v>
      </c>
    </row>
    <row r="56" spans="1:12" ht="16" x14ac:dyDescent="0.2">
      <c r="A56" s="1" t="s">
        <v>979</v>
      </c>
      <c r="B56" s="74">
        <v>2</v>
      </c>
      <c r="C56" s="55" t="s">
        <v>46</v>
      </c>
      <c r="D56" s="1" t="s">
        <v>440</v>
      </c>
      <c r="E56" s="1" t="s">
        <v>441</v>
      </c>
      <c r="F56" s="51" t="s">
        <v>429</v>
      </c>
      <c r="G56" s="1" t="s">
        <v>894</v>
      </c>
      <c r="H56" s="7" t="s">
        <v>67</v>
      </c>
      <c r="I56" s="11">
        <v>10</v>
      </c>
      <c r="J56" s="14">
        <f t="shared" si="17"/>
        <v>12</v>
      </c>
      <c r="K56" s="160"/>
      <c r="L56" s="165">
        <f t="shared" si="9"/>
        <v>24</v>
      </c>
    </row>
    <row r="57" spans="1:12" ht="16" x14ac:dyDescent="0.2">
      <c r="A57" s="1" t="s">
        <v>896</v>
      </c>
      <c r="B57" s="55">
        <v>1</v>
      </c>
      <c r="C57" s="55" t="s">
        <v>46</v>
      </c>
      <c r="D57" s="1"/>
      <c r="E57" s="1" t="s">
        <v>980</v>
      </c>
      <c r="F57" s="80" t="s">
        <v>48</v>
      </c>
      <c r="G57" s="1" t="s">
        <v>14</v>
      </c>
      <c r="H57" s="1" t="s">
        <v>163</v>
      </c>
      <c r="I57" s="11">
        <v>40</v>
      </c>
      <c r="J57" s="14">
        <f t="shared" si="17"/>
        <v>48</v>
      </c>
      <c r="K57" s="160"/>
      <c r="L57" s="165">
        <f t="shared" si="9"/>
        <v>96</v>
      </c>
    </row>
    <row r="58" spans="1:12" ht="16" x14ac:dyDescent="0.2">
      <c r="A58" s="1" t="s">
        <v>898</v>
      </c>
      <c r="B58" s="55">
        <v>1</v>
      </c>
      <c r="C58" s="55" t="s">
        <v>46</v>
      </c>
      <c r="D58" s="1"/>
      <c r="E58" s="1" t="s">
        <v>981</v>
      </c>
      <c r="F58" s="80" t="s">
        <v>48</v>
      </c>
      <c r="G58" s="1" t="s">
        <v>14</v>
      </c>
      <c r="H58" s="1" t="s">
        <v>230</v>
      </c>
      <c r="I58" s="11">
        <v>180</v>
      </c>
      <c r="J58" s="14">
        <f t="shared" si="17"/>
        <v>216</v>
      </c>
      <c r="K58" s="160"/>
      <c r="L58" s="165">
        <f t="shared" si="9"/>
        <v>432</v>
      </c>
    </row>
    <row r="59" spans="1:12" ht="16" x14ac:dyDescent="0.2">
      <c r="A59" s="6"/>
      <c r="B59" s="74"/>
      <c r="C59" s="74"/>
      <c r="D59" s="6"/>
      <c r="E59" s="6"/>
      <c r="F59" s="74"/>
      <c r="G59" s="6"/>
      <c r="H59" s="6"/>
      <c r="I59" s="6"/>
      <c r="J59" s="6"/>
      <c r="K59" s="6"/>
      <c r="L59" s="6"/>
    </row>
    <row r="60" spans="1:12" ht="16" x14ac:dyDescent="0.2">
      <c r="A60" s="90" t="s">
        <v>900</v>
      </c>
      <c r="B60" s="74"/>
      <c r="C60" s="74"/>
      <c r="D60" s="6"/>
      <c r="E60" s="6"/>
      <c r="F60" s="74"/>
      <c r="G60" s="6"/>
      <c r="H60" s="6"/>
      <c r="I60" s="6"/>
      <c r="J60" s="6"/>
      <c r="K60" s="6"/>
      <c r="L60" s="6"/>
    </row>
    <row r="61" spans="1:12" ht="16" x14ac:dyDescent="0.2">
      <c r="A61" s="1" t="s">
        <v>901</v>
      </c>
      <c r="B61" s="55">
        <v>1</v>
      </c>
      <c r="C61" s="55" t="s">
        <v>902</v>
      </c>
      <c r="D61" s="1" t="s">
        <v>323</v>
      </c>
      <c r="E61" s="1" t="s">
        <v>324</v>
      </c>
      <c r="F61" s="80" t="s">
        <v>903</v>
      </c>
      <c r="G61" s="1" t="s">
        <v>333</v>
      </c>
      <c r="H61" s="1" t="s">
        <v>834</v>
      </c>
      <c r="I61" s="11">
        <v>950</v>
      </c>
      <c r="J61" s="14">
        <f>SUM(I61*1.2)</f>
        <v>1140</v>
      </c>
      <c r="K61" s="160"/>
      <c r="L61" s="165">
        <v>3500</v>
      </c>
    </row>
    <row r="62" spans="1:12" ht="16" x14ac:dyDescent="0.2">
      <c r="A62" s="1" t="s">
        <v>982</v>
      </c>
      <c r="B62" s="55">
        <v>1</v>
      </c>
      <c r="C62" s="55" t="s">
        <v>318</v>
      </c>
      <c r="D62" s="1" t="s">
        <v>983</v>
      </c>
      <c r="E62" s="1" t="s">
        <v>984</v>
      </c>
      <c r="F62" s="80"/>
      <c r="G62" s="1"/>
      <c r="H62" s="1" t="s">
        <v>230</v>
      </c>
      <c r="I62" s="11">
        <v>900</v>
      </c>
      <c r="J62" s="14">
        <f>SUM(I62*1.2)</f>
        <v>1080</v>
      </c>
      <c r="K62" s="160"/>
      <c r="L62" s="165">
        <f t="shared" ref="L62" si="18">SUM(J62*200%)</f>
        <v>2160</v>
      </c>
    </row>
    <row r="63" spans="1:12" ht="16" x14ac:dyDescent="0.2">
      <c r="A63" s="1" t="s">
        <v>907</v>
      </c>
      <c r="B63" s="55">
        <v>1</v>
      </c>
      <c r="C63" s="55" t="s">
        <v>318</v>
      </c>
      <c r="D63" s="1" t="s">
        <v>985</v>
      </c>
      <c r="E63" s="1" t="s">
        <v>909</v>
      </c>
      <c r="F63" s="80"/>
      <c r="G63" s="1"/>
      <c r="H63" s="1"/>
      <c r="I63" s="11"/>
      <c r="J63" s="14"/>
      <c r="K63" s="160"/>
      <c r="L63" s="165"/>
    </row>
    <row r="65" spans="1:1" x14ac:dyDescent="0.2">
      <c r="A65" s="676" t="s">
        <v>986</v>
      </c>
    </row>
  </sheetData>
  <sortState xmlns:xlrd2="http://schemas.microsoft.com/office/spreadsheetml/2017/richdata2" ref="A61:K63">
    <sortCondition ref="A61:A63"/>
  </sortState>
  <phoneticPr fontId="4" type="noConversion"/>
  <pageMargins left="0.25" right="0.25" top="0.75" bottom="0.75" header="0.3" footer="0.3"/>
  <pageSetup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4D98-BDBA-4C18-80E2-91EF72554752}">
  <sheetPr>
    <pageSetUpPr fitToPage="1"/>
  </sheetPr>
  <dimension ref="A1:M72"/>
  <sheetViews>
    <sheetView workbookViewId="0">
      <pane ySplit="1" topLeftCell="A43" activePane="bottomLeft" state="frozen"/>
      <selection pane="bottomLeft" activeCell="E57" sqref="E57"/>
    </sheetView>
  </sheetViews>
  <sheetFormatPr baseColWidth="10" defaultColWidth="8.83203125" defaultRowHeight="15" x14ac:dyDescent="0.2"/>
  <cols>
    <col min="1" max="1" width="48" customWidth="1"/>
    <col min="2" max="2" width="10" style="92" customWidth="1"/>
    <col min="3" max="3" width="23.1640625" style="56" bestFit="1" customWidth="1"/>
    <col min="4" max="4" width="36.6640625" bestFit="1" customWidth="1"/>
    <col min="5" max="5" width="19.33203125" bestFit="1" customWidth="1"/>
    <col min="6" max="6" width="10.1640625" style="56" bestFit="1" customWidth="1"/>
    <col min="7" max="7" width="22" bestFit="1" customWidth="1"/>
    <col min="8" max="8" width="10.83203125" bestFit="1" customWidth="1"/>
    <col min="9" max="9" width="13.83203125" bestFit="1" customWidth="1"/>
    <col min="10" max="10" width="12.1640625" bestFit="1" customWidth="1"/>
    <col min="11" max="11" width="11.33203125" bestFit="1" customWidth="1"/>
    <col min="12" max="12" width="11.33203125" customWidth="1"/>
  </cols>
  <sheetData>
    <row r="1" spans="1:12" ht="34" x14ac:dyDescent="0.2">
      <c r="A1" s="61" t="s">
        <v>0</v>
      </c>
      <c r="B1" s="93" t="s">
        <v>987</v>
      </c>
      <c r="C1" s="62" t="s">
        <v>1</v>
      </c>
      <c r="D1" s="61" t="s">
        <v>2</v>
      </c>
      <c r="E1" s="61" t="s">
        <v>3</v>
      </c>
      <c r="F1" s="91" t="s">
        <v>4</v>
      </c>
      <c r="G1" s="61" t="s">
        <v>5</v>
      </c>
      <c r="H1" s="61" t="s">
        <v>6</v>
      </c>
      <c r="I1" s="63" t="s">
        <v>7</v>
      </c>
      <c r="J1" s="63" t="s">
        <v>8</v>
      </c>
      <c r="K1" s="64" t="s">
        <v>42</v>
      </c>
      <c r="L1" s="184" t="s">
        <v>9</v>
      </c>
    </row>
    <row r="2" spans="1:12" ht="16" x14ac:dyDescent="0.2">
      <c r="A2" s="1" t="s">
        <v>785</v>
      </c>
      <c r="B2" s="80">
        <v>1</v>
      </c>
      <c r="C2" s="55" t="s">
        <v>46</v>
      </c>
      <c r="D2" s="1" t="s">
        <v>988</v>
      </c>
      <c r="E2" s="1" t="s">
        <v>989</v>
      </c>
      <c r="F2" s="80" t="s">
        <v>48</v>
      </c>
      <c r="G2" s="1" t="s">
        <v>14</v>
      </c>
      <c r="H2" s="1" t="s">
        <v>230</v>
      </c>
      <c r="I2" s="12">
        <v>21300</v>
      </c>
      <c r="J2" s="14">
        <f t="shared" ref="J2:J8" si="0">SUM(I2*1.2)</f>
        <v>25560</v>
      </c>
      <c r="K2" s="160">
        <f t="shared" ref="K2:K8" si="1">SUM(J2*150%)</f>
        <v>38340</v>
      </c>
      <c r="L2" s="165">
        <f>SUM(J2*200%)</f>
        <v>51120</v>
      </c>
    </row>
    <row r="3" spans="1:12" ht="16" x14ac:dyDescent="0.2">
      <c r="A3" s="1" t="s">
        <v>915</v>
      </c>
      <c r="B3" s="80" t="s">
        <v>916</v>
      </c>
      <c r="C3" s="55" t="s">
        <v>11</v>
      </c>
      <c r="D3" s="1" t="s">
        <v>990</v>
      </c>
      <c r="E3" s="1" t="s">
        <v>991</v>
      </c>
      <c r="F3" s="80" t="s">
        <v>48</v>
      </c>
      <c r="G3" s="1" t="s">
        <v>14</v>
      </c>
      <c r="H3" s="1" t="s">
        <v>230</v>
      </c>
      <c r="I3" s="12">
        <v>14000</v>
      </c>
      <c r="J3" s="14">
        <f t="shared" si="0"/>
        <v>16800</v>
      </c>
      <c r="K3" s="160">
        <f t="shared" ref="K3" si="2">SUM(J3*150%)</f>
        <v>25200</v>
      </c>
      <c r="L3" s="165">
        <f>SUM(J3*200%)</f>
        <v>33600</v>
      </c>
    </row>
    <row r="4" spans="1:12" ht="16" x14ac:dyDescent="0.2">
      <c r="A4" s="1" t="s">
        <v>919</v>
      </c>
      <c r="B4" s="55">
        <v>1</v>
      </c>
      <c r="C4" s="55" t="s">
        <v>11</v>
      </c>
      <c r="D4" s="1" t="s">
        <v>992</v>
      </c>
      <c r="E4" s="1" t="s">
        <v>993</v>
      </c>
      <c r="F4" s="80" t="s">
        <v>48</v>
      </c>
      <c r="G4" s="1" t="s">
        <v>14</v>
      </c>
      <c r="H4" s="1" t="s">
        <v>230</v>
      </c>
      <c r="I4" s="12"/>
      <c r="J4" s="14">
        <f>SUM(I4*1.2)</f>
        <v>0</v>
      </c>
      <c r="K4" s="160">
        <f>SUM(J4*150%)</f>
        <v>0</v>
      </c>
      <c r="L4" s="165">
        <f>SUM(J4*200%)</f>
        <v>0</v>
      </c>
    </row>
    <row r="5" spans="1:12" ht="16" x14ac:dyDescent="0.2">
      <c r="A5" s="1" t="s">
        <v>788</v>
      </c>
      <c r="B5" s="80">
        <v>1</v>
      </c>
      <c r="C5" s="55" t="s">
        <v>46</v>
      </c>
      <c r="D5" s="1" t="s">
        <v>994</v>
      </c>
      <c r="E5" s="1" t="s">
        <v>995</v>
      </c>
      <c r="F5" s="80" t="s">
        <v>48</v>
      </c>
      <c r="G5" s="1" t="s">
        <v>14</v>
      </c>
      <c r="H5" s="1" t="s">
        <v>230</v>
      </c>
      <c r="I5" s="11">
        <v>7800</v>
      </c>
      <c r="J5" s="14">
        <f>SUM(I5*1.2)</f>
        <v>9360</v>
      </c>
      <c r="K5" s="160">
        <f>SUM(J5*150%)</f>
        <v>14040</v>
      </c>
      <c r="L5" s="165">
        <f>SUM(J5*200%)</f>
        <v>18720</v>
      </c>
    </row>
    <row r="6" spans="1:12" ht="16" x14ac:dyDescent="0.2">
      <c r="A6" s="1" t="s">
        <v>923</v>
      </c>
      <c r="B6" s="80" t="s">
        <v>916</v>
      </c>
      <c r="C6" s="55" t="s">
        <v>11</v>
      </c>
      <c r="D6" s="1"/>
      <c r="E6" s="1" t="s">
        <v>996</v>
      </c>
      <c r="F6" s="80" t="s">
        <v>48</v>
      </c>
      <c r="G6" s="1" t="s">
        <v>14</v>
      </c>
      <c r="H6" s="1" t="s">
        <v>230</v>
      </c>
      <c r="I6" s="11">
        <v>7800</v>
      </c>
      <c r="J6" s="14">
        <f>SUM(I6*1.2)</f>
        <v>9360</v>
      </c>
      <c r="K6" s="160">
        <f>SUM(J6*150%)</f>
        <v>14040</v>
      </c>
      <c r="L6" s="165">
        <f>SUM(J6*200%)</f>
        <v>18720</v>
      </c>
    </row>
    <row r="7" spans="1:12" ht="16" x14ac:dyDescent="0.2">
      <c r="A7" s="1" t="s">
        <v>791</v>
      </c>
      <c r="B7" s="80" t="s">
        <v>997</v>
      </c>
      <c r="C7" s="55" t="s">
        <v>46</v>
      </c>
      <c r="D7" s="1" t="s">
        <v>998</v>
      </c>
      <c r="E7" s="1" t="s">
        <v>999</v>
      </c>
      <c r="F7" s="80" t="s">
        <v>48</v>
      </c>
      <c r="G7" s="1" t="s">
        <v>14</v>
      </c>
      <c r="H7" s="1" t="s">
        <v>230</v>
      </c>
      <c r="I7" s="11">
        <v>4050</v>
      </c>
      <c r="J7" s="14">
        <f t="shared" si="0"/>
        <v>4860</v>
      </c>
      <c r="K7" s="160">
        <f t="shared" si="1"/>
        <v>7290</v>
      </c>
      <c r="L7" s="165">
        <f t="shared" ref="L7:L32" si="3">SUM(J7*200%)</f>
        <v>9720</v>
      </c>
    </row>
    <row r="8" spans="1:12" ht="16" x14ac:dyDescent="0.2">
      <c r="A8" s="1" t="s">
        <v>927</v>
      </c>
      <c r="B8" s="55"/>
      <c r="C8" s="55" t="s">
        <v>11</v>
      </c>
      <c r="D8" s="1"/>
      <c r="E8" s="1" t="s">
        <v>1000</v>
      </c>
      <c r="F8" s="80" t="s">
        <v>48</v>
      </c>
      <c r="G8" s="1" t="s">
        <v>14</v>
      </c>
      <c r="H8" s="1" t="s">
        <v>230</v>
      </c>
      <c r="I8" s="11">
        <v>3500</v>
      </c>
      <c r="J8" s="14">
        <f t="shared" si="0"/>
        <v>4200</v>
      </c>
      <c r="K8" s="160">
        <f t="shared" si="1"/>
        <v>6300</v>
      </c>
      <c r="L8" s="163">
        <f t="shared" si="3"/>
        <v>8400</v>
      </c>
    </row>
    <row r="9" spans="1:12" ht="16" x14ac:dyDescent="0.2">
      <c r="A9" s="452" t="s">
        <v>929</v>
      </c>
      <c r="B9" s="454">
        <v>6</v>
      </c>
      <c r="C9" s="453" t="s">
        <v>46</v>
      </c>
      <c r="D9" s="452"/>
      <c r="E9" s="452" t="s">
        <v>930</v>
      </c>
      <c r="F9" s="454" t="s">
        <v>48</v>
      </c>
      <c r="G9" s="452" t="s">
        <v>14</v>
      </c>
      <c r="H9" s="453" t="s">
        <v>295</v>
      </c>
      <c r="I9" s="459">
        <v>1</v>
      </c>
      <c r="J9" s="456">
        <f>SUM(I9*120%)</f>
        <v>1.2</v>
      </c>
      <c r="K9" s="457"/>
      <c r="L9" s="460">
        <f t="shared" si="3"/>
        <v>2.4</v>
      </c>
    </row>
    <row r="10" spans="1:12" ht="16" x14ac:dyDescent="0.2">
      <c r="A10" s="452" t="s">
        <v>931</v>
      </c>
      <c r="B10" s="454">
        <v>4</v>
      </c>
      <c r="C10" s="453" t="s">
        <v>46</v>
      </c>
      <c r="D10" s="452"/>
      <c r="E10" s="452" t="s">
        <v>796</v>
      </c>
      <c r="F10" s="454" t="s">
        <v>48</v>
      </c>
      <c r="G10" s="452" t="s">
        <v>14</v>
      </c>
      <c r="H10" s="453" t="s">
        <v>295</v>
      </c>
      <c r="I10" s="459">
        <v>1</v>
      </c>
      <c r="J10" s="456">
        <f t="shared" ref="J10:J32" si="4">SUM(I10*120%)</f>
        <v>1.2</v>
      </c>
      <c r="K10" s="457"/>
      <c r="L10" s="460">
        <f t="shared" si="3"/>
        <v>2.4</v>
      </c>
    </row>
    <row r="11" spans="1:12" ht="16" x14ac:dyDescent="0.2">
      <c r="A11" s="452" t="s">
        <v>1001</v>
      </c>
      <c r="B11" s="454" t="s">
        <v>1002</v>
      </c>
      <c r="C11" s="453" t="s">
        <v>11</v>
      </c>
      <c r="D11" s="452" t="s">
        <v>1003</v>
      </c>
      <c r="E11" s="452" t="s">
        <v>1004</v>
      </c>
      <c r="F11" s="454" t="s">
        <v>48</v>
      </c>
      <c r="G11" s="452" t="s">
        <v>14</v>
      </c>
      <c r="H11" s="453" t="s">
        <v>295</v>
      </c>
      <c r="I11" s="459">
        <v>0.5</v>
      </c>
      <c r="J11" s="456">
        <f t="shared" si="4"/>
        <v>0.6</v>
      </c>
      <c r="K11" s="457"/>
      <c r="L11" s="460">
        <f t="shared" ref="L11" si="5">SUM(J11*200%)</f>
        <v>1.2</v>
      </c>
    </row>
    <row r="12" spans="1:12" ht="16" x14ac:dyDescent="0.2">
      <c r="A12" s="562" t="s">
        <v>1005</v>
      </c>
      <c r="B12" s="567">
        <v>6</v>
      </c>
      <c r="C12" s="566" t="s">
        <v>46</v>
      </c>
      <c r="D12" s="562"/>
      <c r="E12" s="562" t="s">
        <v>1006</v>
      </c>
      <c r="F12" s="567" t="s">
        <v>48</v>
      </c>
      <c r="G12" s="562" t="s">
        <v>14</v>
      </c>
      <c r="H12" s="566" t="s">
        <v>295</v>
      </c>
      <c r="I12" s="568">
        <v>1</v>
      </c>
      <c r="J12" s="569">
        <f t="shared" si="4"/>
        <v>1.2</v>
      </c>
      <c r="K12" s="570"/>
      <c r="L12" s="571">
        <f t="shared" si="3"/>
        <v>2.4</v>
      </c>
    </row>
    <row r="13" spans="1:12" ht="16" x14ac:dyDescent="0.2">
      <c r="A13" s="594" t="s">
        <v>797</v>
      </c>
      <c r="B13" s="595">
        <v>158</v>
      </c>
      <c r="C13" s="596" t="s">
        <v>46</v>
      </c>
      <c r="D13" s="597"/>
      <c r="E13" s="564" t="s">
        <v>1007</v>
      </c>
      <c r="F13" s="598" t="s">
        <v>48</v>
      </c>
      <c r="G13" s="599" t="s">
        <v>14</v>
      </c>
      <c r="H13" s="596" t="s">
        <v>295</v>
      </c>
      <c r="I13" s="600">
        <v>17</v>
      </c>
      <c r="J13" s="601">
        <f t="shared" si="4"/>
        <v>20.399999999999999</v>
      </c>
      <c r="K13" s="602"/>
      <c r="L13" s="603">
        <f t="shared" si="3"/>
        <v>40.799999999999997</v>
      </c>
    </row>
    <row r="14" spans="1:12" ht="16" x14ac:dyDescent="0.2">
      <c r="A14" s="606" t="s">
        <v>799</v>
      </c>
      <c r="B14" s="607">
        <v>193</v>
      </c>
      <c r="C14" s="608" t="s">
        <v>46</v>
      </c>
      <c r="D14" s="609"/>
      <c r="E14" s="565" t="s">
        <v>1008</v>
      </c>
      <c r="F14" s="610" t="s">
        <v>48</v>
      </c>
      <c r="G14" s="611" t="s">
        <v>14</v>
      </c>
      <c r="H14" s="608" t="s">
        <v>295</v>
      </c>
      <c r="I14" s="612">
        <v>17</v>
      </c>
      <c r="J14" s="613">
        <f t="shared" si="4"/>
        <v>20.399999999999999</v>
      </c>
      <c r="K14" s="614"/>
      <c r="L14" s="615">
        <f t="shared" si="3"/>
        <v>40.799999999999997</v>
      </c>
    </row>
    <row r="15" spans="1:12" ht="16" x14ac:dyDescent="0.2">
      <c r="A15" s="563" t="s">
        <v>801</v>
      </c>
      <c r="B15" s="575">
        <v>24</v>
      </c>
      <c r="C15" s="574" t="s">
        <v>46</v>
      </c>
      <c r="D15" s="563"/>
      <c r="E15" s="563" t="s">
        <v>802</v>
      </c>
      <c r="F15" s="575" t="s">
        <v>48</v>
      </c>
      <c r="G15" s="563" t="s">
        <v>14</v>
      </c>
      <c r="H15" s="574" t="s">
        <v>295</v>
      </c>
      <c r="I15" s="576">
        <v>1</v>
      </c>
      <c r="J15" s="577">
        <f t="shared" si="4"/>
        <v>1.2</v>
      </c>
      <c r="K15" s="578"/>
      <c r="L15" s="579">
        <f t="shared" si="3"/>
        <v>2.4</v>
      </c>
    </row>
    <row r="16" spans="1:12" ht="16" x14ac:dyDescent="0.2">
      <c r="A16" s="452" t="s">
        <v>803</v>
      </c>
      <c r="B16" s="454">
        <v>24</v>
      </c>
      <c r="C16" s="453" t="s">
        <v>46</v>
      </c>
      <c r="D16" s="452"/>
      <c r="E16" s="452" t="s">
        <v>804</v>
      </c>
      <c r="F16" s="454" t="s">
        <v>48</v>
      </c>
      <c r="G16" s="452" t="s">
        <v>14</v>
      </c>
      <c r="H16" s="453" t="s">
        <v>295</v>
      </c>
      <c r="I16" s="459">
        <v>1</v>
      </c>
      <c r="J16" s="456">
        <f t="shared" si="4"/>
        <v>1.2</v>
      </c>
      <c r="K16" s="457"/>
      <c r="L16" s="460">
        <f t="shared" si="3"/>
        <v>2.4</v>
      </c>
    </row>
    <row r="17" spans="1:12" ht="16" x14ac:dyDescent="0.2">
      <c r="A17" s="452" t="s">
        <v>805</v>
      </c>
      <c r="B17" s="454">
        <v>24</v>
      </c>
      <c r="C17" s="453" t="s">
        <v>46</v>
      </c>
      <c r="D17" s="452"/>
      <c r="E17" s="452" t="s">
        <v>806</v>
      </c>
      <c r="F17" s="454" t="s">
        <v>48</v>
      </c>
      <c r="G17" s="452" t="s">
        <v>14</v>
      </c>
      <c r="H17" s="453" t="s">
        <v>295</v>
      </c>
      <c r="I17" s="459">
        <v>1</v>
      </c>
      <c r="J17" s="456">
        <f t="shared" si="4"/>
        <v>1.2</v>
      </c>
      <c r="K17" s="457"/>
      <c r="L17" s="460">
        <f t="shared" si="3"/>
        <v>2.4</v>
      </c>
    </row>
    <row r="18" spans="1:12" ht="16" x14ac:dyDescent="0.2">
      <c r="A18" s="562" t="s">
        <v>1009</v>
      </c>
      <c r="B18" s="567">
        <v>6</v>
      </c>
      <c r="C18" s="566" t="s">
        <v>46</v>
      </c>
      <c r="D18" s="562"/>
      <c r="E18" s="562" t="s">
        <v>1010</v>
      </c>
      <c r="F18" s="567" t="s">
        <v>48</v>
      </c>
      <c r="G18" s="562" t="s">
        <v>14</v>
      </c>
      <c r="H18" s="566" t="s">
        <v>295</v>
      </c>
      <c r="I18" s="568">
        <v>1</v>
      </c>
      <c r="J18" s="569">
        <f t="shared" si="4"/>
        <v>1.2</v>
      </c>
      <c r="K18" s="570"/>
      <c r="L18" s="571">
        <f t="shared" si="3"/>
        <v>2.4</v>
      </c>
    </row>
    <row r="19" spans="1:12" ht="16" x14ac:dyDescent="0.2">
      <c r="A19" s="594" t="s">
        <v>807</v>
      </c>
      <c r="B19" s="595">
        <v>156</v>
      </c>
      <c r="C19" s="596" t="s">
        <v>46</v>
      </c>
      <c r="D19" s="597" t="s">
        <v>1011</v>
      </c>
      <c r="E19" s="564" t="s">
        <v>1012</v>
      </c>
      <c r="F19" s="598" t="s">
        <v>48</v>
      </c>
      <c r="G19" s="599" t="s">
        <v>14</v>
      </c>
      <c r="H19" s="596" t="s">
        <v>295</v>
      </c>
      <c r="I19" s="600">
        <v>12</v>
      </c>
      <c r="J19" s="601">
        <f t="shared" si="4"/>
        <v>14.399999999999999</v>
      </c>
      <c r="K19" s="602"/>
      <c r="L19" s="603">
        <f t="shared" si="3"/>
        <v>28.799999999999997</v>
      </c>
    </row>
    <row r="20" spans="1:12" ht="16" x14ac:dyDescent="0.2">
      <c r="A20" s="606" t="s">
        <v>809</v>
      </c>
      <c r="B20" s="607">
        <v>173</v>
      </c>
      <c r="C20" s="608" t="s">
        <v>46</v>
      </c>
      <c r="D20" s="609" t="s">
        <v>1013</v>
      </c>
      <c r="E20" s="565" t="s">
        <v>1014</v>
      </c>
      <c r="F20" s="610" t="s">
        <v>48</v>
      </c>
      <c r="G20" s="611" t="s">
        <v>14</v>
      </c>
      <c r="H20" s="608" t="s">
        <v>295</v>
      </c>
      <c r="I20" s="612">
        <v>12</v>
      </c>
      <c r="J20" s="613">
        <f t="shared" si="4"/>
        <v>14.399999999999999</v>
      </c>
      <c r="K20" s="614"/>
      <c r="L20" s="615">
        <f t="shared" si="3"/>
        <v>28.799999999999997</v>
      </c>
    </row>
    <row r="21" spans="1:12" ht="16" x14ac:dyDescent="0.2">
      <c r="A21" s="563" t="s">
        <v>1015</v>
      </c>
      <c r="B21" s="574">
        <v>1</v>
      </c>
      <c r="C21" s="575" t="s">
        <v>46</v>
      </c>
      <c r="D21" s="563" t="s">
        <v>1016</v>
      </c>
      <c r="E21" s="563" t="s">
        <v>1017</v>
      </c>
      <c r="F21" s="574" t="s">
        <v>48</v>
      </c>
      <c r="G21" s="563" t="s">
        <v>14</v>
      </c>
      <c r="H21" s="563" t="s">
        <v>57</v>
      </c>
      <c r="I21" s="604">
        <v>2</v>
      </c>
      <c r="J21" s="577">
        <f t="shared" si="4"/>
        <v>2.4</v>
      </c>
      <c r="K21" s="578"/>
      <c r="L21" s="605">
        <f t="shared" si="3"/>
        <v>4.8</v>
      </c>
    </row>
    <row r="22" spans="1:12" ht="16" x14ac:dyDescent="0.2">
      <c r="A22" s="452" t="s">
        <v>1018</v>
      </c>
      <c r="B22" s="453">
        <v>1</v>
      </c>
      <c r="C22" s="454" t="s">
        <v>11</v>
      </c>
      <c r="D22" s="452" t="s">
        <v>1019</v>
      </c>
      <c r="E22" s="452" t="s">
        <v>1020</v>
      </c>
      <c r="F22" s="453" t="s">
        <v>48</v>
      </c>
      <c r="G22" s="452" t="s">
        <v>14</v>
      </c>
      <c r="H22" s="452" t="s">
        <v>57</v>
      </c>
      <c r="I22" s="455">
        <v>0.5</v>
      </c>
      <c r="J22" s="456">
        <f t="shared" si="4"/>
        <v>0.6</v>
      </c>
      <c r="K22" s="457"/>
      <c r="L22" s="458">
        <f t="shared" si="3"/>
        <v>1.2</v>
      </c>
    </row>
    <row r="23" spans="1:12" ht="16" x14ac:dyDescent="0.2">
      <c r="A23" s="452" t="s">
        <v>1021</v>
      </c>
      <c r="B23" s="453">
        <v>1</v>
      </c>
      <c r="C23" s="454" t="s">
        <v>11</v>
      </c>
      <c r="D23" s="452" t="s">
        <v>1022</v>
      </c>
      <c r="E23" s="452" t="s">
        <v>1023</v>
      </c>
      <c r="F23" s="453" t="s">
        <v>48</v>
      </c>
      <c r="G23" s="452" t="s">
        <v>14</v>
      </c>
      <c r="H23" s="452" t="s">
        <v>57</v>
      </c>
      <c r="I23" s="455">
        <v>0.3</v>
      </c>
      <c r="J23" s="456">
        <f t="shared" si="4"/>
        <v>0.36</v>
      </c>
      <c r="K23" s="457"/>
      <c r="L23" s="458">
        <f t="shared" ref="L23:L24" si="6">SUM(J23*200%)</f>
        <v>0.72</v>
      </c>
    </row>
    <row r="24" spans="1:12" ht="16" x14ac:dyDescent="0.2">
      <c r="A24" s="452" t="s">
        <v>1024</v>
      </c>
      <c r="B24" s="453">
        <v>1</v>
      </c>
      <c r="C24" s="454" t="s">
        <v>11</v>
      </c>
      <c r="D24" s="452" t="s">
        <v>1025</v>
      </c>
      <c r="E24" s="452" t="s">
        <v>1026</v>
      </c>
      <c r="F24" s="453" t="s">
        <v>48</v>
      </c>
      <c r="G24" s="452" t="s">
        <v>14</v>
      </c>
      <c r="H24" s="452" t="s">
        <v>57</v>
      </c>
      <c r="I24" s="455">
        <v>0.3</v>
      </c>
      <c r="J24" s="456">
        <f t="shared" si="4"/>
        <v>0.36</v>
      </c>
      <c r="K24" s="457"/>
      <c r="L24" s="458">
        <f t="shared" si="6"/>
        <v>0.72</v>
      </c>
    </row>
    <row r="25" spans="1:12" ht="16" x14ac:dyDescent="0.2">
      <c r="A25" s="452" t="s">
        <v>811</v>
      </c>
      <c r="B25" s="454">
        <v>1</v>
      </c>
      <c r="C25" s="453" t="s">
        <v>46</v>
      </c>
      <c r="D25" s="452"/>
      <c r="E25" s="452" t="s">
        <v>1027</v>
      </c>
      <c r="F25" s="454" t="s">
        <v>48</v>
      </c>
      <c r="G25" s="452" t="s">
        <v>14</v>
      </c>
      <c r="H25" s="453" t="s">
        <v>295</v>
      </c>
      <c r="I25" s="459">
        <v>478</v>
      </c>
      <c r="J25" s="456">
        <f t="shared" si="4"/>
        <v>573.6</v>
      </c>
      <c r="K25" s="457"/>
      <c r="L25" s="460">
        <f t="shared" si="3"/>
        <v>1147.2</v>
      </c>
    </row>
    <row r="26" spans="1:12" ht="16" x14ac:dyDescent="0.2">
      <c r="A26" s="452" t="s">
        <v>943</v>
      </c>
      <c r="B26" s="453">
        <v>1</v>
      </c>
      <c r="C26" s="453" t="s">
        <v>46</v>
      </c>
      <c r="D26" s="452" t="s">
        <v>1028</v>
      </c>
      <c r="E26" s="452" t="s">
        <v>1029</v>
      </c>
      <c r="F26" s="454" t="s">
        <v>48</v>
      </c>
      <c r="G26" s="452" t="s">
        <v>14</v>
      </c>
      <c r="H26" s="453" t="s">
        <v>295</v>
      </c>
      <c r="I26" s="459">
        <v>64</v>
      </c>
      <c r="J26" s="456">
        <f t="shared" si="4"/>
        <v>76.8</v>
      </c>
      <c r="K26" s="457"/>
      <c r="L26" s="460">
        <f t="shared" si="3"/>
        <v>153.6</v>
      </c>
    </row>
    <row r="27" spans="1:12" ht="16" x14ac:dyDescent="0.2">
      <c r="A27" s="562" t="s">
        <v>1030</v>
      </c>
      <c r="B27" s="566">
        <v>1</v>
      </c>
      <c r="C27" s="566" t="s">
        <v>11</v>
      </c>
      <c r="D27" s="562" t="s">
        <v>1031</v>
      </c>
      <c r="E27" s="562" t="s">
        <v>1032</v>
      </c>
      <c r="F27" s="567" t="s">
        <v>48</v>
      </c>
      <c r="G27" s="562" t="s">
        <v>14</v>
      </c>
      <c r="H27" s="566" t="s">
        <v>295</v>
      </c>
      <c r="I27" s="568">
        <v>2</v>
      </c>
      <c r="J27" s="569">
        <f t="shared" si="4"/>
        <v>2.4</v>
      </c>
      <c r="K27" s="570"/>
      <c r="L27" s="571">
        <f t="shared" ref="L27" si="7">SUM(J27*200%)</f>
        <v>4.8</v>
      </c>
    </row>
    <row r="28" spans="1:12" ht="16" x14ac:dyDescent="0.2">
      <c r="A28" s="580" t="s">
        <v>820</v>
      </c>
      <c r="B28" s="581">
        <v>936</v>
      </c>
      <c r="C28" s="582" t="s">
        <v>46</v>
      </c>
      <c r="D28" s="583" t="s">
        <v>1033</v>
      </c>
      <c r="E28" s="583" t="s">
        <v>1034</v>
      </c>
      <c r="F28" s="581" t="s">
        <v>48</v>
      </c>
      <c r="G28" s="583" t="s">
        <v>14</v>
      </c>
      <c r="H28" s="582" t="s">
        <v>295</v>
      </c>
      <c r="I28" s="584">
        <v>2.5</v>
      </c>
      <c r="J28" s="585">
        <f>SUM(I28*120%)</f>
        <v>3</v>
      </c>
      <c r="K28" s="585"/>
      <c r="L28" s="586">
        <f t="shared" si="3"/>
        <v>6</v>
      </c>
    </row>
    <row r="29" spans="1:12" ht="16" x14ac:dyDescent="0.2">
      <c r="A29" s="587" t="s">
        <v>822</v>
      </c>
      <c r="B29" s="588">
        <v>1211</v>
      </c>
      <c r="C29" s="589" t="s">
        <v>46</v>
      </c>
      <c r="D29" s="590" t="s">
        <v>1035</v>
      </c>
      <c r="E29" s="590" t="s">
        <v>1036</v>
      </c>
      <c r="F29" s="588" t="s">
        <v>48</v>
      </c>
      <c r="G29" s="590" t="s">
        <v>14</v>
      </c>
      <c r="H29" s="589" t="s">
        <v>295</v>
      </c>
      <c r="I29" s="591">
        <v>1.3</v>
      </c>
      <c r="J29" s="592">
        <f t="shared" si="4"/>
        <v>1.56</v>
      </c>
      <c r="K29" s="592"/>
      <c r="L29" s="593">
        <f t="shared" si="3"/>
        <v>3.12</v>
      </c>
    </row>
    <row r="30" spans="1:12" ht="16" x14ac:dyDescent="0.2">
      <c r="A30" s="572" t="s">
        <v>824</v>
      </c>
      <c r="B30" s="573">
        <v>26</v>
      </c>
      <c r="C30" s="574" t="s">
        <v>46</v>
      </c>
      <c r="D30" s="563"/>
      <c r="E30" s="563" t="s">
        <v>825</v>
      </c>
      <c r="F30" s="575" t="s">
        <v>48</v>
      </c>
      <c r="G30" s="563" t="s">
        <v>14</v>
      </c>
      <c r="H30" s="574" t="s">
        <v>295</v>
      </c>
      <c r="I30" s="576">
        <v>1.3</v>
      </c>
      <c r="J30" s="577">
        <f t="shared" si="4"/>
        <v>1.56</v>
      </c>
      <c r="K30" s="578"/>
      <c r="L30" s="579">
        <f t="shared" si="3"/>
        <v>3.12</v>
      </c>
    </row>
    <row r="31" spans="1:12" ht="16" x14ac:dyDescent="0.2">
      <c r="A31" s="563" t="s">
        <v>826</v>
      </c>
      <c r="B31" s="454">
        <v>12</v>
      </c>
      <c r="C31" s="453" t="s">
        <v>46</v>
      </c>
      <c r="D31" s="452"/>
      <c r="E31" s="452" t="s">
        <v>827</v>
      </c>
      <c r="F31" s="454" t="s">
        <v>48</v>
      </c>
      <c r="G31" s="452" t="s">
        <v>14</v>
      </c>
      <c r="H31" s="453" t="s">
        <v>295</v>
      </c>
      <c r="I31" s="459">
        <v>1</v>
      </c>
      <c r="J31" s="456">
        <f t="shared" si="4"/>
        <v>1.2</v>
      </c>
      <c r="K31" s="457"/>
      <c r="L31" s="460">
        <f t="shared" si="3"/>
        <v>2.4</v>
      </c>
    </row>
    <row r="32" spans="1:12" ht="16" x14ac:dyDescent="0.2">
      <c r="A32" s="452" t="s">
        <v>1037</v>
      </c>
      <c r="B32" s="454" t="s">
        <v>916</v>
      </c>
      <c r="C32" s="453" t="s">
        <v>46</v>
      </c>
      <c r="D32" s="452"/>
      <c r="E32" s="452" t="s">
        <v>1038</v>
      </c>
      <c r="F32" s="454" t="s">
        <v>48</v>
      </c>
      <c r="G32" s="452" t="s">
        <v>14</v>
      </c>
      <c r="H32" s="453" t="s">
        <v>295</v>
      </c>
      <c r="I32" s="459">
        <v>450</v>
      </c>
      <c r="J32" s="456">
        <f t="shared" si="4"/>
        <v>540</v>
      </c>
      <c r="K32" s="457"/>
      <c r="L32" s="460">
        <f t="shared" si="3"/>
        <v>1080</v>
      </c>
    </row>
    <row r="33" spans="1:13" ht="16" x14ac:dyDescent="0.2">
      <c r="A33" s="86" t="s">
        <v>828</v>
      </c>
      <c r="B33" s="88"/>
      <c r="C33" s="83"/>
      <c r="D33" s="82"/>
      <c r="E33" s="82"/>
      <c r="F33" s="88"/>
      <c r="G33" s="82"/>
      <c r="H33" s="82"/>
      <c r="I33" s="84"/>
      <c r="J33" s="85"/>
      <c r="K33" s="85"/>
      <c r="L33" s="13"/>
    </row>
    <row r="34" spans="1:13" ht="16" x14ac:dyDescent="0.2">
      <c r="A34" s="6"/>
      <c r="B34" s="89"/>
      <c r="C34" s="74"/>
      <c r="D34" s="6"/>
      <c r="E34" s="6"/>
      <c r="F34" s="89"/>
      <c r="G34" s="6"/>
      <c r="H34" s="6"/>
      <c r="I34" s="25"/>
      <c r="J34" s="13"/>
      <c r="K34" s="13"/>
      <c r="L34" s="13"/>
    </row>
    <row r="35" spans="1:13" ht="34" x14ac:dyDescent="0.2">
      <c r="A35" s="61" t="s">
        <v>0</v>
      </c>
      <c r="B35" s="93" t="s">
        <v>1039</v>
      </c>
      <c r="C35" s="62" t="s">
        <v>1</v>
      </c>
      <c r="D35" s="61" t="s">
        <v>2</v>
      </c>
      <c r="E35" s="61" t="s">
        <v>3</v>
      </c>
      <c r="F35" s="91" t="s">
        <v>4</v>
      </c>
      <c r="G35" s="61" t="s">
        <v>5</v>
      </c>
      <c r="H35" s="61" t="s">
        <v>6</v>
      </c>
      <c r="I35" s="63" t="s">
        <v>7</v>
      </c>
      <c r="J35" s="63" t="s">
        <v>8</v>
      </c>
      <c r="K35" s="64" t="s">
        <v>42</v>
      </c>
      <c r="L35" s="184" t="s">
        <v>9</v>
      </c>
    </row>
    <row r="36" spans="1:13" ht="16.5" customHeight="1" x14ac:dyDescent="0.2">
      <c r="A36" s="1" t="s">
        <v>952</v>
      </c>
      <c r="B36" s="55">
        <v>1</v>
      </c>
      <c r="C36" s="55" t="s">
        <v>46</v>
      </c>
      <c r="D36" s="1" t="s">
        <v>953</v>
      </c>
      <c r="E36" s="1" t="s">
        <v>385</v>
      </c>
      <c r="F36" s="80" t="s">
        <v>48</v>
      </c>
      <c r="G36" s="1" t="s">
        <v>14</v>
      </c>
      <c r="H36" s="1" t="s">
        <v>295</v>
      </c>
      <c r="I36" s="11">
        <v>140</v>
      </c>
      <c r="J36" s="14">
        <v>168</v>
      </c>
      <c r="K36" s="160"/>
      <c r="L36" s="165">
        <f>SUM(J36*200%)</f>
        <v>336</v>
      </c>
    </row>
    <row r="37" spans="1:13" ht="16" x14ac:dyDescent="0.2">
      <c r="A37" s="1" t="s">
        <v>832</v>
      </c>
      <c r="B37" s="80">
        <v>4</v>
      </c>
      <c r="C37" s="55" t="s">
        <v>46</v>
      </c>
      <c r="D37" s="1"/>
      <c r="E37" s="1" t="s">
        <v>833</v>
      </c>
      <c r="F37" s="80" t="s">
        <v>48</v>
      </c>
      <c r="G37" s="1" t="s">
        <v>425</v>
      </c>
      <c r="H37" s="1" t="s">
        <v>834</v>
      </c>
      <c r="I37" s="11">
        <v>20</v>
      </c>
      <c r="J37" s="14">
        <f t="shared" ref="J37:J56" si="8">SUM(I37*1.2)</f>
        <v>24</v>
      </c>
      <c r="K37" s="160"/>
      <c r="L37" s="165">
        <f t="shared" ref="L37:L64" si="9">SUM(J37*200%)</f>
        <v>48</v>
      </c>
    </row>
    <row r="38" spans="1:13" ht="16" x14ac:dyDescent="0.2">
      <c r="A38" s="1" t="s">
        <v>835</v>
      </c>
      <c r="B38" s="80">
        <v>3</v>
      </c>
      <c r="C38" s="55" t="s">
        <v>46</v>
      </c>
      <c r="D38" s="1" t="s">
        <v>1040</v>
      </c>
      <c r="E38" s="1" t="s">
        <v>1041</v>
      </c>
      <c r="F38" s="80" t="s">
        <v>48</v>
      </c>
      <c r="G38" s="1" t="s">
        <v>14</v>
      </c>
      <c r="H38" s="1" t="s">
        <v>163</v>
      </c>
      <c r="I38" s="11">
        <v>140</v>
      </c>
      <c r="J38" s="14">
        <f t="shared" si="8"/>
        <v>168</v>
      </c>
      <c r="K38" s="160"/>
      <c r="L38" s="165">
        <f t="shared" si="9"/>
        <v>336</v>
      </c>
    </row>
    <row r="39" spans="1:13" ht="16" x14ac:dyDescent="0.2">
      <c r="A39" s="1" t="s">
        <v>839</v>
      </c>
      <c r="B39" s="55">
        <v>1</v>
      </c>
      <c r="C39" s="55" t="s">
        <v>840</v>
      </c>
      <c r="D39" s="1" t="s">
        <v>841</v>
      </c>
      <c r="E39" s="1" t="s">
        <v>842</v>
      </c>
      <c r="F39" s="80"/>
      <c r="G39" s="1" t="s">
        <v>843</v>
      </c>
      <c r="H39" s="1" t="s">
        <v>834</v>
      </c>
      <c r="I39" s="11">
        <v>210</v>
      </c>
      <c r="J39" s="14">
        <f t="shared" si="8"/>
        <v>252</v>
      </c>
      <c r="K39" s="160"/>
      <c r="L39" s="165">
        <f t="shared" si="9"/>
        <v>504</v>
      </c>
    </row>
    <row r="40" spans="1:13" ht="16" x14ac:dyDescent="0.2">
      <c r="A40" s="1" t="s">
        <v>1042</v>
      </c>
      <c r="B40" s="55">
        <v>1</v>
      </c>
      <c r="C40" s="55" t="s">
        <v>840</v>
      </c>
      <c r="D40" s="1" t="s">
        <v>848</v>
      </c>
      <c r="E40" s="1" t="s">
        <v>849</v>
      </c>
      <c r="F40" s="80" t="s">
        <v>1043</v>
      </c>
      <c r="G40" s="1" t="s">
        <v>843</v>
      </c>
      <c r="H40" s="1" t="s">
        <v>834</v>
      </c>
      <c r="I40" s="11">
        <v>420</v>
      </c>
      <c r="J40" s="14">
        <f t="shared" si="8"/>
        <v>504</v>
      </c>
      <c r="K40" s="160"/>
      <c r="L40" s="165">
        <f t="shared" si="9"/>
        <v>1008</v>
      </c>
    </row>
    <row r="41" spans="1:13" ht="16" x14ac:dyDescent="0.2">
      <c r="A41" s="1" t="s">
        <v>844</v>
      </c>
      <c r="B41" s="55">
        <v>1</v>
      </c>
      <c r="C41" s="55" t="s">
        <v>840</v>
      </c>
      <c r="D41" s="1" t="s">
        <v>845</v>
      </c>
      <c r="E41" s="1" t="s">
        <v>846</v>
      </c>
      <c r="F41" s="80" t="s">
        <v>1043</v>
      </c>
      <c r="G41" s="1" t="s">
        <v>843</v>
      </c>
      <c r="H41" s="1" t="s">
        <v>834</v>
      </c>
      <c r="I41" s="11">
        <v>210</v>
      </c>
      <c r="J41" s="14">
        <f t="shared" si="8"/>
        <v>252</v>
      </c>
      <c r="K41" s="160"/>
      <c r="L41" s="165">
        <f t="shared" si="9"/>
        <v>504</v>
      </c>
    </row>
    <row r="42" spans="1:13" ht="16" x14ac:dyDescent="0.2">
      <c r="A42" s="1" t="s">
        <v>1044</v>
      </c>
      <c r="B42" s="55">
        <v>1</v>
      </c>
      <c r="C42" s="55" t="s">
        <v>840</v>
      </c>
      <c r="D42" s="1"/>
      <c r="E42" s="1" t="s">
        <v>1045</v>
      </c>
      <c r="F42" s="80" t="s">
        <v>48</v>
      </c>
      <c r="G42" s="1" t="s">
        <v>425</v>
      </c>
      <c r="H42" s="1" t="s">
        <v>834</v>
      </c>
      <c r="I42" s="11">
        <v>20</v>
      </c>
      <c r="J42" s="14">
        <f t="shared" ref="J42" si="10">SUM(I42*1.2)</f>
        <v>24</v>
      </c>
      <c r="K42" s="160"/>
      <c r="L42" s="165">
        <f t="shared" ref="L42" si="11">SUM(J42*200%)</f>
        <v>48</v>
      </c>
    </row>
    <row r="43" spans="1:13" ht="16" x14ac:dyDescent="0.2">
      <c r="A43" s="1" t="s">
        <v>850</v>
      </c>
      <c r="B43" s="55">
        <v>1</v>
      </c>
      <c r="C43" s="55" t="s">
        <v>46</v>
      </c>
      <c r="D43" s="1" t="s">
        <v>1046</v>
      </c>
      <c r="E43" s="1" t="s">
        <v>1047</v>
      </c>
      <c r="F43" s="80" t="s">
        <v>48</v>
      </c>
      <c r="G43" s="1" t="s">
        <v>14</v>
      </c>
      <c r="H43" s="1" t="s">
        <v>163</v>
      </c>
      <c r="I43" s="11">
        <v>100</v>
      </c>
      <c r="J43" s="14">
        <f t="shared" si="8"/>
        <v>120</v>
      </c>
      <c r="K43" s="160"/>
      <c r="L43" s="165">
        <f t="shared" si="9"/>
        <v>240</v>
      </c>
    </row>
    <row r="44" spans="1:13" ht="16" x14ac:dyDescent="0.2">
      <c r="A44" s="1" t="s">
        <v>853</v>
      </c>
      <c r="B44" s="55">
        <v>1</v>
      </c>
      <c r="C44" s="55" t="s">
        <v>46</v>
      </c>
      <c r="D44" s="1"/>
      <c r="E44" s="1" t="s">
        <v>1048</v>
      </c>
      <c r="F44" s="80" t="s">
        <v>48</v>
      </c>
      <c r="G44" s="1" t="s">
        <v>14</v>
      </c>
      <c r="H44" s="1" t="s">
        <v>163</v>
      </c>
      <c r="I44" s="11">
        <v>20</v>
      </c>
      <c r="J44" s="14">
        <f t="shared" si="8"/>
        <v>24</v>
      </c>
      <c r="K44" s="160"/>
      <c r="L44" s="165">
        <f t="shared" si="9"/>
        <v>48</v>
      </c>
    </row>
    <row r="45" spans="1:13" ht="16" x14ac:dyDescent="0.2">
      <c r="A45" s="1" t="s">
        <v>855</v>
      </c>
      <c r="B45" s="55">
        <v>1</v>
      </c>
      <c r="C45" s="55" t="s">
        <v>413</v>
      </c>
      <c r="D45" s="1" t="s">
        <v>421</v>
      </c>
      <c r="E45" s="1" t="s">
        <v>422</v>
      </c>
      <c r="F45" s="80" t="s">
        <v>48</v>
      </c>
      <c r="G45" s="1" t="s">
        <v>416</v>
      </c>
      <c r="H45" s="1" t="s">
        <v>834</v>
      </c>
      <c r="I45" s="11">
        <v>49.5</v>
      </c>
      <c r="J45" s="14">
        <f t="shared" si="8"/>
        <v>59.4</v>
      </c>
      <c r="K45" s="160"/>
      <c r="L45" s="165">
        <f t="shared" si="9"/>
        <v>118.8</v>
      </c>
    </row>
    <row r="46" spans="1:13" ht="16" x14ac:dyDescent="0.2">
      <c r="A46" s="1" t="s">
        <v>856</v>
      </c>
      <c r="B46" s="55"/>
      <c r="C46" s="55" t="s">
        <v>11</v>
      </c>
      <c r="D46" s="1" t="s">
        <v>857</v>
      </c>
      <c r="E46" s="1" t="s">
        <v>858</v>
      </c>
      <c r="F46" s="80" t="s">
        <v>48</v>
      </c>
      <c r="G46" s="1" t="s">
        <v>14</v>
      </c>
      <c r="H46" s="1" t="s">
        <v>230</v>
      </c>
      <c r="I46" s="11">
        <v>110</v>
      </c>
      <c r="J46" s="14">
        <f>SUM(I46*1.2)</f>
        <v>132</v>
      </c>
      <c r="K46" s="160"/>
      <c r="L46" s="165">
        <f>SUM(J46*200%)</f>
        <v>264</v>
      </c>
    </row>
    <row r="47" spans="1:13" ht="16" x14ac:dyDescent="0.2">
      <c r="A47" s="1" t="s">
        <v>859</v>
      </c>
      <c r="B47" s="55">
        <v>1</v>
      </c>
      <c r="C47" s="55" t="s">
        <v>46</v>
      </c>
      <c r="D47" s="1" t="s">
        <v>860</v>
      </c>
      <c r="E47" s="1" t="s">
        <v>861</v>
      </c>
      <c r="F47" s="80" t="s">
        <v>48</v>
      </c>
      <c r="G47" s="1" t="s">
        <v>14</v>
      </c>
      <c r="H47" s="1" t="s">
        <v>230</v>
      </c>
      <c r="I47" s="11">
        <v>14.5</v>
      </c>
      <c r="J47" s="14">
        <f>SUM(I47*1.2)</f>
        <v>17.399999999999999</v>
      </c>
      <c r="K47" s="160"/>
      <c r="L47" s="165">
        <f t="shared" si="9"/>
        <v>34.799999999999997</v>
      </c>
    </row>
    <row r="48" spans="1:13" ht="16" x14ac:dyDescent="0.2">
      <c r="A48" s="1" t="s">
        <v>862</v>
      </c>
      <c r="B48" s="55">
        <v>2</v>
      </c>
      <c r="C48" s="55" t="s">
        <v>46</v>
      </c>
      <c r="D48" s="1"/>
      <c r="E48" s="1" t="s">
        <v>1049</v>
      </c>
      <c r="F48" s="80" t="s">
        <v>48</v>
      </c>
      <c r="G48" s="1" t="s">
        <v>14</v>
      </c>
      <c r="H48" s="1" t="s">
        <v>163</v>
      </c>
      <c r="I48" s="11">
        <v>250</v>
      </c>
      <c r="J48" s="14">
        <f t="shared" si="8"/>
        <v>300</v>
      </c>
      <c r="K48" s="160"/>
      <c r="L48" s="165">
        <f t="shared" si="9"/>
        <v>600</v>
      </c>
      <c r="M48" t="s">
        <v>142</v>
      </c>
    </row>
    <row r="49" spans="1:12" ht="16" x14ac:dyDescent="0.2">
      <c r="A49" s="1" t="s">
        <v>1050</v>
      </c>
      <c r="B49" s="55">
        <v>2</v>
      </c>
      <c r="C49" s="55" t="s">
        <v>46</v>
      </c>
      <c r="D49" s="1"/>
      <c r="E49" s="1" t="s">
        <v>1051</v>
      </c>
      <c r="F49" s="80" t="s">
        <v>48</v>
      </c>
      <c r="G49" s="1" t="s">
        <v>14</v>
      </c>
      <c r="H49" s="1" t="s">
        <v>163</v>
      </c>
      <c r="I49" s="11">
        <v>180</v>
      </c>
      <c r="J49" s="14">
        <f t="shared" si="8"/>
        <v>216</v>
      </c>
      <c r="K49" s="160"/>
      <c r="L49" s="165">
        <f t="shared" si="9"/>
        <v>432</v>
      </c>
    </row>
    <row r="50" spans="1:12" ht="16" x14ac:dyDescent="0.2">
      <c r="A50" s="1" t="s">
        <v>864</v>
      </c>
      <c r="B50" s="80" t="s">
        <v>1052</v>
      </c>
      <c r="C50" s="55" t="s">
        <v>526</v>
      </c>
      <c r="D50" s="1" t="s">
        <v>1053</v>
      </c>
      <c r="E50" s="1" t="s">
        <v>1054</v>
      </c>
      <c r="F50" s="80"/>
      <c r="G50" s="1" t="s">
        <v>1055</v>
      </c>
      <c r="H50" s="1" t="s">
        <v>834</v>
      </c>
      <c r="I50" s="11">
        <v>2120</v>
      </c>
      <c r="J50" s="14">
        <f t="shared" si="8"/>
        <v>2544</v>
      </c>
      <c r="K50" s="160"/>
      <c r="L50" s="165">
        <f t="shared" si="9"/>
        <v>5088</v>
      </c>
    </row>
    <row r="51" spans="1:12" ht="16" x14ac:dyDescent="0.2">
      <c r="A51" s="1" t="s">
        <v>1056</v>
      </c>
      <c r="B51" s="80" t="s">
        <v>1052</v>
      </c>
      <c r="C51" s="55" t="s">
        <v>526</v>
      </c>
      <c r="D51" s="1" t="s">
        <v>1057</v>
      </c>
      <c r="E51" s="1" t="s">
        <v>1058</v>
      </c>
      <c r="F51" s="80" t="s">
        <v>1059</v>
      </c>
      <c r="G51" s="1" t="s">
        <v>1055</v>
      </c>
      <c r="H51" s="1" t="s">
        <v>834</v>
      </c>
      <c r="I51" s="11">
        <v>2665</v>
      </c>
      <c r="J51" s="14">
        <f t="shared" si="8"/>
        <v>3198</v>
      </c>
      <c r="K51" s="160">
        <f t="shared" ref="K51" si="12">SUM(J51*150%)</f>
        <v>4797</v>
      </c>
      <c r="L51" s="165">
        <f t="shared" si="9"/>
        <v>6396</v>
      </c>
    </row>
    <row r="52" spans="1:12" ht="16" x14ac:dyDescent="0.2">
      <c r="A52" s="1" t="s">
        <v>871</v>
      </c>
      <c r="B52" s="80" t="s">
        <v>1052</v>
      </c>
      <c r="C52" s="55" t="s">
        <v>526</v>
      </c>
      <c r="D52" s="1" t="s">
        <v>872</v>
      </c>
      <c r="E52" s="1" t="s">
        <v>873</v>
      </c>
      <c r="F52" s="80" t="s">
        <v>48</v>
      </c>
      <c r="G52" s="1" t="s">
        <v>425</v>
      </c>
      <c r="H52" s="1" t="s">
        <v>834</v>
      </c>
      <c r="I52" s="11">
        <v>10</v>
      </c>
      <c r="J52" s="14">
        <f t="shared" si="8"/>
        <v>12</v>
      </c>
      <c r="K52" s="160"/>
      <c r="L52" s="165">
        <f t="shared" si="9"/>
        <v>24</v>
      </c>
    </row>
    <row r="53" spans="1:12" ht="16" x14ac:dyDescent="0.2">
      <c r="A53" s="1" t="s">
        <v>874</v>
      </c>
      <c r="B53" s="80" t="s">
        <v>1052</v>
      </c>
      <c r="C53" s="55" t="s">
        <v>526</v>
      </c>
      <c r="D53" s="1" t="s">
        <v>1060</v>
      </c>
      <c r="E53" s="1" t="s">
        <v>1061</v>
      </c>
      <c r="F53" s="80" t="s">
        <v>1059</v>
      </c>
      <c r="G53" s="1" t="s">
        <v>1055</v>
      </c>
      <c r="H53" s="1" t="s">
        <v>834</v>
      </c>
      <c r="I53" s="11">
        <v>545</v>
      </c>
      <c r="J53" s="14">
        <f t="shared" si="8"/>
        <v>654</v>
      </c>
      <c r="K53" s="160"/>
      <c r="L53" s="165">
        <f t="shared" si="9"/>
        <v>1308</v>
      </c>
    </row>
    <row r="54" spans="1:12" ht="16" x14ac:dyDescent="0.2">
      <c r="A54" s="1" t="s">
        <v>1062</v>
      </c>
      <c r="B54" s="80" t="s">
        <v>1052</v>
      </c>
      <c r="C54" s="55" t="s">
        <v>526</v>
      </c>
      <c r="D54" s="1" t="s">
        <v>972</v>
      </c>
      <c r="E54" s="1" t="s">
        <v>878</v>
      </c>
      <c r="F54" s="80" t="s">
        <v>48</v>
      </c>
      <c r="G54" s="1" t="s">
        <v>425</v>
      </c>
      <c r="H54" s="1" t="s">
        <v>834</v>
      </c>
      <c r="I54" s="11">
        <v>20</v>
      </c>
      <c r="J54" s="14">
        <f t="shared" si="8"/>
        <v>24</v>
      </c>
      <c r="K54" s="160"/>
      <c r="L54" s="165">
        <f t="shared" si="9"/>
        <v>48</v>
      </c>
    </row>
    <row r="55" spans="1:12" ht="16" x14ac:dyDescent="0.2">
      <c r="A55" s="1" t="s">
        <v>879</v>
      </c>
      <c r="B55" s="80" t="s">
        <v>1052</v>
      </c>
      <c r="C55" s="55" t="s">
        <v>526</v>
      </c>
      <c r="D55" s="1" t="s">
        <v>972</v>
      </c>
      <c r="E55" s="1" t="s">
        <v>880</v>
      </c>
      <c r="F55" s="80" t="s">
        <v>48</v>
      </c>
      <c r="G55" s="1" t="s">
        <v>425</v>
      </c>
      <c r="H55" s="1" t="s">
        <v>834</v>
      </c>
      <c r="I55" s="11">
        <v>20</v>
      </c>
      <c r="J55" s="14">
        <f t="shared" si="8"/>
        <v>24</v>
      </c>
      <c r="K55" s="160"/>
      <c r="L55" s="165">
        <f t="shared" si="9"/>
        <v>48</v>
      </c>
    </row>
    <row r="56" spans="1:12" ht="16" x14ac:dyDescent="0.2">
      <c r="A56" s="210" t="s">
        <v>1063</v>
      </c>
      <c r="B56" s="189">
        <v>1</v>
      </c>
      <c r="C56" s="253" t="s">
        <v>526</v>
      </c>
      <c r="D56" s="1" t="s">
        <v>1064</v>
      </c>
      <c r="E56" s="1" t="s">
        <v>1065</v>
      </c>
      <c r="F56" s="101" t="s">
        <v>48</v>
      </c>
      <c r="G56" s="1" t="s">
        <v>14</v>
      </c>
      <c r="H56" s="1" t="s">
        <v>29</v>
      </c>
      <c r="I56" s="11">
        <v>28</v>
      </c>
      <c r="J56" s="14">
        <f t="shared" si="8"/>
        <v>33.6</v>
      </c>
      <c r="K56" s="160"/>
      <c r="L56" s="165">
        <f t="shared" si="9"/>
        <v>67.2</v>
      </c>
    </row>
    <row r="57" spans="1:12" ht="16" x14ac:dyDescent="0.2">
      <c r="A57" s="1" t="s">
        <v>881</v>
      </c>
      <c r="B57" s="80" t="s">
        <v>1052</v>
      </c>
      <c r="C57" s="55" t="s">
        <v>46</v>
      </c>
      <c r="D57" s="1" t="s">
        <v>1066</v>
      </c>
      <c r="E57" s="1" t="s">
        <v>974</v>
      </c>
      <c r="F57" s="80" t="s">
        <v>48</v>
      </c>
      <c r="G57" s="1" t="s">
        <v>884</v>
      </c>
      <c r="H57" s="1" t="s">
        <v>834</v>
      </c>
      <c r="I57" s="11">
        <v>58</v>
      </c>
      <c r="J57" s="14">
        <f>SUM(I57*1.2)</f>
        <v>69.599999999999994</v>
      </c>
      <c r="K57" s="160"/>
      <c r="L57" s="165">
        <f>SUM(J57*200%)</f>
        <v>139.19999999999999</v>
      </c>
    </row>
    <row r="58" spans="1:12" ht="16" x14ac:dyDescent="0.2">
      <c r="A58" s="1" t="s">
        <v>885</v>
      </c>
      <c r="B58" s="80" t="s">
        <v>1067</v>
      </c>
      <c r="C58" s="55" t="s">
        <v>46</v>
      </c>
      <c r="D58" s="1"/>
      <c r="E58" s="1" t="s">
        <v>1068</v>
      </c>
      <c r="F58" s="80" t="s">
        <v>48</v>
      </c>
      <c r="G58" s="1" t="s">
        <v>14</v>
      </c>
      <c r="H58" s="1" t="s">
        <v>163</v>
      </c>
      <c r="I58" s="11">
        <v>10</v>
      </c>
      <c r="J58" s="14">
        <f t="shared" ref="J58:J59" si="13">SUM(I58*1.2)</f>
        <v>12</v>
      </c>
      <c r="K58" s="160"/>
      <c r="L58" s="165">
        <f t="shared" ref="L58:L60" si="14">SUM(J58*200%)</f>
        <v>24</v>
      </c>
    </row>
    <row r="59" spans="1:12" ht="16" x14ac:dyDescent="0.2">
      <c r="A59" s="1" t="s">
        <v>887</v>
      </c>
      <c r="B59" s="80" t="s">
        <v>1052</v>
      </c>
      <c r="C59" s="55" t="s">
        <v>46</v>
      </c>
      <c r="D59" s="1" t="s">
        <v>1069</v>
      </c>
      <c r="E59" s="1" t="s">
        <v>977</v>
      </c>
      <c r="F59" s="80" t="s">
        <v>48</v>
      </c>
      <c r="G59" s="1" t="s">
        <v>14</v>
      </c>
      <c r="H59" s="1" t="s">
        <v>834</v>
      </c>
      <c r="I59" s="11">
        <v>28</v>
      </c>
      <c r="J59" s="14">
        <f t="shared" si="13"/>
        <v>33.6</v>
      </c>
      <c r="K59" s="160"/>
      <c r="L59" s="165">
        <f t="shared" si="14"/>
        <v>67.2</v>
      </c>
    </row>
    <row r="60" spans="1:12" ht="16" x14ac:dyDescent="0.2">
      <c r="A60" s="1" t="s">
        <v>1070</v>
      </c>
      <c r="B60" s="55">
        <v>2</v>
      </c>
      <c r="C60" s="55" t="s">
        <v>46</v>
      </c>
      <c r="D60" s="1" t="s">
        <v>434</v>
      </c>
      <c r="E60" s="1" t="s">
        <v>435</v>
      </c>
      <c r="F60" s="80" t="s">
        <v>639</v>
      </c>
      <c r="G60" s="1" t="s">
        <v>894</v>
      </c>
      <c r="H60" s="1" t="s">
        <v>834</v>
      </c>
      <c r="I60" s="11">
        <v>80</v>
      </c>
      <c r="J60" s="14">
        <f t="shared" ref="J60:J64" si="15">SUM(I60*1.2)</f>
        <v>96</v>
      </c>
      <c r="K60" s="160"/>
      <c r="L60" s="165">
        <f t="shared" si="14"/>
        <v>192</v>
      </c>
    </row>
    <row r="61" spans="1:12" ht="16" x14ac:dyDescent="0.2">
      <c r="A61" s="1" t="s">
        <v>1071</v>
      </c>
      <c r="B61" s="80" t="s">
        <v>1067</v>
      </c>
      <c r="C61" s="80" t="s">
        <v>46</v>
      </c>
      <c r="D61" s="1" t="s">
        <v>437</v>
      </c>
      <c r="E61" s="1" t="s">
        <v>438</v>
      </c>
      <c r="F61" s="80" t="s">
        <v>639</v>
      </c>
      <c r="G61" s="1" t="s">
        <v>894</v>
      </c>
      <c r="H61" s="1" t="s">
        <v>834</v>
      </c>
      <c r="I61" s="11">
        <v>85</v>
      </c>
      <c r="J61" s="14">
        <f t="shared" si="15"/>
        <v>102</v>
      </c>
      <c r="K61" s="160"/>
      <c r="L61" s="165">
        <f t="shared" si="9"/>
        <v>204</v>
      </c>
    </row>
    <row r="62" spans="1:12" ht="16" x14ac:dyDescent="0.2">
      <c r="A62" s="1" t="s">
        <v>1072</v>
      </c>
      <c r="B62" s="80" t="s">
        <v>1067</v>
      </c>
      <c r="C62" s="80" t="s">
        <v>11</v>
      </c>
      <c r="D62" s="1" t="s">
        <v>440</v>
      </c>
      <c r="E62" s="1" t="s">
        <v>441</v>
      </c>
      <c r="F62" s="55" t="s">
        <v>48</v>
      </c>
      <c r="G62" s="1" t="s">
        <v>894</v>
      </c>
      <c r="H62" s="1" t="s">
        <v>834</v>
      </c>
      <c r="I62" s="11">
        <v>10</v>
      </c>
      <c r="J62" s="14">
        <f t="shared" si="15"/>
        <v>12</v>
      </c>
      <c r="K62" s="160"/>
      <c r="L62" s="165">
        <f t="shared" si="9"/>
        <v>24</v>
      </c>
    </row>
    <row r="63" spans="1:12" ht="16" x14ac:dyDescent="0.2">
      <c r="A63" s="1" t="s">
        <v>1073</v>
      </c>
      <c r="B63" s="80" t="s">
        <v>1052</v>
      </c>
      <c r="C63" s="55" t="s">
        <v>46</v>
      </c>
      <c r="D63" s="1"/>
      <c r="E63" s="1" t="s">
        <v>1074</v>
      </c>
      <c r="F63" s="80" t="s">
        <v>48</v>
      </c>
      <c r="G63" s="1" t="s">
        <v>14</v>
      </c>
      <c r="H63" s="1" t="s">
        <v>163</v>
      </c>
      <c r="I63" s="11">
        <v>40</v>
      </c>
      <c r="J63" s="14">
        <f t="shared" si="15"/>
        <v>48</v>
      </c>
      <c r="K63" s="160"/>
      <c r="L63" s="165">
        <f t="shared" si="9"/>
        <v>96</v>
      </c>
    </row>
    <row r="64" spans="1:12" ht="16" x14ac:dyDescent="0.2">
      <c r="A64" s="1" t="s">
        <v>898</v>
      </c>
      <c r="B64" s="55">
        <v>1</v>
      </c>
      <c r="C64" s="80" t="s">
        <v>11</v>
      </c>
      <c r="D64" s="1"/>
      <c r="E64" s="1" t="s">
        <v>981</v>
      </c>
      <c r="F64" s="55" t="s">
        <v>48</v>
      </c>
      <c r="G64" s="1" t="s">
        <v>14</v>
      </c>
      <c r="H64" s="1" t="s">
        <v>163</v>
      </c>
      <c r="I64" s="11">
        <v>180</v>
      </c>
      <c r="J64" s="14">
        <f t="shared" si="15"/>
        <v>216</v>
      </c>
      <c r="K64" s="160"/>
      <c r="L64" s="165">
        <f t="shared" si="9"/>
        <v>432</v>
      </c>
    </row>
    <row r="65" spans="1:12" ht="16" x14ac:dyDescent="0.2">
      <c r="A65" s="6"/>
      <c r="B65" s="89"/>
      <c r="C65" s="89"/>
      <c r="D65" s="6"/>
      <c r="E65" s="6"/>
      <c r="G65" s="6"/>
      <c r="H65" s="6"/>
      <c r="I65" s="25"/>
      <c r="J65" s="13"/>
      <c r="K65" s="13"/>
      <c r="L65" s="13"/>
    </row>
    <row r="66" spans="1:12" ht="16" x14ac:dyDescent="0.2">
      <c r="A66" s="90" t="s">
        <v>1075</v>
      </c>
      <c r="B66" s="89"/>
      <c r="C66" s="74"/>
      <c r="D66" s="6"/>
      <c r="E66" s="6"/>
      <c r="F66" s="89"/>
      <c r="G66" s="6"/>
      <c r="H66" s="6"/>
      <c r="I66" s="25"/>
      <c r="J66" s="13"/>
      <c r="K66" s="13"/>
      <c r="L66" s="13"/>
    </row>
    <row r="67" spans="1:12" ht="16" x14ac:dyDescent="0.2">
      <c r="A67" s="1" t="s">
        <v>901</v>
      </c>
      <c r="B67" s="80"/>
      <c r="C67" s="55" t="s">
        <v>902</v>
      </c>
      <c r="D67" s="1" t="s">
        <v>323</v>
      </c>
      <c r="E67" s="1" t="s">
        <v>324</v>
      </c>
      <c r="F67" s="80" t="s">
        <v>639</v>
      </c>
      <c r="G67" s="1" t="s">
        <v>333</v>
      </c>
      <c r="H67" s="1" t="s">
        <v>834</v>
      </c>
      <c r="I67" s="11">
        <v>950</v>
      </c>
      <c r="J67" s="14">
        <f>SUM(I67*1.2)</f>
        <v>1140</v>
      </c>
      <c r="K67" s="160"/>
      <c r="L67" s="165">
        <v>3500</v>
      </c>
    </row>
    <row r="68" spans="1:12" ht="16" x14ac:dyDescent="0.2">
      <c r="A68" s="1" t="s">
        <v>1076</v>
      </c>
      <c r="B68" s="80"/>
      <c r="C68" s="55" t="s">
        <v>318</v>
      </c>
      <c r="D68" s="1" t="s">
        <v>1077</v>
      </c>
      <c r="E68" s="1" t="s">
        <v>1078</v>
      </c>
      <c r="F68" s="80" t="s">
        <v>107</v>
      </c>
      <c r="G68" s="1" t="s">
        <v>1079</v>
      </c>
      <c r="H68" s="1" t="s">
        <v>163</v>
      </c>
      <c r="I68" s="11">
        <v>900</v>
      </c>
      <c r="J68" s="14">
        <f>SUM(I68*1.2)</f>
        <v>1080</v>
      </c>
      <c r="K68" s="160"/>
      <c r="L68" s="165">
        <f t="shared" ref="L68:L70" si="16">SUM(J68*200%)</f>
        <v>2160</v>
      </c>
    </row>
    <row r="69" spans="1:12" ht="16" x14ac:dyDescent="0.2">
      <c r="A69" s="1" t="s">
        <v>907</v>
      </c>
      <c r="B69" s="80"/>
      <c r="C69" s="55" t="s">
        <v>318</v>
      </c>
      <c r="D69" s="1" t="s">
        <v>1080</v>
      </c>
      <c r="E69" s="1" t="s">
        <v>909</v>
      </c>
      <c r="F69" s="80"/>
      <c r="G69" s="1"/>
      <c r="H69" s="1" t="s">
        <v>163</v>
      </c>
      <c r="I69" s="11">
        <v>105</v>
      </c>
      <c r="J69" s="14">
        <f>SUM(I69*1.2)</f>
        <v>126</v>
      </c>
      <c r="K69" s="160"/>
      <c r="L69" s="165">
        <f t="shared" si="16"/>
        <v>252</v>
      </c>
    </row>
    <row r="70" spans="1:12" ht="16" x14ac:dyDescent="0.2">
      <c r="A70" s="1" t="s">
        <v>1081</v>
      </c>
      <c r="B70" s="1" t="s">
        <v>46</v>
      </c>
      <c r="C70" s="55" t="s">
        <v>318</v>
      </c>
      <c r="D70" s="1" t="s">
        <v>1082</v>
      </c>
      <c r="E70" s="1" t="s">
        <v>1083</v>
      </c>
      <c r="F70" s="1" t="s">
        <v>1084</v>
      </c>
      <c r="G70" s="7" t="s">
        <v>1085</v>
      </c>
      <c r="H70" s="7" t="s">
        <v>63</v>
      </c>
      <c r="I70" s="11">
        <v>250</v>
      </c>
      <c r="J70" s="14">
        <f>SUM(I70*1.2)</f>
        <v>300</v>
      </c>
      <c r="K70" s="160"/>
      <c r="L70" s="165">
        <f t="shared" si="16"/>
        <v>600</v>
      </c>
    </row>
    <row r="72" spans="1:12" x14ac:dyDescent="0.2">
      <c r="A72" s="676" t="s">
        <v>986</v>
      </c>
      <c r="B72" s="92" t="s">
        <v>142</v>
      </c>
    </row>
  </sheetData>
  <autoFilter ref="A1:L33" xr:uid="{B98C4D98-BDBA-4C18-80E2-91EF72554752}"/>
  <sortState xmlns:xlrd2="http://schemas.microsoft.com/office/spreadsheetml/2017/richdata2" ref="A36:K64">
    <sortCondition ref="A36:A64"/>
  </sortState>
  <phoneticPr fontId="4" type="noConversion"/>
  <pageMargins left="0.7" right="0.7" top="0.75" bottom="0.75" header="0.3" footer="0.3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4EF4-0375-4946-A270-08FE12C53FAA}">
  <sheetPr>
    <pageSetUpPr fitToPage="1"/>
  </sheetPr>
  <dimension ref="A1:P83"/>
  <sheetViews>
    <sheetView workbookViewId="0">
      <pane ySplit="1" topLeftCell="A2" activePane="bottomLeft" state="frozen"/>
      <selection pane="bottomLeft" activeCell="A89" sqref="A89"/>
    </sheetView>
  </sheetViews>
  <sheetFormatPr baseColWidth="10" defaultColWidth="8.83203125" defaultRowHeight="15" x14ac:dyDescent="0.2"/>
  <cols>
    <col min="1" max="1" width="47" customWidth="1"/>
    <col min="2" max="2" width="12" style="56" customWidth="1"/>
    <col min="3" max="3" width="23.1640625" style="56" bestFit="1" customWidth="1"/>
    <col min="4" max="4" width="40.5" customWidth="1"/>
    <col min="5" max="5" width="19.33203125" bestFit="1" customWidth="1"/>
    <col min="6" max="6" width="10.1640625" style="56" bestFit="1" customWidth="1"/>
    <col min="7" max="7" width="15.5" style="56" bestFit="1" customWidth="1"/>
    <col min="8" max="8" width="13.1640625" style="56" bestFit="1" customWidth="1"/>
    <col min="9" max="9" width="13.83203125" bestFit="1" customWidth="1"/>
    <col min="10" max="10" width="11.33203125" bestFit="1" customWidth="1"/>
    <col min="11" max="11" width="11.5" bestFit="1" customWidth="1"/>
    <col min="12" max="12" width="14.6640625" style="159" bestFit="1" customWidth="1"/>
  </cols>
  <sheetData>
    <row r="1" spans="1:14" ht="34" x14ac:dyDescent="0.2">
      <c r="A1" s="67" t="s">
        <v>1086</v>
      </c>
      <c r="B1" s="87" t="s">
        <v>1087</v>
      </c>
      <c r="C1" s="68" t="s">
        <v>1</v>
      </c>
      <c r="D1" s="67" t="s">
        <v>1088</v>
      </c>
      <c r="E1" s="67" t="s">
        <v>663</v>
      </c>
      <c r="F1" s="79" t="s">
        <v>4</v>
      </c>
      <c r="G1" s="67" t="s">
        <v>39</v>
      </c>
      <c r="H1" s="67" t="s">
        <v>6</v>
      </c>
      <c r="I1" s="69" t="s">
        <v>7</v>
      </c>
      <c r="J1" s="126" t="s">
        <v>8</v>
      </c>
      <c r="K1" s="70" t="s">
        <v>1089</v>
      </c>
      <c r="L1" s="162" t="s">
        <v>1090</v>
      </c>
    </row>
    <row r="2" spans="1:14" ht="16" x14ac:dyDescent="0.2">
      <c r="A2" s="1" t="s">
        <v>785</v>
      </c>
      <c r="B2" s="55">
        <v>1</v>
      </c>
      <c r="C2" s="55" t="s">
        <v>46</v>
      </c>
      <c r="D2" s="1" t="s">
        <v>1091</v>
      </c>
      <c r="E2" s="1" t="s">
        <v>1092</v>
      </c>
      <c r="F2" s="80" t="s">
        <v>48</v>
      </c>
      <c r="G2" s="1" t="s">
        <v>14</v>
      </c>
      <c r="H2" s="1" t="s">
        <v>230</v>
      </c>
      <c r="I2" s="12">
        <v>29500</v>
      </c>
      <c r="J2" s="14">
        <f>SUM(I2*1.2)</f>
        <v>35400</v>
      </c>
      <c r="K2" s="160">
        <f>SUM(J2*150%)</f>
        <v>53100</v>
      </c>
      <c r="L2" s="163">
        <f>SUM(J2*200%)</f>
        <v>70800</v>
      </c>
    </row>
    <row r="3" spans="1:14" ht="16" x14ac:dyDescent="0.2">
      <c r="A3" s="1" t="s">
        <v>915</v>
      </c>
      <c r="B3" s="80" t="s">
        <v>916</v>
      </c>
      <c r="C3" s="55" t="s">
        <v>11</v>
      </c>
      <c r="D3" s="1" t="s">
        <v>1093</v>
      </c>
      <c r="E3" s="1" t="s">
        <v>1094</v>
      </c>
      <c r="F3" s="80" t="s">
        <v>48</v>
      </c>
      <c r="G3" s="1" t="s">
        <v>14</v>
      </c>
      <c r="H3" s="1" t="s">
        <v>230</v>
      </c>
      <c r="I3" s="12">
        <v>19600</v>
      </c>
      <c r="J3" s="14">
        <f t="shared" ref="J3" si="0">SUM(I3*1.2)</f>
        <v>23520</v>
      </c>
      <c r="K3" s="160">
        <f t="shared" ref="K3" si="1">SUM(J3*150%)</f>
        <v>35280</v>
      </c>
      <c r="L3" s="165">
        <f>SUM(J3*200%)</f>
        <v>47040</v>
      </c>
    </row>
    <row r="4" spans="1:14" ht="16" x14ac:dyDescent="0.2">
      <c r="A4" s="1" t="s">
        <v>1095</v>
      </c>
      <c r="B4" s="55">
        <v>1</v>
      </c>
      <c r="C4" s="55" t="s">
        <v>11</v>
      </c>
      <c r="D4" s="1"/>
      <c r="E4" s="1" t="s">
        <v>1096</v>
      </c>
      <c r="F4" s="80" t="s">
        <v>48</v>
      </c>
      <c r="G4" s="1" t="s">
        <v>14</v>
      </c>
      <c r="H4" s="1" t="s">
        <v>230</v>
      </c>
      <c r="I4" s="12"/>
      <c r="J4" s="14">
        <f>SUM(I4*1.2)</f>
        <v>0</v>
      </c>
      <c r="K4" s="160">
        <f>SUM(J4*150%)</f>
        <v>0</v>
      </c>
      <c r="L4" s="165">
        <f>SUM(J4*200%)</f>
        <v>0</v>
      </c>
    </row>
    <row r="5" spans="1:14" ht="16" x14ac:dyDescent="0.2">
      <c r="A5" s="1" t="s">
        <v>788</v>
      </c>
      <c r="B5" s="55">
        <v>1</v>
      </c>
      <c r="C5" s="55" t="s">
        <v>46</v>
      </c>
      <c r="D5" s="1" t="s">
        <v>1097</v>
      </c>
      <c r="E5" s="1" t="s">
        <v>1098</v>
      </c>
      <c r="F5" s="80" t="s">
        <v>48</v>
      </c>
      <c r="G5" s="1" t="s">
        <v>14</v>
      </c>
      <c r="H5" s="1" t="s">
        <v>230</v>
      </c>
      <c r="I5" s="11">
        <v>10400</v>
      </c>
      <c r="J5" s="14">
        <f t="shared" ref="J5" si="2">SUM(I5*1.2)</f>
        <v>12480</v>
      </c>
      <c r="K5" s="160">
        <f t="shared" ref="K5:K7" si="3">SUM(J5*150%)</f>
        <v>18720</v>
      </c>
      <c r="L5" s="163">
        <f t="shared" ref="L5:L33" si="4">SUM(J5*200%)</f>
        <v>24960</v>
      </c>
    </row>
    <row r="6" spans="1:14" ht="16" x14ac:dyDescent="0.2">
      <c r="A6" s="1" t="s">
        <v>923</v>
      </c>
      <c r="B6" s="55">
        <v>1</v>
      </c>
      <c r="C6" s="55" t="s">
        <v>11</v>
      </c>
      <c r="D6" s="1"/>
      <c r="E6" s="1" t="s">
        <v>1099</v>
      </c>
      <c r="F6" s="80" t="s">
        <v>48</v>
      </c>
      <c r="G6" s="1" t="s">
        <v>14</v>
      </c>
      <c r="H6" s="1" t="s">
        <v>230</v>
      </c>
      <c r="I6" s="11">
        <v>10400</v>
      </c>
      <c r="J6" s="14">
        <f t="shared" ref="J6" si="5">SUM(I6*1.2)</f>
        <v>12480</v>
      </c>
      <c r="K6" s="160">
        <f t="shared" ref="K6" si="6">SUM(J6*150%)</f>
        <v>18720</v>
      </c>
      <c r="L6" s="163">
        <f t="shared" ref="L6" si="7">SUM(J6*200%)</f>
        <v>24960</v>
      </c>
    </row>
    <row r="7" spans="1:14" ht="16" x14ac:dyDescent="0.2">
      <c r="A7" s="1" t="s">
        <v>791</v>
      </c>
      <c r="B7" s="55">
        <v>1</v>
      </c>
      <c r="C7" s="55" t="s">
        <v>46</v>
      </c>
      <c r="D7" s="1" t="s">
        <v>1100</v>
      </c>
      <c r="E7" s="1" t="s">
        <v>1101</v>
      </c>
      <c r="F7" s="80" t="s">
        <v>48</v>
      </c>
      <c r="G7" s="1" t="s">
        <v>14</v>
      </c>
      <c r="H7" s="1" t="s">
        <v>230</v>
      </c>
      <c r="I7" s="11">
        <v>6700</v>
      </c>
      <c r="J7" s="14">
        <f>SUM(I7*1.2)</f>
        <v>8040</v>
      </c>
      <c r="K7" s="160">
        <f t="shared" si="3"/>
        <v>12060</v>
      </c>
      <c r="L7" s="163">
        <f t="shared" si="4"/>
        <v>16080</v>
      </c>
    </row>
    <row r="8" spans="1:14" ht="16" x14ac:dyDescent="0.2">
      <c r="A8" s="1" t="s">
        <v>927</v>
      </c>
      <c r="B8" s="55"/>
      <c r="C8" s="55" t="s">
        <v>11</v>
      </c>
      <c r="D8" s="1"/>
      <c r="E8" s="1" t="s">
        <v>1102</v>
      </c>
      <c r="F8" s="80" t="s">
        <v>48</v>
      </c>
      <c r="G8" s="1" t="s">
        <v>14</v>
      </c>
      <c r="H8" s="1" t="s">
        <v>230</v>
      </c>
      <c r="I8" s="11">
        <v>4500</v>
      </c>
      <c r="J8" s="14">
        <f>SUM(I8*1.2)</f>
        <v>5400</v>
      </c>
      <c r="K8" s="160">
        <f t="shared" ref="K8" si="8">SUM(J8*150%)</f>
        <v>8100</v>
      </c>
      <c r="L8" s="163">
        <f t="shared" ref="L8" si="9">SUM(J8*200%)</f>
        <v>10800</v>
      </c>
    </row>
    <row r="9" spans="1:14" ht="16" x14ac:dyDescent="0.2">
      <c r="A9" s="65" t="s">
        <v>929</v>
      </c>
      <c r="B9" s="66">
        <v>6</v>
      </c>
      <c r="C9" s="81" t="s">
        <v>46</v>
      </c>
      <c r="D9" s="65" t="s">
        <v>929</v>
      </c>
      <c r="E9" s="65" t="s">
        <v>930</v>
      </c>
      <c r="F9" s="66" t="s">
        <v>48</v>
      </c>
      <c r="G9" s="65" t="s">
        <v>14</v>
      </c>
      <c r="H9" s="65" t="s">
        <v>57</v>
      </c>
      <c r="I9" s="150">
        <v>1</v>
      </c>
      <c r="J9" s="75">
        <f>SUM(I9*1.2)</f>
        <v>1.2</v>
      </c>
      <c r="K9" s="161"/>
      <c r="L9" s="164">
        <f>SUM(J9*200%)</f>
        <v>2.4</v>
      </c>
    </row>
    <row r="10" spans="1:14" ht="16" x14ac:dyDescent="0.2">
      <c r="A10" s="65" t="s">
        <v>1103</v>
      </c>
      <c r="B10" s="66">
        <v>6</v>
      </c>
      <c r="C10" s="81" t="s">
        <v>46</v>
      </c>
      <c r="D10" s="65" t="s">
        <v>1103</v>
      </c>
      <c r="E10" s="65" t="s">
        <v>1006</v>
      </c>
      <c r="F10" s="66" t="s">
        <v>48</v>
      </c>
      <c r="G10" s="65" t="s">
        <v>14</v>
      </c>
      <c r="H10" s="65" t="s">
        <v>57</v>
      </c>
      <c r="I10" s="150">
        <v>1</v>
      </c>
      <c r="J10" s="75">
        <f t="shared" ref="J10:J33" si="10">SUM(I10*1.2)</f>
        <v>1.2</v>
      </c>
      <c r="K10" s="161"/>
      <c r="L10" s="164">
        <f t="shared" si="4"/>
        <v>2.4</v>
      </c>
      <c r="N10" t="s">
        <v>142</v>
      </c>
    </row>
    <row r="11" spans="1:14" ht="16" x14ac:dyDescent="0.2">
      <c r="A11" s="65" t="s">
        <v>931</v>
      </c>
      <c r="B11" s="66">
        <v>4</v>
      </c>
      <c r="C11" s="81" t="s">
        <v>46</v>
      </c>
      <c r="D11" s="65" t="s">
        <v>931</v>
      </c>
      <c r="E11" s="65" t="s">
        <v>796</v>
      </c>
      <c r="F11" s="66" t="s">
        <v>48</v>
      </c>
      <c r="G11" s="65" t="s">
        <v>14</v>
      </c>
      <c r="H11" s="65" t="s">
        <v>57</v>
      </c>
      <c r="I11" s="150">
        <v>1</v>
      </c>
      <c r="J11" s="75">
        <f t="shared" si="10"/>
        <v>1.2</v>
      </c>
      <c r="K11" s="161"/>
      <c r="L11" s="164">
        <f t="shared" si="4"/>
        <v>2.4</v>
      </c>
    </row>
    <row r="12" spans="1:14" s="45" customFormat="1" ht="34" x14ac:dyDescent="0.2">
      <c r="A12" s="624" t="s">
        <v>1104</v>
      </c>
      <c r="B12" s="625">
        <v>5</v>
      </c>
      <c r="C12" s="626" t="s">
        <v>11</v>
      </c>
      <c r="D12" s="627" t="s">
        <v>1105</v>
      </c>
      <c r="E12" s="627" t="s">
        <v>1106</v>
      </c>
      <c r="F12" s="625" t="s">
        <v>48</v>
      </c>
      <c r="G12" s="627" t="s">
        <v>14</v>
      </c>
      <c r="H12" s="627" t="s">
        <v>57</v>
      </c>
      <c r="I12" s="628">
        <v>2.5</v>
      </c>
      <c r="J12" s="629">
        <f t="shared" ref="J12" si="11">SUM(I12*1.2)</f>
        <v>3</v>
      </c>
      <c r="K12" s="630"/>
      <c r="L12" s="631">
        <f t="shared" ref="L12" si="12">SUM(J12*200%)</f>
        <v>6</v>
      </c>
    </row>
    <row r="13" spans="1:14" ht="16" x14ac:dyDescent="0.2">
      <c r="A13" s="616" t="s">
        <v>1107</v>
      </c>
      <c r="B13" s="617">
        <v>342</v>
      </c>
      <c r="C13" s="618" t="s">
        <v>46</v>
      </c>
      <c r="D13" s="619" t="s">
        <v>1108</v>
      </c>
      <c r="E13" s="619" t="s">
        <v>1109</v>
      </c>
      <c r="F13" s="617" t="s">
        <v>48</v>
      </c>
      <c r="G13" s="619" t="s">
        <v>14</v>
      </c>
      <c r="H13" s="619" t="s">
        <v>57</v>
      </c>
      <c r="I13" s="620">
        <v>16</v>
      </c>
      <c r="J13" s="621">
        <f t="shared" si="10"/>
        <v>19.2</v>
      </c>
      <c r="K13" s="622"/>
      <c r="L13" s="623">
        <f t="shared" si="4"/>
        <v>38.4</v>
      </c>
    </row>
    <row r="14" spans="1:14" ht="16" x14ac:dyDescent="0.2">
      <c r="A14" s="632" t="s">
        <v>801</v>
      </c>
      <c r="B14" s="633">
        <v>8</v>
      </c>
      <c r="C14" s="634" t="s">
        <v>46</v>
      </c>
      <c r="D14" s="632" t="s">
        <v>801</v>
      </c>
      <c r="E14" s="632" t="s">
        <v>802</v>
      </c>
      <c r="F14" s="633" t="s">
        <v>48</v>
      </c>
      <c r="G14" s="632" t="s">
        <v>14</v>
      </c>
      <c r="H14" s="632" t="s">
        <v>57</v>
      </c>
      <c r="I14" s="635">
        <v>1</v>
      </c>
      <c r="J14" s="636">
        <f t="shared" si="10"/>
        <v>1.2</v>
      </c>
      <c r="K14" s="637"/>
      <c r="L14" s="638">
        <f t="shared" si="4"/>
        <v>2.4</v>
      </c>
    </row>
    <row r="15" spans="1:14" ht="16" x14ac:dyDescent="0.2">
      <c r="A15" s="65" t="s">
        <v>803</v>
      </c>
      <c r="B15" s="66">
        <v>12</v>
      </c>
      <c r="C15" s="81" t="s">
        <v>46</v>
      </c>
      <c r="D15" s="65" t="s">
        <v>803</v>
      </c>
      <c r="E15" s="65" t="s">
        <v>804</v>
      </c>
      <c r="F15" s="66" t="s">
        <v>48</v>
      </c>
      <c r="G15" s="65" t="s">
        <v>14</v>
      </c>
      <c r="H15" s="65" t="s">
        <v>57</v>
      </c>
      <c r="I15" s="150">
        <v>1</v>
      </c>
      <c r="J15" s="75">
        <f t="shared" si="10"/>
        <v>1.2</v>
      </c>
      <c r="K15" s="161"/>
      <c r="L15" s="164">
        <f t="shared" si="4"/>
        <v>2.4</v>
      </c>
    </row>
    <row r="16" spans="1:14" ht="16" x14ac:dyDescent="0.2">
      <c r="A16" s="65" t="s">
        <v>805</v>
      </c>
      <c r="B16" s="66">
        <v>8</v>
      </c>
      <c r="C16" s="81" t="s">
        <v>46</v>
      </c>
      <c r="D16" s="65" t="s">
        <v>805</v>
      </c>
      <c r="E16" s="65" t="s">
        <v>806</v>
      </c>
      <c r="F16" s="66" t="s">
        <v>48</v>
      </c>
      <c r="G16" s="65" t="s">
        <v>14</v>
      </c>
      <c r="H16" s="65" t="s">
        <v>57</v>
      </c>
      <c r="I16" s="150">
        <v>1</v>
      </c>
      <c r="J16" s="75">
        <f t="shared" si="10"/>
        <v>1.2</v>
      </c>
      <c r="K16" s="161"/>
      <c r="L16" s="164">
        <f t="shared" si="4"/>
        <v>2.4</v>
      </c>
    </row>
    <row r="17" spans="1:16" ht="16" x14ac:dyDescent="0.2">
      <c r="A17" s="260" t="s">
        <v>1009</v>
      </c>
      <c r="B17" s="261">
        <v>6</v>
      </c>
      <c r="C17" s="262" t="s">
        <v>46</v>
      </c>
      <c r="D17" s="260" t="s">
        <v>1009</v>
      </c>
      <c r="E17" s="260" t="s">
        <v>1010</v>
      </c>
      <c r="F17" s="261" t="s">
        <v>48</v>
      </c>
      <c r="G17" s="260" t="s">
        <v>14</v>
      </c>
      <c r="H17" s="260" t="s">
        <v>57</v>
      </c>
      <c r="I17" s="263">
        <v>1</v>
      </c>
      <c r="J17" s="264">
        <f t="shared" si="10"/>
        <v>1.2</v>
      </c>
      <c r="K17" s="265"/>
      <c r="L17" s="266">
        <f t="shared" si="4"/>
        <v>2.4</v>
      </c>
    </row>
    <row r="18" spans="1:16" ht="16" x14ac:dyDescent="0.2">
      <c r="A18" s="616" t="s">
        <v>809</v>
      </c>
      <c r="B18" s="617">
        <v>325</v>
      </c>
      <c r="C18" s="618" t="s">
        <v>46</v>
      </c>
      <c r="D18" s="619" t="s">
        <v>809</v>
      </c>
      <c r="E18" s="619" t="s">
        <v>1110</v>
      </c>
      <c r="F18" s="617" t="s">
        <v>48</v>
      </c>
      <c r="G18" s="619" t="s">
        <v>14</v>
      </c>
      <c r="H18" s="619" t="s">
        <v>57</v>
      </c>
      <c r="I18" s="620">
        <v>16</v>
      </c>
      <c r="J18" s="621">
        <f t="shared" si="10"/>
        <v>19.2</v>
      </c>
      <c r="K18" s="622"/>
      <c r="L18" s="623">
        <f t="shared" si="4"/>
        <v>38.4</v>
      </c>
    </row>
    <row r="19" spans="1:16" ht="16" x14ac:dyDescent="0.2">
      <c r="A19" s="632" t="s">
        <v>1111</v>
      </c>
      <c r="B19" s="633">
        <v>1</v>
      </c>
      <c r="C19" s="634" t="s">
        <v>46</v>
      </c>
      <c r="D19" s="632" t="s">
        <v>811</v>
      </c>
      <c r="E19" s="632" t="s">
        <v>1112</v>
      </c>
      <c r="F19" s="633" t="s">
        <v>48</v>
      </c>
      <c r="G19" s="632" t="s">
        <v>14</v>
      </c>
      <c r="H19" s="632" t="s">
        <v>57</v>
      </c>
      <c r="I19" s="635">
        <v>485</v>
      </c>
      <c r="J19" s="636">
        <f t="shared" si="10"/>
        <v>582</v>
      </c>
      <c r="K19" s="637"/>
      <c r="L19" s="638">
        <f t="shared" si="4"/>
        <v>1164</v>
      </c>
    </row>
    <row r="20" spans="1:16" ht="16" x14ac:dyDescent="0.2">
      <c r="A20" s="255" t="s">
        <v>1113</v>
      </c>
      <c r="B20" s="256">
        <v>1</v>
      </c>
      <c r="C20" s="257" t="s">
        <v>46</v>
      </c>
      <c r="D20" s="255" t="s">
        <v>1114</v>
      </c>
      <c r="E20" s="255" t="s">
        <v>1115</v>
      </c>
      <c r="F20" s="256" t="s">
        <v>48</v>
      </c>
      <c r="G20" s="255" t="s">
        <v>14</v>
      </c>
      <c r="H20" s="255" t="s">
        <v>230</v>
      </c>
      <c r="I20" s="258">
        <v>800</v>
      </c>
      <c r="J20" s="259">
        <f>SUM(I20*1.2)</f>
        <v>960</v>
      </c>
      <c r="K20" s="259"/>
      <c r="L20" s="164">
        <f>SUM(J20*200%)</f>
        <v>1920</v>
      </c>
    </row>
    <row r="21" spans="1:16" ht="16" x14ac:dyDescent="0.2">
      <c r="A21" s="255" t="s">
        <v>1116</v>
      </c>
      <c r="B21" s="256">
        <v>1</v>
      </c>
      <c r="C21" s="257" t="s">
        <v>11</v>
      </c>
      <c r="D21" s="255" t="s">
        <v>1117</v>
      </c>
      <c r="E21" s="255" t="s">
        <v>1118</v>
      </c>
      <c r="F21" s="256" t="s">
        <v>48</v>
      </c>
      <c r="G21" s="255" t="s">
        <v>14</v>
      </c>
      <c r="H21" s="255" t="s">
        <v>230</v>
      </c>
      <c r="I21" s="258">
        <v>2900</v>
      </c>
      <c r="J21" s="259">
        <f t="shared" ref="J21" si="13">SUM(I21*1.2)</f>
        <v>3480</v>
      </c>
      <c r="K21" s="259">
        <f t="shared" ref="K21" si="14">SUM(J21*150%)</f>
        <v>5220</v>
      </c>
      <c r="L21" s="164">
        <f t="shared" ref="L21" si="15">SUM(J21*200%)</f>
        <v>6960</v>
      </c>
    </row>
    <row r="22" spans="1:16" ht="16" x14ac:dyDescent="0.2">
      <c r="A22" s="65" t="s">
        <v>1119</v>
      </c>
      <c r="B22" s="66">
        <v>1</v>
      </c>
      <c r="C22" s="81" t="s">
        <v>46</v>
      </c>
      <c r="D22" s="65" t="s">
        <v>1120</v>
      </c>
      <c r="E22" s="65" t="s">
        <v>1121</v>
      </c>
      <c r="F22" s="66" t="s">
        <v>48</v>
      </c>
      <c r="G22" s="65" t="s">
        <v>14</v>
      </c>
      <c r="H22" s="65" t="s">
        <v>57</v>
      </c>
      <c r="I22" s="150">
        <v>50</v>
      </c>
      <c r="J22" s="75">
        <f t="shared" ref="J22" si="16">SUM(I22*1.2)</f>
        <v>60</v>
      </c>
      <c r="K22" s="161"/>
      <c r="L22" s="164">
        <f t="shared" si="4"/>
        <v>120</v>
      </c>
      <c r="N22" t="s">
        <v>142</v>
      </c>
    </row>
    <row r="23" spans="1:16" ht="16" x14ac:dyDescent="0.2">
      <c r="A23" s="65" t="s">
        <v>1122</v>
      </c>
      <c r="B23" s="66">
        <v>1</v>
      </c>
      <c r="C23" s="81" t="s">
        <v>46</v>
      </c>
      <c r="D23" s="65" t="s">
        <v>1123</v>
      </c>
      <c r="E23" s="65" t="s">
        <v>1124</v>
      </c>
      <c r="F23" s="66" t="s">
        <v>48</v>
      </c>
      <c r="G23" s="65" t="s">
        <v>14</v>
      </c>
      <c r="H23" s="65" t="s">
        <v>57</v>
      </c>
      <c r="I23" s="150">
        <v>9.1999999999999993</v>
      </c>
      <c r="J23" s="75">
        <f t="shared" ref="J23" si="17">SUM(I23*1.2)</f>
        <v>11.04</v>
      </c>
      <c r="K23" s="161"/>
      <c r="L23" s="164">
        <f t="shared" ref="L23" si="18">SUM(J23*200%)</f>
        <v>22.08</v>
      </c>
    </row>
    <row r="24" spans="1:16" ht="16" x14ac:dyDescent="0.2">
      <c r="A24" s="65" t="s">
        <v>1125</v>
      </c>
      <c r="B24" s="66">
        <v>1</v>
      </c>
      <c r="C24" s="81" t="s">
        <v>11</v>
      </c>
      <c r="D24" s="65" t="s">
        <v>1126</v>
      </c>
      <c r="E24" s="65" t="s">
        <v>1127</v>
      </c>
      <c r="F24" s="66" t="s">
        <v>48</v>
      </c>
      <c r="G24" s="65" t="s">
        <v>14</v>
      </c>
      <c r="H24" s="65" t="s">
        <v>57</v>
      </c>
      <c r="I24" s="150">
        <v>1</v>
      </c>
      <c r="J24" s="75">
        <f t="shared" ref="J24" si="19">SUM(I24*1.2)</f>
        <v>1.2</v>
      </c>
      <c r="K24" s="161"/>
      <c r="L24" s="164">
        <f t="shared" ref="L24" si="20">SUM(J24*200%)</f>
        <v>2.4</v>
      </c>
    </row>
    <row r="25" spans="1:16" ht="16" x14ac:dyDescent="0.2">
      <c r="A25" s="65" t="s">
        <v>1128</v>
      </c>
      <c r="B25" s="66">
        <v>1</v>
      </c>
      <c r="C25" s="81" t="s">
        <v>11</v>
      </c>
      <c r="D25" s="65" t="s">
        <v>1129</v>
      </c>
      <c r="E25" s="65" t="s">
        <v>1130</v>
      </c>
      <c r="F25" s="66" t="s">
        <v>48</v>
      </c>
      <c r="G25" s="65" t="s">
        <v>14</v>
      </c>
      <c r="H25" s="65" t="s">
        <v>57</v>
      </c>
      <c r="I25" s="150">
        <v>8</v>
      </c>
      <c r="J25" s="75">
        <f t="shared" ref="J25" si="21">SUM(I25*1.2)</f>
        <v>9.6</v>
      </c>
      <c r="K25" s="161"/>
      <c r="L25" s="164">
        <f t="shared" ref="L25" si="22">SUM(J25*200%)</f>
        <v>19.2</v>
      </c>
    </row>
    <row r="26" spans="1:16" ht="16" x14ac:dyDescent="0.2">
      <c r="A26" s="65" t="s">
        <v>816</v>
      </c>
      <c r="B26" s="66">
        <v>8</v>
      </c>
      <c r="C26" s="81" t="s">
        <v>46</v>
      </c>
      <c r="D26" s="65" t="s">
        <v>816</v>
      </c>
      <c r="E26" s="65" t="s">
        <v>817</v>
      </c>
      <c r="F26" s="66" t="s">
        <v>48</v>
      </c>
      <c r="G26" s="65" t="s">
        <v>14</v>
      </c>
      <c r="H26" s="65" t="s">
        <v>57</v>
      </c>
      <c r="I26" s="150">
        <v>1</v>
      </c>
      <c r="J26" s="75">
        <f t="shared" si="10"/>
        <v>1.2</v>
      </c>
      <c r="K26" s="161"/>
      <c r="L26" s="164">
        <f t="shared" si="4"/>
        <v>2.4</v>
      </c>
    </row>
    <row r="27" spans="1:16" ht="16" x14ac:dyDescent="0.2">
      <c r="A27" s="65" t="s">
        <v>818</v>
      </c>
      <c r="B27" s="66">
        <v>1</v>
      </c>
      <c r="C27" s="81" t="s">
        <v>46</v>
      </c>
      <c r="D27" s="65" t="s">
        <v>818</v>
      </c>
      <c r="E27" s="65" t="s">
        <v>1131</v>
      </c>
      <c r="F27" s="66" t="s">
        <v>48</v>
      </c>
      <c r="G27" s="65" t="s">
        <v>14</v>
      </c>
      <c r="H27" s="65" t="s">
        <v>57</v>
      </c>
      <c r="I27" s="150">
        <v>120</v>
      </c>
      <c r="J27" s="75">
        <f t="shared" si="10"/>
        <v>144</v>
      </c>
      <c r="K27" s="161"/>
      <c r="L27" s="164">
        <f t="shared" si="4"/>
        <v>288</v>
      </c>
      <c r="P27" t="s">
        <v>142</v>
      </c>
    </row>
    <row r="28" spans="1:16" ht="16" x14ac:dyDescent="0.2">
      <c r="A28" s="260" t="s">
        <v>1132</v>
      </c>
      <c r="B28" s="261">
        <v>1</v>
      </c>
      <c r="C28" s="262" t="s">
        <v>11</v>
      </c>
      <c r="D28" s="260" t="s">
        <v>1133</v>
      </c>
      <c r="E28" s="260" t="s">
        <v>1134</v>
      </c>
      <c r="F28" s="261"/>
      <c r="G28" s="260" t="s">
        <v>14</v>
      </c>
      <c r="H28" s="260" t="s">
        <v>57</v>
      </c>
      <c r="I28" s="263">
        <v>2</v>
      </c>
      <c r="J28" s="264">
        <f t="shared" ref="J28" si="23">SUM(I28*1.2)</f>
        <v>2.4</v>
      </c>
      <c r="K28" s="265"/>
      <c r="L28" s="266">
        <f t="shared" ref="L28" si="24">SUM(J28*200%)</f>
        <v>4.8</v>
      </c>
    </row>
    <row r="29" spans="1:16" ht="16" x14ac:dyDescent="0.2">
      <c r="A29" s="616" t="s">
        <v>1135</v>
      </c>
      <c r="B29" s="617">
        <v>1248</v>
      </c>
      <c r="C29" s="618" t="s">
        <v>46</v>
      </c>
      <c r="D29" s="619" t="s">
        <v>1136</v>
      </c>
      <c r="E29" s="619" t="s">
        <v>1137</v>
      </c>
      <c r="F29" s="617" t="s">
        <v>48</v>
      </c>
      <c r="G29" s="619" t="s">
        <v>14</v>
      </c>
      <c r="H29" s="619" t="s">
        <v>57</v>
      </c>
      <c r="I29" s="620">
        <v>6.8</v>
      </c>
      <c r="J29" s="621">
        <f t="shared" si="10"/>
        <v>8.16</v>
      </c>
      <c r="K29" s="622"/>
      <c r="L29" s="623">
        <f t="shared" si="4"/>
        <v>16.32</v>
      </c>
    </row>
    <row r="30" spans="1:16" ht="16" x14ac:dyDescent="0.2">
      <c r="A30" s="639" t="s">
        <v>1138</v>
      </c>
      <c r="B30" s="640">
        <v>672</v>
      </c>
      <c r="C30" s="641" t="s">
        <v>46</v>
      </c>
      <c r="D30" s="642" t="s">
        <v>1139</v>
      </c>
      <c r="E30" s="642" t="s">
        <v>1140</v>
      </c>
      <c r="F30" s="640" t="s">
        <v>48</v>
      </c>
      <c r="G30" s="642" t="s">
        <v>14</v>
      </c>
      <c r="H30" s="642" t="s">
        <v>57</v>
      </c>
      <c r="I30" s="643">
        <v>6.8</v>
      </c>
      <c r="J30" s="644">
        <f t="shared" si="10"/>
        <v>8.16</v>
      </c>
      <c r="K30" s="645"/>
      <c r="L30" s="646">
        <f t="shared" si="4"/>
        <v>16.32</v>
      </c>
    </row>
    <row r="31" spans="1:16" ht="16" x14ac:dyDescent="0.2">
      <c r="A31" s="639" t="s">
        <v>822</v>
      </c>
      <c r="B31" s="640">
        <v>680</v>
      </c>
      <c r="C31" s="641" t="s">
        <v>46</v>
      </c>
      <c r="D31" s="642" t="s">
        <v>822</v>
      </c>
      <c r="E31" s="642" t="s">
        <v>1140</v>
      </c>
      <c r="F31" s="640" t="s">
        <v>48</v>
      </c>
      <c r="G31" s="642" t="s">
        <v>14</v>
      </c>
      <c r="H31" s="642" t="s">
        <v>57</v>
      </c>
      <c r="I31" s="643">
        <v>2</v>
      </c>
      <c r="J31" s="644">
        <f t="shared" si="10"/>
        <v>2.4</v>
      </c>
      <c r="K31" s="645"/>
      <c r="L31" s="646">
        <f t="shared" si="4"/>
        <v>4.8</v>
      </c>
    </row>
    <row r="32" spans="1:16" ht="16" x14ac:dyDescent="0.2">
      <c r="A32" s="632" t="s">
        <v>824</v>
      </c>
      <c r="B32" s="633">
        <v>8</v>
      </c>
      <c r="C32" s="634" t="s">
        <v>46</v>
      </c>
      <c r="D32" s="632" t="s">
        <v>824</v>
      </c>
      <c r="E32" s="632" t="s">
        <v>825</v>
      </c>
      <c r="F32" s="633" t="s">
        <v>48</v>
      </c>
      <c r="G32" s="632" t="s">
        <v>14</v>
      </c>
      <c r="H32" s="632" t="s">
        <v>57</v>
      </c>
      <c r="I32" s="635">
        <v>1.3</v>
      </c>
      <c r="J32" s="636">
        <f t="shared" si="10"/>
        <v>1.56</v>
      </c>
      <c r="K32" s="637"/>
      <c r="L32" s="638">
        <f t="shared" si="4"/>
        <v>3.12</v>
      </c>
    </row>
    <row r="33" spans="1:14" ht="16" x14ac:dyDescent="0.2">
      <c r="A33" s="260" t="s">
        <v>826</v>
      </c>
      <c r="B33" s="261">
        <v>12</v>
      </c>
      <c r="C33" s="262" t="s">
        <v>46</v>
      </c>
      <c r="D33" s="260" t="s">
        <v>826</v>
      </c>
      <c r="E33" s="260" t="s">
        <v>827</v>
      </c>
      <c r="F33" s="261" t="s">
        <v>48</v>
      </c>
      <c r="G33" s="260" t="s">
        <v>14</v>
      </c>
      <c r="H33" s="260" t="s">
        <v>57</v>
      </c>
      <c r="I33" s="263">
        <v>1</v>
      </c>
      <c r="J33" s="264">
        <f t="shared" si="10"/>
        <v>1.2</v>
      </c>
      <c r="K33" s="265"/>
      <c r="L33" s="266">
        <f t="shared" si="4"/>
        <v>2.4</v>
      </c>
      <c r="M33" s="159"/>
    </row>
    <row r="34" spans="1:14" ht="16" x14ac:dyDescent="0.2">
      <c r="A34" s="255" t="s">
        <v>1141</v>
      </c>
      <c r="B34" s="256">
        <v>1</v>
      </c>
      <c r="C34" s="257" t="s">
        <v>11</v>
      </c>
      <c r="D34" s="255" t="s">
        <v>1142</v>
      </c>
      <c r="E34" s="255" t="s">
        <v>1143</v>
      </c>
      <c r="F34" s="256" t="s">
        <v>48</v>
      </c>
      <c r="G34" s="255" t="s">
        <v>14</v>
      </c>
      <c r="H34" s="255" t="s">
        <v>230</v>
      </c>
      <c r="I34" s="258">
        <v>540</v>
      </c>
      <c r="J34" s="259">
        <f t="shared" ref="J34:J35" si="25">SUM(I34*1.2)</f>
        <v>648</v>
      </c>
      <c r="K34" s="259"/>
      <c r="L34" s="164">
        <f t="shared" ref="L34:L35" si="26">SUM(J34*200%)</f>
        <v>1296</v>
      </c>
      <c r="N34" t="s">
        <v>142</v>
      </c>
    </row>
    <row r="35" spans="1:14" ht="16" x14ac:dyDescent="0.2">
      <c r="A35" s="255" t="s">
        <v>1144</v>
      </c>
      <c r="B35" s="256">
        <v>1</v>
      </c>
      <c r="C35" s="257" t="s">
        <v>11</v>
      </c>
      <c r="D35" s="255" t="s">
        <v>1145</v>
      </c>
      <c r="E35" s="255" t="s">
        <v>1146</v>
      </c>
      <c r="F35" s="256" t="s">
        <v>48</v>
      </c>
      <c r="G35" s="255" t="s">
        <v>14</v>
      </c>
      <c r="H35" s="255" t="s">
        <v>230</v>
      </c>
      <c r="I35" s="258">
        <v>135</v>
      </c>
      <c r="J35" s="259">
        <f t="shared" si="25"/>
        <v>162</v>
      </c>
      <c r="K35" s="259"/>
      <c r="L35" s="164">
        <f t="shared" si="26"/>
        <v>324</v>
      </c>
    </row>
    <row r="36" spans="1:14" ht="16" x14ac:dyDescent="0.2">
      <c r="A36" s="267" t="s">
        <v>828</v>
      </c>
      <c r="B36" s="74"/>
      <c r="C36" s="74"/>
      <c r="D36" s="6"/>
      <c r="E36" s="6"/>
      <c r="F36" s="89"/>
      <c r="G36" s="6"/>
      <c r="H36" s="6"/>
      <c r="I36" s="25"/>
      <c r="J36" s="13"/>
      <c r="K36" s="13"/>
    </row>
    <row r="37" spans="1:14" x14ac:dyDescent="0.2">
      <c r="B37"/>
      <c r="C37"/>
      <c r="G37"/>
      <c r="H37"/>
    </row>
    <row r="38" spans="1:14" ht="34" x14ac:dyDescent="0.2">
      <c r="A38" s="67" t="s">
        <v>1086</v>
      </c>
      <c r="B38" s="87" t="s">
        <v>1147</v>
      </c>
      <c r="C38" s="68" t="s">
        <v>1</v>
      </c>
      <c r="D38" s="67" t="s">
        <v>1088</v>
      </c>
      <c r="E38" s="67" t="s">
        <v>663</v>
      </c>
      <c r="F38" s="79" t="s">
        <v>4</v>
      </c>
      <c r="G38" s="67" t="s">
        <v>39</v>
      </c>
      <c r="H38" s="67" t="s">
        <v>6</v>
      </c>
      <c r="I38" s="69" t="s">
        <v>7</v>
      </c>
      <c r="J38" s="69" t="s">
        <v>8</v>
      </c>
      <c r="K38" s="70" t="s">
        <v>42</v>
      </c>
      <c r="L38" s="162" t="s">
        <v>9</v>
      </c>
    </row>
    <row r="39" spans="1:14" ht="16" x14ac:dyDescent="0.2">
      <c r="A39" s="1" t="s">
        <v>1148</v>
      </c>
      <c r="B39" s="55">
        <v>1</v>
      </c>
      <c r="C39" s="55" t="s">
        <v>46</v>
      </c>
      <c r="D39" s="1" t="s">
        <v>1149</v>
      </c>
      <c r="E39" s="1" t="s">
        <v>390</v>
      </c>
      <c r="F39" s="80" t="s">
        <v>48</v>
      </c>
      <c r="G39" s="1" t="s">
        <v>14</v>
      </c>
      <c r="H39" s="1" t="s">
        <v>834</v>
      </c>
      <c r="I39" s="11">
        <v>211</v>
      </c>
      <c r="J39" s="14">
        <f t="shared" ref="J39:J75" si="27">SUM(I39*1.2)</f>
        <v>253.2</v>
      </c>
      <c r="K39" s="160"/>
      <c r="L39" s="165">
        <f>SUM(J39*200%)</f>
        <v>506.4</v>
      </c>
      <c r="M39" s="159"/>
    </row>
    <row r="40" spans="1:14" ht="16" x14ac:dyDescent="0.2">
      <c r="A40" s="1" t="s">
        <v>832</v>
      </c>
      <c r="B40" s="55">
        <v>4</v>
      </c>
      <c r="C40" s="55" t="s">
        <v>46</v>
      </c>
      <c r="D40" s="1"/>
      <c r="E40" s="1" t="s">
        <v>833</v>
      </c>
      <c r="F40" s="80" t="s">
        <v>48</v>
      </c>
      <c r="G40" s="1" t="s">
        <v>425</v>
      </c>
      <c r="H40" s="1" t="s">
        <v>834</v>
      </c>
      <c r="I40" s="11">
        <v>20</v>
      </c>
      <c r="J40" s="14">
        <f t="shared" si="27"/>
        <v>24</v>
      </c>
      <c r="K40" s="160"/>
      <c r="L40" s="165">
        <f t="shared" ref="L40:L59" si="28">SUM(J40*200%)</f>
        <v>48</v>
      </c>
      <c r="M40" s="159"/>
    </row>
    <row r="41" spans="1:14" ht="16" x14ac:dyDescent="0.2">
      <c r="A41" s="691" t="s">
        <v>1150</v>
      </c>
      <c r="B41" s="692">
        <v>3</v>
      </c>
      <c r="C41" s="692" t="s">
        <v>46</v>
      </c>
      <c r="D41" s="691" t="s">
        <v>1151</v>
      </c>
      <c r="E41" s="691" t="s">
        <v>1152</v>
      </c>
      <c r="F41" s="693" t="s">
        <v>48</v>
      </c>
      <c r="G41" s="691" t="s">
        <v>14</v>
      </c>
      <c r="H41" s="691" t="s">
        <v>295</v>
      </c>
      <c r="I41" s="694">
        <v>270</v>
      </c>
      <c r="J41" s="695">
        <f t="shared" si="27"/>
        <v>324</v>
      </c>
      <c r="K41" s="696"/>
      <c r="L41" s="697">
        <f t="shared" si="28"/>
        <v>648</v>
      </c>
      <c r="M41" s="159"/>
    </row>
    <row r="42" spans="1:14" ht="16" x14ac:dyDescent="0.2">
      <c r="A42" s="691" t="s">
        <v>1153</v>
      </c>
      <c r="B42" s="692">
        <v>1</v>
      </c>
      <c r="C42" s="692" t="s">
        <v>11</v>
      </c>
      <c r="D42" s="691" t="s">
        <v>1154</v>
      </c>
      <c r="E42" s="691" t="s">
        <v>1155</v>
      </c>
      <c r="F42" s="693" t="s">
        <v>48</v>
      </c>
      <c r="G42" s="691" t="s">
        <v>14</v>
      </c>
      <c r="H42" s="691" t="s">
        <v>295</v>
      </c>
      <c r="I42" s="694">
        <v>90</v>
      </c>
      <c r="J42" s="695">
        <f t="shared" ref="J42" si="29">SUM(I42*1.2)</f>
        <v>108</v>
      </c>
      <c r="K42" s="696"/>
      <c r="L42" s="697">
        <f t="shared" ref="L42" si="30">SUM(J42*200%)</f>
        <v>216</v>
      </c>
      <c r="M42" s="159"/>
    </row>
    <row r="43" spans="1:14" ht="16" x14ac:dyDescent="0.2">
      <c r="A43" s="691" t="s">
        <v>1156</v>
      </c>
      <c r="B43" s="692">
        <v>2</v>
      </c>
      <c r="C43" s="692" t="s">
        <v>11</v>
      </c>
      <c r="D43" s="691"/>
      <c r="E43" s="691" t="s">
        <v>1157</v>
      </c>
      <c r="F43" s="693" t="s">
        <v>48</v>
      </c>
      <c r="G43" s="691" t="s">
        <v>14</v>
      </c>
      <c r="H43" s="691" t="s">
        <v>295</v>
      </c>
      <c r="I43" s="694">
        <v>90</v>
      </c>
      <c r="J43" s="695">
        <f t="shared" ref="J43" si="31">SUM(I43*1.2)</f>
        <v>108</v>
      </c>
      <c r="K43" s="696"/>
      <c r="L43" s="697">
        <f t="shared" ref="L43" si="32">SUM(J43*200%)</f>
        <v>216</v>
      </c>
      <c r="M43" s="159"/>
    </row>
    <row r="44" spans="1:14" ht="16" x14ac:dyDescent="0.2">
      <c r="A44" s="1" t="s">
        <v>1158</v>
      </c>
      <c r="B44" s="55">
        <v>1</v>
      </c>
      <c r="C44" s="55" t="s">
        <v>840</v>
      </c>
      <c r="D44" s="1" t="s">
        <v>1159</v>
      </c>
      <c r="E44" s="1" t="s">
        <v>849</v>
      </c>
      <c r="F44" s="80" t="s">
        <v>107</v>
      </c>
      <c r="G44" s="1" t="s">
        <v>843</v>
      </c>
      <c r="H44" s="1" t="s">
        <v>295</v>
      </c>
      <c r="I44" s="11">
        <v>420</v>
      </c>
      <c r="J44" s="14">
        <f t="shared" si="27"/>
        <v>504</v>
      </c>
      <c r="K44" s="160"/>
      <c r="L44" s="165">
        <f t="shared" si="28"/>
        <v>1008</v>
      </c>
      <c r="M44" s="159"/>
    </row>
    <row r="45" spans="1:14" ht="16" x14ac:dyDescent="0.2">
      <c r="A45" s="1" t="s">
        <v>1160</v>
      </c>
      <c r="B45" s="55">
        <v>1</v>
      </c>
      <c r="C45" s="55" t="s">
        <v>840</v>
      </c>
      <c r="D45" s="1" t="s">
        <v>841</v>
      </c>
      <c r="E45" s="1" t="s">
        <v>842</v>
      </c>
      <c r="F45" s="80"/>
      <c r="G45" s="1" t="s">
        <v>843</v>
      </c>
      <c r="H45" s="1" t="s">
        <v>834</v>
      </c>
      <c r="I45" s="11">
        <v>210</v>
      </c>
      <c r="J45" s="14">
        <f t="shared" si="27"/>
        <v>252</v>
      </c>
      <c r="K45" s="160"/>
      <c r="L45" s="165">
        <f t="shared" si="28"/>
        <v>504</v>
      </c>
      <c r="M45" s="159"/>
    </row>
    <row r="46" spans="1:14" ht="16" x14ac:dyDescent="0.2">
      <c r="A46" s="1" t="s">
        <v>1161</v>
      </c>
      <c r="B46" s="55">
        <v>1</v>
      </c>
      <c r="C46" s="55" t="s">
        <v>840</v>
      </c>
      <c r="D46" s="1" t="s">
        <v>845</v>
      </c>
      <c r="E46" s="1" t="s">
        <v>846</v>
      </c>
      <c r="F46" s="80" t="s">
        <v>107</v>
      </c>
      <c r="G46" s="1" t="s">
        <v>843</v>
      </c>
      <c r="H46" s="1" t="s">
        <v>295</v>
      </c>
      <c r="I46" s="11">
        <v>210</v>
      </c>
      <c r="J46" s="14">
        <f t="shared" si="27"/>
        <v>252</v>
      </c>
      <c r="K46" s="160"/>
      <c r="L46" s="165">
        <f t="shared" si="28"/>
        <v>504</v>
      </c>
      <c r="M46" s="159"/>
    </row>
    <row r="47" spans="1:14" ht="16" x14ac:dyDescent="0.2">
      <c r="A47" s="1" t="s">
        <v>1162</v>
      </c>
      <c r="B47" s="55">
        <v>1</v>
      </c>
      <c r="C47" s="55" t="s">
        <v>840</v>
      </c>
      <c r="D47" s="1" t="s">
        <v>1163</v>
      </c>
      <c r="E47" s="1" t="s">
        <v>1164</v>
      </c>
      <c r="F47" s="80" t="s">
        <v>464</v>
      </c>
      <c r="G47" s="1" t="s">
        <v>843</v>
      </c>
      <c r="H47" s="1" t="s">
        <v>295</v>
      </c>
      <c r="I47" s="11">
        <v>521</v>
      </c>
      <c r="J47" s="14">
        <f t="shared" si="27"/>
        <v>625.19999999999993</v>
      </c>
      <c r="K47" s="160"/>
      <c r="L47" s="165">
        <f t="shared" si="28"/>
        <v>1250.3999999999999</v>
      </c>
      <c r="M47" s="159"/>
    </row>
    <row r="48" spans="1:14" ht="16" x14ac:dyDescent="0.2">
      <c r="A48" s="1" t="s">
        <v>1165</v>
      </c>
      <c r="B48" s="55">
        <v>1</v>
      </c>
      <c r="C48" s="55" t="s">
        <v>840</v>
      </c>
      <c r="D48" s="1" t="s">
        <v>1166</v>
      </c>
      <c r="E48" s="1" t="s">
        <v>1167</v>
      </c>
      <c r="F48" s="80"/>
      <c r="G48" s="1" t="s">
        <v>843</v>
      </c>
      <c r="H48" s="1" t="s">
        <v>295</v>
      </c>
      <c r="I48" s="11">
        <v>265</v>
      </c>
      <c r="J48" s="14">
        <f t="shared" si="27"/>
        <v>318</v>
      </c>
      <c r="K48" s="160"/>
      <c r="L48" s="165">
        <f t="shared" si="28"/>
        <v>636</v>
      </c>
      <c r="M48" s="159"/>
    </row>
    <row r="49" spans="1:13" ht="16" x14ac:dyDescent="0.2">
      <c r="A49" s="1" t="s">
        <v>1168</v>
      </c>
      <c r="B49" s="55">
        <v>1</v>
      </c>
      <c r="C49" s="55" t="s">
        <v>840</v>
      </c>
      <c r="D49" s="1" t="s">
        <v>1169</v>
      </c>
      <c r="E49" s="1" t="s">
        <v>1170</v>
      </c>
      <c r="F49" s="80" t="s">
        <v>464</v>
      </c>
      <c r="G49" s="1" t="s">
        <v>843</v>
      </c>
      <c r="H49" s="1" t="s">
        <v>295</v>
      </c>
      <c r="I49" s="11">
        <v>256</v>
      </c>
      <c r="J49" s="14">
        <f t="shared" si="27"/>
        <v>307.2</v>
      </c>
      <c r="K49" s="160"/>
      <c r="L49" s="165">
        <f t="shared" si="28"/>
        <v>614.4</v>
      </c>
      <c r="M49" s="159"/>
    </row>
    <row r="50" spans="1:13" ht="16" x14ac:dyDescent="0.2">
      <c r="A50" s="1" t="s">
        <v>850</v>
      </c>
      <c r="B50" s="55">
        <v>1</v>
      </c>
      <c r="C50" s="55" t="s">
        <v>46</v>
      </c>
      <c r="D50" s="1" t="s">
        <v>1171</v>
      </c>
      <c r="E50" s="1" t="s">
        <v>1172</v>
      </c>
      <c r="F50" s="80" t="s">
        <v>48</v>
      </c>
      <c r="G50" s="1" t="s">
        <v>14</v>
      </c>
      <c r="H50" s="1" t="s">
        <v>834</v>
      </c>
      <c r="I50" s="11">
        <v>125</v>
      </c>
      <c r="J50" s="14">
        <f t="shared" si="27"/>
        <v>150</v>
      </c>
      <c r="K50" s="160"/>
      <c r="L50" s="165">
        <f t="shared" si="28"/>
        <v>300</v>
      </c>
      <c r="M50" s="159"/>
    </row>
    <row r="51" spans="1:13" ht="16" x14ac:dyDescent="0.2">
      <c r="A51" s="1" t="s">
        <v>1173</v>
      </c>
      <c r="B51" s="55">
        <v>1</v>
      </c>
      <c r="C51" s="55" t="s">
        <v>46</v>
      </c>
      <c r="D51" s="1"/>
      <c r="E51" s="1" t="s">
        <v>1174</v>
      </c>
      <c r="F51" s="80" t="s">
        <v>48</v>
      </c>
      <c r="G51" s="1" t="s">
        <v>14</v>
      </c>
      <c r="H51" s="1" t="s">
        <v>295</v>
      </c>
      <c r="I51" s="11">
        <v>50</v>
      </c>
      <c r="J51" s="14">
        <f t="shared" si="27"/>
        <v>60</v>
      </c>
      <c r="K51" s="160"/>
      <c r="L51" s="165">
        <f t="shared" si="28"/>
        <v>120</v>
      </c>
      <c r="M51" s="159"/>
    </row>
    <row r="52" spans="1:13" ht="16" x14ac:dyDescent="0.2">
      <c r="A52" s="1" t="s">
        <v>855</v>
      </c>
      <c r="B52" s="55">
        <v>1</v>
      </c>
      <c r="C52" s="55" t="s">
        <v>1175</v>
      </c>
      <c r="D52" s="1" t="s">
        <v>421</v>
      </c>
      <c r="E52" s="1" t="s">
        <v>422</v>
      </c>
      <c r="F52" s="80" t="s">
        <v>48</v>
      </c>
      <c r="G52" s="1" t="s">
        <v>1176</v>
      </c>
      <c r="H52" s="1" t="s">
        <v>834</v>
      </c>
      <c r="I52" s="11">
        <v>49.5</v>
      </c>
      <c r="J52" s="14">
        <f t="shared" si="27"/>
        <v>59.4</v>
      </c>
      <c r="K52" s="160"/>
      <c r="L52" s="165">
        <f t="shared" si="28"/>
        <v>118.8</v>
      </c>
      <c r="M52" s="159"/>
    </row>
    <row r="53" spans="1:13" ht="16" x14ac:dyDescent="0.2">
      <c r="A53" s="1" t="s">
        <v>856</v>
      </c>
      <c r="B53" s="55"/>
      <c r="C53" s="55" t="s">
        <v>11</v>
      </c>
      <c r="D53" s="1" t="s">
        <v>857</v>
      </c>
      <c r="E53" s="1" t="s">
        <v>858</v>
      </c>
      <c r="F53" s="80" t="s">
        <v>48</v>
      </c>
      <c r="G53" s="1" t="s">
        <v>14</v>
      </c>
      <c r="H53" s="1" t="s">
        <v>230</v>
      </c>
      <c r="I53" s="11">
        <v>110</v>
      </c>
      <c r="J53" s="14">
        <f>SUM(I53*1.2)</f>
        <v>132</v>
      </c>
      <c r="K53" s="160"/>
      <c r="L53" s="165">
        <f t="shared" ref="L53" si="33">SUM(J53*200%)</f>
        <v>264</v>
      </c>
      <c r="M53" s="159"/>
    </row>
    <row r="54" spans="1:13" ht="16" x14ac:dyDescent="0.2">
      <c r="A54" s="1" t="s">
        <v>859</v>
      </c>
      <c r="B54" s="55">
        <v>1</v>
      </c>
      <c r="C54" s="55" t="s">
        <v>46</v>
      </c>
      <c r="D54" s="1" t="s">
        <v>860</v>
      </c>
      <c r="E54" s="1" t="s">
        <v>861</v>
      </c>
      <c r="F54" s="80" t="s">
        <v>48</v>
      </c>
      <c r="G54" s="1" t="s">
        <v>14</v>
      </c>
      <c r="H54" s="1" t="s">
        <v>230</v>
      </c>
      <c r="I54" s="11">
        <v>14.5</v>
      </c>
      <c r="J54" s="14">
        <f>SUM(I54*1.2)</f>
        <v>17.399999999999999</v>
      </c>
      <c r="K54" s="160"/>
      <c r="L54" s="165">
        <f t="shared" si="28"/>
        <v>34.799999999999997</v>
      </c>
      <c r="M54" s="159"/>
    </row>
    <row r="55" spans="1:13" ht="16" x14ac:dyDescent="0.2">
      <c r="A55" s="1" t="s">
        <v>862</v>
      </c>
      <c r="B55" s="55">
        <v>2</v>
      </c>
      <c r="C55" s="55" t="s">
        <v>46</v>
      </c>
      <c r="D55" s="1"/>
      <c r="E55" s="1" t="s">
        <v>1177</v>
      </c>
      <c r="F55" s="80" t="s">
        <v>48</v>
      </c>
      <c r="G55" s="1" t="s">
        <v>14</v>
      </c>
      <c r="H55" s="1" t="s">
        <v>295</v>
      </c>
      <c r="I55" s="11">
        <v>370</v>
      </c>
      <c r="J55" s="14">
        <f t="shared" si="27"/>
        <v>444</v>
      </c>
      <c r="K55" s="160"/>
      <c r="L55" s="165">
        <f t="shared" si="28"/>
        <v>888</v>
      </c>
      <c r="M55" s="159"/>
    </row>
    <row r="56" spans="1:13" ht="16" x14ac:dyDescent="0.2">
      <c r="A56" s="1" t="s">
        <v>1050</v>
      </c>
      <c r="B56" s="55">
        <v>2</v>
      </c>
      <c r="C56" s="55" t="s">
        <v>46</v>
      </c>
      <c r="D56" s="1"/>
      <c r="E56" s="1" t="s">
        <v>1178</v>
      </c>
      <c r="F56" s="80" t="s">
        <v>48</v>
      </c>
      <c r="G56" s="1" t="s">
        <v>14</v>
      </c>
      <c r="H56" s="1" t="s">
        <v>295</v>
      </c>
      <c r="I56" s="11">
        <v>250</v>
      </c>
      <c r="J56" s="14">
        <f t="shared" si="27"/>
        <v>300</v>
      </c>
      <c r="K56" s="160"/>
      <c r="L56" s="165">
        <f t="shared" si="28"/>
        <v>600</v>
      </c>
      <c r="M56" s="159"/>
    </row>
    <row r="57" spans="1:13" ht="16" x14ac:dyDescent="0.2">
      <c r="A57" s="1" t="s">
        <v>864</v>
      </c>
      <c r="B57" s="55">
        <v>1</v>
      </c>
      <c r="C57" s="55" t="s">
        <v>526</v>
      </c>
      <c r="D57" s="1" t="s">
        <v>1179</v>
      </c>
      <c r="E57" s="1" t="s">
        <v>1180</v>
      </c>
      <c r="F57" s="80"/>
      <c r="G57" s="1" t="s">
        <v>1055</v>
      </c>
      <c r="H57" s="1" t="s">
        <v>834</v>
      </c>
      <c r="I57" s="11">
        <v>2245</v>
      </c>
      <c r="J57" s="14">
        <f t="shared" si="27"/>
        <v>2694</v>
      </c>
      <c r="K57" s="160">
        <f t="shared" ref="K57:K59" si="34">SUM(J57*150%)</f>
        <v>4041</v>
      </c>
      <c r="L57" s="165">
        <f t="shared" si="28"/>
        <v>5388</v>
      </c>
      <c r="M57" s="159"/>
    </row>
    <row r="58" spans="1:13" ht="16" x14ac:dyDescent="0.2">
      <c r="A58" s="1" t="s">
        <v>1181</v>
      </c>
      <c r="B58" s="55">
        <v>1</v>
      </c>
      <c r="C58" s="55" t="s">
        <v>526</v>
      </c>
      <c r="D58" s="1" t="s">
        <v>1182</v>
      </c>
      <c r="E58" s="1" t="s">
        <v>1183</v>
      </c>
      <c r="F58" s="80" t="s">
        <v>255</v>
      </c>
      <c r="G58" s="1" t="s">
        <v>1055</v>
      </c>
      <c r="H58" s="1" t="s">
        <v>57</v>
      </c>
      <c r="I58" s="11">
        <v>2900</v>
      </c>
      <c r="J58" s="14">
        <f t="shared" si="27"/>
        <v>3480</v>
      </c>
      <c r="K58" s="160">
        <f t="shared" si="34"/>
        <v>5220</v>
      </c>
      <c r="L58" s="165">
        <f t="shared" si="28"/>
        <v>6960</v>
      </c>
    </row>
    <row r="59" spans="1:13" ht="16" x14ac:dyDescent="0.2">
      <c r="A59" s="192" t="s">
        <v>1184</v>
      </c>
      <c r="B59" s="229">
        <v>1</v>
      </c>
      <c r="C59" s="203" t="s">
        <v>526</v>
      </c>
      <c r="D59" s="194" t="s">
        <v>314</v>
      </c>
      <c r="E59" s="194" t="s">
        <v>1185</v>
      </c>
      <c r="F59" s="203" t="s">
        <v>255</v>
      </c>
      <c r="G59" s="194" t="s">
        <v>314</v>
      </c>
      <c r="H59" s="194" t="s">
        <v>23</v>
      </c>
      <c r="I59" s="11">
        <v>3190</v>
      </c>
      <c r="J59" s="14">
        <f t="shared" si="27"/>
        <v>3828</v>
      </c>
      <c r="K59" s="160">
        <f t="shared" si="34"/>
        <v>5742</v>
      </c>
      <c r="L59" s="165">
        <f t="shared" si="28"/>
        <v>7656</v>
      </c>
    </row>
    <row r="60" spans="1:13" ht="16" x14ac:dyDescent="0.2">
      <c r="A60" s="1" t="s">
        <v>1186</v>
      </c>
      <c r="B60" s="55">
        <v>1</v>
      </c>
      <c r="C60" s="55" t="s">
        <v>526</v>
      </c>
      <c r="D60" s="1"/>
      <c r="E60" s="1" t="s">
        <v>1187</v>
      </c>
      <c r="F60" s="80" t="s">
        <v>255</v>
      </c>
      <c r="G60" s="1" t="s">
        <v>1055</v>
      </c>
      <c r="H60" s="1" t="s">
        <v>57</v>
      </c>
      <c r="I60" s="11">
        <v>3500</v>
      </c>
      <c r="J60" s="14">
        <f t="shared" ref="J60" si="35">SUM(I60*1.2)</f>
        <v>4200</v>
      </c>
      <c r="K60" s="160">
        <f t="shared" ref="K60" si="36">SUM(J60*150%)</f>
        <v>6300</v>
      </c>
      <c r="L60" s="165">
        <f t="shared" ref="L60" si="37">SUM(J60*200%)</f>
        <v>8400</v>
      </c>
    </row>
    <row r="61" spans="1:13" ht="16" x14ac:dyDescent="0.2">
      <c r="A61" s="1" t="s">
        <v>871</v>
      </c>
      <c r="B61" s="55">
        <v>1</v>
      </c>
      <c r="C61" s="55" t="s">
        <v>526</v>
      </c>
      <c r="D61" s="1" t="s">
        <v>1188</v>
      </c>
      <c r="E61" s="1" t="s">
        <v>1189</v>
      </c>
      <c r="F61" s="80" t="s">
        <v>48</v>
      </c>
      <c r="G61" s="1" t="s">
        <v>425</v>
      </c>
      <c r="H61" s="1" t="s">
        <v>834</v>
      </c>
      <c r="I61" s="11">
        <v>24</v>
      </c>
      <c r="J61" s="14">
        <f t="shared" si="27"/>
        <v>28.799999999999997</v>
      </c>
      <c r="K61" s="160"/>
      <c r="L61" s="165">
        <f t="shared" ref="L61" si="38">SUM(J61*200%)</f>
        <v>57.599999999999994</v>
      </c>
    </row>
    <row r="62" spans="1:13" ht="16" x14ac:dyDescent="0.2">
      <c r="A62" s="1" t="s">
        <v>874</v>
      </c>
      <c r="B62" s="55">
        <v>1</v>
      </c>
      <c r="C62" s="55" t="s">
        <v>526</v>
      </c>
      <c r="D62" s="1" t="s">
        <v>1190</v>
      </c>
      <c r="E62" s="1" t="s">
        <v>1191</v>
      </c>
      <c r="F62" s="80" t="s">
        <v>255</v>
      </c>
      <c r="G62" s="1" t="s">
        <v>1055</v>
      </c>
      <c r="H62" s="1" t="s">
        <v>834</v>
      </c>
      <c r="I62" s="11">
        <v>655</v>
      </c>
      <c r="J62" s="14">
        <f t="shared" si="27"/>
        <v>786</v>
      </c>
      <c r="K62" s="160"/>
      <c r="L62" s="165">
        <f t="shared" ref="L62:L75" si="39">SUM(J62*200%)</f>
        <v>1572</v>
      </c>
    </row>
    <row r="63" spans="1:13" ht="16" x14ac:dyDescent="0.2">
      <c r="A63" s="1" t="s">
        <v>1062</v>
      </c>
      <c r="B63" s="55">
        <v>1</v>
      </c>
      <c r="C63" s="55" t="s">
        <v>526</v>
      </c>
      <c r="D63" s="1" t="s">
        <v>1192</v>
      </c>
      <c r="E63" s="1" t="s">
        <v>1193</v>
      </c>
      <c r="F63" s="80" t="s">
        <v>48</v>
      </c>
      <c r="G63" s="1" t="s">
        <v>425</v>
      </c>
      <c r="H63" s="1" t="s">
        <v>834</v>
      </c>
      <c r="I63" s="11">
        <v>25</v>
      </c>
      <c r="J63" s="14">
        <f t="shared" si="27"/>
        <v>30</v>
      </c>
      <c r="K63" s="160"/>
      <c r="L63" s="165">
        <f t="shared" si="39"/>
        <v>60</v>
      </c>
    </row>
    <row r="64" spans="1:13" ht="16" x14ac:dyDescent="0.2">
      <c r="A64" s="1" t="s">
        <v>879</v>
      </c>
      <c r="B64" s="55">
        <v>1</v>
      </c>
      <c r="C64" s="55" t="s">
        <v>526</v>
      </c>
      <c r="D64" s="1" t="s">
        <v>1192</v>
      </c>
      <c r="E64" s="1" t="s">
        <v>1194</v>
      </c>
      <c r="F64" s="80" t="s">
        <v>48</v>
      </c>
      <c r="G64" s="1" t="s">
        <v>425</v>
      </c>
      <c r="H64" s="1" t="s">
        <v>230</v>
      </c>
      <c r="I64" s="11">
        <v>25</v>
      </c>
      <c r="J64" s="14">
        <f t="shared" si="27"/>
        <v>30</v>
      </c>
      <c r="K64" s="160"/>
      <c r="L64" s="165">
        <f t="shared" si="39"/>
        <v>60</v>
      </c>
    </row>
    <row r="65" spans="1:12" ht="16" x14ac:dyDescent="0.2">
      <c r="A65" s="1" t="s">
        <v>881</v>
      </c>
      <c r="B65" s="55">
        <v>1</v>
      </c>
      <c r="C65" s="55" t="s">
        <v>46</v>
      </c>
      <c r="D65" s="1" t="s">
        <v>1195</v>
      </c>
      <c r="E65" s="1" t="s">
        <v>1196</v>
      </c>
      <c r="F65" s="80" t="s">
        <v>48</v>
      </c>
      <c r="G65" s="1" t="s">
        <v>884</v>
      </c>
      <c r="H65" s="1" t="s">
        <v>834</v>
      </c>
      <c r="I65" s="11">
        <v>68</v>
      </c>
      <c r="J65" s="14">
        <f t="shared" si="27"/>
        <v>81.599999999999994</v>
      </c>
      <c r="K65" s="160"/>
      <c r="L65" s="165">
        <f t="shared" si="39"/>
        <v>163.19999999999999</v>
      </c>
    </row>
    <row r="66" spans="1:12" ht="16" x14ac:dyDescent="0.2">
      <c r="A66" s="1" t="s">
        <v>885</v>
      </c>
      <c r="B66" s="74">
        <v>6</v>
      </c>
      <c r="C66" s="55" t="s">
        <v>46</v>
      </c>
      <c r="D66" s="1"/>
      <c r="E66" s="1" t="s">
        <v>1197</v>
      </c>
      <c r="F66" s="101" t="s">
        <v>48</v>
      </c>
      <c r="G66" s="1" t="s">
        <v>14</v>
      </c>
      <c r="H66" s="1" t="s">
        <v>834</v>
      </c>
      <c r="I66" s="11">
        <v>10</v>
      </c>
      <c r="J66" s="14">
        <f t="shared" si="27"/>
        <v>12</v>
      </c>
      <c r="K66" s="160"/>
      <c r="L66" s="165">
        <f t="shared" si="39"/>
        <v>24</v>
      </c>
    </row>
    <row r="67" spans="1:12" ht="16" x14ac:dyDescent="0.2">
      <c r="A67" s="210" t="s">
        <v>1198</v>
      </c>
      <c r="B67" s="189">
        <v>1</v>
      </c>
      <c r="C67" s="253" t="s">
        <v>526</v>
      </c>
      <c r="D67" s="1" t="s">
        <v>1199</v>
      </c>
      <c r="E67" s="1" t="s">
        <v>1200</v>
      </c>
      <c r="F67" s="101" t="s">
        <v>48</v>
      </c>
      <c r="G67" s="1" t="s">
        <v>14</v>
      </c>
      <c r="H67" s="1" t="s">
        <v>29</v>
      </c>
      <c r="I67" s="11">
        <v>40</v>
      </c>
      <c r="J67" s="14">
        <f t="shared" ref="J67" si="40">SUM(I67*1.2)</f>
        <v>48</v>
      </c>
      <c r="K67" s="160"/>
      <c r="L67" s="165">
        <f t="shared" ref="L67" si="41">SUM(J67*200%)</f>
        <v>96</v>
      </c>
    </row>
    <row r="68" spans="1:12" ht="16" x14ac:dyDescent="0.2">
      <c r="A68" s="1" t="s">
        <v>1201</v>
      </c>
      <c r="B68" s="254">
        <v>1</v>
      </c>
      <c r="C68" s="55" t="s">
        <v>46</v>
      </c>
      <c r="D68" s="1" t="s">
        <v>1202</v>
      </c>
      <c r="E68" s="1" t="s">
        <v>1203</v>
      </c>
      <c r="F68" s="80" t="s">
        <v>48</v>
      </c>
      <c r="G68" s="1" t="s">
        <v>14</v>
      </c>
      <c r="H68" s="1" t="s">
        <v>57</v>
      </c>
      <c r="I68" s="11">
        <v>115</v>
      </c>
      <c r="J68" s="14">
        <f t="shared" si="27"/>
        <v>138</v>
      </c>
      <c r="K68" s="160"/>
      <c r="L68" s="165">
        <f t="shared" si="39"/>
        <v>276</v>
      </c>
    </row>
    <row r="69" spans="1:12" ht="16" x14ac:dyDescent="0.2">
      <c r="A69" s="1" t="s">
        <v>1204</v>
      </c>
      <c r="B69" s="254">
        <v>1</v>
      </c>
      <c r="C69" s="55" t="s">
        <v>11</v>
      </c>
      <c r="D69" s="1" t="s">
        <v>1205</v>
      </c>
      <c r="E69" s="1" t="s">
        <v>1206</v>
      </c>
      <c r="F69" s="80" t="s">
        <v>48</v>
      </c>
      <c r="G69" s="1" t="s">
        <v>1207</v>
      </c>
      <c r="H69" s="1" t="s">
        <v>57</v>
      </c>
      <c r="I69" s="11">
        <v>2</v>
      </c>
      <c r="J69" s="14">
        <f t="shared" ref="J69" si="42">SUM(I69*1.2)</f>
        <v>2.4</v>
      </c>
      <c r="K69" s="160"/>
      <c r="L69" s="165">
        <f t="shared" ref="L69" si="43">SUM(J69*200%)</f>
        <v>4.8</v>
      </c>
    </row>
    <row r="70" spans="1:12" ht="16" x14ac:dyDescent="0.2">
      <c r="A70" s="1" t="s">
        <v>1208</v>
      </c>
      <c r="B70" s="254">
        <v>1</v>
      </c>
      <c r="C70" s="55" t="s">
        <v>11</v>
      </c>
      <c r="D70" s="1" t="s">
        <v>1209</v>
      </c>
      <c r="E70" s="1" t="s">
        <v>1210</v>
      </c>
      <c r="F70" s="80" t="s">
        <v>48</v>
      </c>
      <c r="G70" s="1" t="s">
        <v>1211</v>
      </c>
      <c r="H70" s="1" t="s">
        <v>387</v>
      </c>
      <c r="I70" s="11">
        <v>225</v>
      </c>
      <c r="J70" s="14">
        <f t="shared" ref="J70" si="44">SUM(I70*1.2)</f>
        <v>270</v>
      </c>
      <c r="K70" s="160"/>
      <c r="L70" s="165">
        <f t="shared" ref="L70" si="45">SUM(J70*200%)</f>
        <v>540</v>
      </c>
    </row>
    <row r="71" spans="1:12" ht="16" x14ac:dyDescent="0.2">
      <c r="A71" s="1" t="s">
        <v>1212</v>
      </c>
      <c r="B71" s="80" t="s">
        <v>1067</v>
      </c>
      <c r="C71" s="55" t="s">
        <v>46</v>
      </c>
      <c r="D71" s="1" t="s">
        <v>440</v>
      </c>
      <c r="E71" s="1" t="s">
        <v>441</v>
      </c>
      <c r="F71" s="101" t="s">
        <v>132</v>
      </c>
      <c r="G71" s="1" t="s">
        <v>14</v>
      </c>
      <c r="H71" s="1" t="s">
        <v>834</v>
      </c>
      <c r="I71" s="11">
        <v>10</v>
      </c>
      <c r="J71" s="14">
        <f t="shared" si="27"/>
        <v>12</v>
      </c>
      <c r="K71" s="160"/>
      <c r="L71" s="165">
        <f t="shared" si="39"/>
        <v>24</v>
      </c>
    </row>
    <row r="72" spans="1:12" ht="16" x14ac:dyDescent="0.2">
      <c r="A72" s="1" t="s">
        <v>436</v>
      </c>
      <c r="B72" s="80" t="s">
        <v>1067</v>
      </c>
      <c r="C72" s="55" t="s">
        <v>46</v>
      </c>
      <c r="D72" s="1" t="s">
        <v>1213</v>
      </c>
      <c r="E72" s="1" t="s">
        <v>438</v>
      </c>
      <c r="F72" s="80" t="s">
        <v>132</v>
      </c>
      <c r="G72" s="1" t="s">
        <v>14</v>
      </c>
      <c r="H72" s="1" t="s">
        <v>834</v>
      </c>
      <c r="I72" s="11">
        <v>85</v>
      </c>
      <c r="J72" s="14">
        <f t="shared" si="27"/>
        <v>102</v>
      </c>
      <c r="K72" s="160"/>
      <c r="L72" s="165">
        <f t="shared" si="39"/>
        <v>204</v>
      </c>
    </row>
    <row r="73" spans="1:12" ht="16" x14ac:dyDescent="0.2">
      <c r="A73" s="1" t="s">
        <v>896</v>
      </c>
      <c r="B73" s="55">
        <v>1</v>
      </c>
      <c r="C73" s="55" t="s">
        <v>46</v>
      </c>
      <c r="D73" s="1"/>
      <c r="E73" s="1" t="s">
        <v>1214</v>
      </c>
      <c r="F73" s="80" t="s">
        <v>48</v>
      </c>
      <c r="G73" s="1" t="s">
        <v>14</v>
      </c>
      <c r="H73" s="1" t="s">
        <v>230</v>
      </c>
      <c r="I73" s="11">
        <v>50</v>
      </c>
      <c r="J73" s="14">
        <f t="shared" si="27"/>
        <v>60</v>
      </c>
      <c r="K73" s="160"/>
      <c r="L73" s="165">
        <f t="shared" si="39"/>
        <v>120</v>
      </c>
    </row>
    <row r="74" spans="1:12" ht="16" x14ac:dyDescent="0.2">
      <c r="A74" s="1" t="s">
        <v>1215</v>
      </c>
      <c r="B74" s="74">
        <v>1</v>
      </c>
      <c r="C74" s="55" t="s">
        <v>46</v>
      </c>
      <c r="D74" s="1" t="s">
        <v>1216</v>
      </c>
      <c r="E74" s="1" t="s">
        <v>1217</v>
      </c>
      <c r="F74" s="80" t="s">
        <v>48</v>
      </c>
      <c r="G74" s="1" t="s">
        <v>14</v>
      </c>
      <c r="H74" s="1" t="s">
        <v>57</v>
      </c>
      <c r="I74" s="11">
        <v>40</v>
      </c>
      <c r="J74" s="14">
        <f t="shared" si="27"/>
        <v>48</v>
      </c>
      <c r="K74" s="160"/>
      <c r="L74" s="165">
        <f t="shared" si="39"/>
        <v>96</v>
      </c>
    </row>
    <row r="75" spans="1:12" ht="16" x14ac:dyDescent="0.2">
      <c r="A75" s="1" t="s">
        <v>898</v>
      </c>
      <c r="B75" s="55">
        <v>1</v>
      </c>
      <c r="C75" s="55" t="s">
        <v>46</v>
      </c>
      <c r="D75" s="1"/>
      <c r="E75" s="1" t="s">
        <v>1218</v>
      </c>
      <c r="F75" s="80" t="s">
        <v>48</v>
      </c>
      <c r="G75" s="1" t="s">
        <v>14</v>
      </c>
      <c r="H75" s="1" t="s">
        <v>230</v>
      </c>
      <c r="I75" s="11">
        <v>180</v>
      </c>
      <c r="J75" s="14">
        <f t="shared" si="27"/>
        <v>216</v>
      </c>
      <c r="K75" s="160"/>
      <c r="L75" s="165">
        <f t="shared" si="39"/>
        <v>432</v>
      </c>
    </row>
    <row r="76" spans="1:12" ht="16" x14ac:dyDescent="0.2">
      <c r="A76" s="82"/>
      <c r="B76" s="83"/>
      <c r="C76" s="83"/>
      <c r="D76" s="82"/>
      <c r="E76" s="82"/>
      <c r="F76" s="88"/>
      <c r="G76" s="82"/>
      <c r="H76" s="82"/>
      <c r="I76" s="84"/>
      <c r="J76" s="85"/>
      <c r="K76" s="85"/>
    </row>
    <row r="77" spans="1:12" ht="16" x14ac:dyDescent="0.2">
      <c r="A77" s="94" t="s">
        <v>900</v>
      </c>
      <c r="B77" s="95"/>
      <c r="C77" s="95"/>
      <c r="D77" s="96"/>
      <c r="E77" s="96"/>
      <c r="F77" s="97"/>
      <c r="G77" s="96"/>
      <c r="H77" s="96"/>
      <c r="I77" s="98"/>
      <c r="J77" s="99"/>
      <c r="K77" s="99"/>
    </row>
    <row r="78" spans="1:12" ht="16" x14ac:dyDescent="0.2">
      <c r="A78" s="1" t="s">
        <v>1219</v>
      </c>
      <c r="B78" s="80"/>
      <c r="C78" s="55" t="s">
        <v>902</v>
      </c>
      <c r="D78" s="1" t="s">
        <v>323</v>
      </c>
      <c r="E78" s="1" t="s">
        <v>324</v>
      </c>
      <c r="F78" s="80" t="s">
        <v>639</v>
      </c>
      <c r="G78" s="1" t="s">
        <v>333</v>
      </c>
      <c r="H78" s="1" t="s">
        <v>834</v>
      </c>
      <c r="I78" s="11">
        <v>950</v>
      </c>
      <c r="J78" s="14">
        <f>SUM(I78*1.2)</f>
        <v>1140</v>
      </c>
      <c r="K78" s="160"/>
      <c r="L78" s="165">
        <v>3500</v>
      </c>
    </row>
    <row r="79" spans="1:12" ht="16" x14ac:dyDescent="0.2">
      <c r="A79" s="1" t="s">
        <v>1220</v>
      </c>
      <c r="B79" s="55">
        <v>1</v>
      </c>
      <c r="C79" s="55" t="s">
        <v>902</v>
      </c>
      <c r="D79" s="1" t="s">
        <v>327</v>
      </c>
      <c r="E79" s="1" t="s">
        <v>328</v>
      </c>
      <c r="F79" s="80" t="s">
        <v>1221</v>
      </c>
      <c r="G79" s="1" t="s">
        <v>333</v>
      </c>
      <c r="H79" s="1" t="s">
        <v>834</v>
      </c>
      <c r="I79" s="11">
        <v>950</v>
      </c>
      <c r="J79" s="14">
        <f t="shared" ref="J79:J81" si="46">SUM(I79*1.2)</f>
        <v>1140</v>
      </c>
      <c r="K79" s="160"/>
      <c r="L79" s="165">
        <v>3500</v>
      </c>
    </row>
    <row r="80" spans="1:12" ht="16" x14ac:dyDescent="0.2">
      <c r="A80" s="1" t="s">
        <v>1076</v>
      </c>
      <c r="B80" s="55">
        <v>1</v>
      </c>
      <c r="C80" s="55" t="s">
        <v>46</v>
      </c>
      <c r="D80" s="1" t="s">
        <v>1077</v>
      </c>
      <c r="E80" s="1" t="s">
        <v>1078</v>
      </c>
      <c r="F80" s="80"/>
      <c r="G80" s="1"/>
      <c r="H80" s="1" t="s">
        <v>163</v>
      </c>
      <c r="I80" s="11">
        <v>900</v>
      </c>
      <c r="J80" s="14">
        <f t="shared" si="46"/>
        <v>1080</v>
      </c>
      <c r="K80" s="160"/>
      <c r="L80" s="165">
        <f t="shared" ref="L80:L81" si="47">SUM(J80*200%)</f>
        <v>2160</v>
      </c>
    </row>
    <row r="81" spans="1:12" ht="16" x14ac:dyDescent="0.2">
      <c r="A81" s="1" t="s">
        <v>907</v>
      </c>
      <c r="B81" s="55">
        <v>1</v>
      </c>
      <c r="C81" s="55" t="s">
        <v>46</v>
      </c>
      <c r="D81" s="1" t="s">
        <v>1080</v>
      </c>
      <c r="E81" s="1" t="s">
        <v>909</v>
      </c>
      <c r="F81" s="80"/>
      <c r="G81" s="1"/>
      <c r="H81" s="1" t="s">
        <v>163</v>
      </c>
      <c r="I81" s="11">
        <v>105</v>
      </c>
      <c r="J81" s="14">
        <f t="shared" si="46"/>
        <v>126</v>
      </c>
      <c r="K81" s="160"/>
      <c r="L81" s="165">
        <f t="shared" si="47"/>
        <v>252</v>
      </c>
    </row>
    <row r="83" spans="1:12" x14ac:dyDescent="0.2">
      <c r="A83" s="676" t="s">
        <v>986</v>
      </c>
    </row>
  </sheetData>
  <autoFilter ref="A1:L36" xr:uid="{87F54EF4-0375-4946-A270-08FE12C53FAA}"/>
  <sortState xmlns:xlrd2="http://schemas.microsoft.com/office/spreadsheetml/2017/richdata2" ref="A39:K75">
    <sortCondition ref="A39:A75"/>
  </sortState>
  <phoneticPr fontId="4" type="noConversion"/>
  <pageMargins left="0.25" right="0.25" top="0.75" bottom="0.75" header="0.3" footer="0.3"/>
  <pageSetup scale="9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9AED-8EB2-42E1-81C2-538F967729EC}">
  <sheetPr>
    <pageSetUpPr fitToPage="1"/>
  </sheetPr>
  <dimension ref="A1:O69"/>
  <sheetViews>
    <sheetView workbookViewId="0">
      <pane ySplit="1" topLeftCell="A2" activePane="bottomLeft" state="frozen"/>
      <selection pane="bottomLeft" activeCell="A11" sqref="A2:XFD11"/>
    </sheetView>
  </sheetViews>
  <sheetFormatPr baseColWidth="10" defaultColWidth="8.83203125" defaultRowHeight="15" x14ac:dyDescent="0.2"/>
  <cols>
    <col min="1" max="1" width="54.83203125" customWidth="1"/>
    <col min="2" max="2" width="22.5" customWidth="1"/>
    <col min="3" max="3" width="21.83203125" bestFit="1" customWidth="1"/>
    <col min="4" max="4" width="28.6640625" bestFit="1" customWidth="1"/>
    <col min="5" max="5" width="18.5" bestFit="1" customWidth="1"/>
    <col min="6" max="6" width="17.1640625" bestFit="1" customWidth="1"/>
    <col min="7" max="7" width="10.83203125" bestFit="1" customWidth="1"/>
    <col min="8" max="8" width="16.5" bestFit="1" customWidth="1"/>
    <col min="9" max="9" width="12.5" bestFit="1" customWidth="1"/>
    <col min="10" max="10" width="10.83203125" style="78" bestFit="1" customWidth="1"/>
    <col min="11" max="11" width="13.33203125" customWidth="1"/>
    <col min="12" max="12" width="11.1640625" customWidth="1"/>
    <col min="13" max="13" width="10.83203125" customWidth="1"/>
  </cols>
  <sheetData>
    <row r="1" spans="1:13" ht="34" x14ac:dyDescent="0.2">
      <c r="A1" s="216" t="s">
        <v>37</v>
      </c>
      <c r="B1" s="216" t="s">
        <v>1222</v>
      </c>
      <c r="C1" s="216" t="s">
        <v>1</v>
      </c>
      <c r="D1" s="216" t="s">
        <v>1223</v>
      </c>
      <c r="E1" s="216" t="s">
        <v>663</v>
      </c>
      <c r="F1" s="217" t="s">
        <v>4</v>
      </c>
      <c r="G1" s="216" t="s">
        <v>6</v>
      </c>
      <c r="H1" s="216" t="s">
        <v>1224</v>
      </c>
      <c r="I1" s="216" t="s">
        <v>40</v>
      </c>
      <c r="J1" s="218" t="s">
        <v>8</v>
      </c>
      <c r="K1" s="185" t="s">
        <v>42</v>
      </c>
      <c r="L1" s="185" t="s">
        <v>9</v>
      </c>
      <c r="M1" s="185" t="s">
        <v>1225</v>
      </c>
    </row>
    <row r="12" spans="1:13" ht="16" x14ac:dyDescent="0.2">
      <c r="A12" s="268"/>
      <c r="B12" s="268"/>
      <c r="C12" s="268"/>
      <c r="D12" s="268"/>
      <c r="E12" s="268"/>
      <c r="F12" s="268"/>
      <c r="G12" s="268"/>
      <c r="H12" s="268"/>
      <c r="I12" s="268"/>
      <c r="J12" s="274"/>
      <c r="K12" s="274"/>
      <c r="L12" s="274"/>
    </row>
    <row r="13" spans="1:13" ht="16" x14ac:dyDescent="0.2">
      <c r="A13" s="275" t="s">
        <v>1226</v>
      </c>
      <c r="B13" s="275" t="s">
        <v>1227</v>
      </c>
      <c r="C13" s="275" t="s">
        <v>1228</v>
      </c>
      <c r="D13" s="275"/>
      <c r="E13" s="282"/>
      <c r="F13" s="275" t="s">
        <v>1229</v>
      </c>
      <c r="G13" s="276" t="s">
        <v>57</v>
      </c>
      <c r="H13" s="276"/>
      <c r="I13" s="277"/>
      <c r="J13" s="166">
        <v>411</v>
      </c>
      <c r="K13" s="165"/>
      <c r="L13" s="165">
        <f>SUM(J13*200%)</f>
        <v>822</v>
      </c>
    </row>
    <row r="14" spans="1:13" ht="16" x14ac:dyDescent="0.2">
      <c r="A14" s="275" t="s">
        <v>1230</v>
      </c>
      <c r="B14" s="275" t="s">
        <v>1231</v>
      </c>
      <c r="C14" s="275" t="s">
        <v>1228</v>
      </c>
      <c r="D14" s="276">
        <v>5184544</v>
      </c>
      <c r="E14" s="282" t="s">
        <v>1232</v>
      </c>
      <c r="F14" s="275" t="s">
        <v>1229</v>
      </c>
      <c r="G14" s="276" t="s">
        <v>57</v>
      </c>
      <c r="H14" s="276"/>
      <c r="I14" s="277"/>
      <c r="J14" s="166">
        <v>156.34</v>
      </c>
      <c r="K14" s="165"/>
      <c r="L14" s="165">
        <f>SUM(J14*200%)</f>
        <v>312.68</v>
      </c>
    </row>
    <row r="15" spans="1:13" ht="16" x14ac:dyDescent="0.2">
      <c r="A15" s="212"/>
      <c r="B15" s="212"/>
      <c r="C15" s="212"/>
      <c r="D15" s="212"/>
      <c r="E15" s="212"/>
      <c r="F15" s="213"/>
      <c r="G15" s="212"/>
      <c r="H15" s="212"/>
      <c r="I15" s="212"/>
      <c r="J15" s="214"/>
      <c r="K15" s="215"/>
      <c r="L15" s="215"/>
    </row>
    <row r="16" spans="1:13" ht="16" x14ac:dyDescent="0.2">
      <c r="A16" s="168" t="s">
        <v>1233</v>
      </c>
      <c r="B16" s="168" t="s">
        <v>1234</v>
      </c>
      <c r="C16" s="168" t="s">
        <v>1234</v>
      </c>
      <c r="D16" s="168"/>
      <c r="E16" s="168" t="s">
        <v>1235</v>
      </c>
      <c r="F16" s="168"/>
      <c r="G16" s="168"/>
      <c r="H16" s="168"/>
      <c r="I16" s="168"/>
      <c r="J16" s="165">
        <v>7</v>
      </c>
      <c r="K16" s="165"/>
      <c r="L16" s="165">
        <f>SUM(J16*200%)</f>
        <v>14</v>
      </c>
    </row>
    <row r="17" spans="1:13" ht="16" x14ac:dyDescent="0.2">
      <c r="A17" s="1"/>
      <c r="B17" s="1"/>
      <c r="C17" s="1"/>
      <c r="D17" s="1"/>
      <c r="E17" s="1"/>
      <c r="F17" s="1"/>
      <c r="G17" s="1"/>
      <c r="H17" s="1"/>
      <c r="I17" s="1"/>
      <c r="J17" s="14"/>
      <c r="K17" s="160"/>
      <c r="L17" s="165">
        <f>SUM(J17*200%)</f>
        <v>0</v>
      </c>
    </row>
    <row r="18" spans="1:13" ht="16" x14ac:dyDescent="0.2">
      <c r="A18" s="1" t="s">
        <v>1236</v>
      </c>
      <c r="B18" s="1" t="s">
        <v>1237</v>
      </c>
      <c r="C18" s="1" t="s">
        <v>1237</v>
      </c>
      <c r="D18" s="1"/>
      <c r="E18" s="1" t="s">
        <v>1238</v>
      </c>
      <c r="F18" s="1" t="s">
        <v>1239</v>
      </c>
      <c r="G18" s="1"/>
      <c r="H18" s="1"/>
      <c r="I18" s="11">
        <v>670</v>
      </c>
      <c r="J18" s="14">
        <f>SUM(I18*1.2)</f>
        <v>804</v>
      </c>
      <c r="K18" s="160"/>
      <c r="L18" s="165">
        <f>SUM(J18*200%)</f>
        <v>1608</v>
      </c>
      <c r="M18">
        <v>1061</v>
      </c>
    </row>
    <row r="19" spans="1:13" ht="16" x14ac:dyDescent="0.2">
      <c r="A19" s="1" t="s">
        <v>1240</v>
      </c>
      <c r="B19" s="1" t="s">
        <v>11</v>
      </c>
      <c r="C19" s="1" t="s">
        <v>318</v>
      </c>
      <c r="D19" s="1" t="s">
        <v>1241</v>
      </c>
      <c r="E19" s="1" t="s">
        <v>1242</v>
      </c>
      <c r="F19" s="1" t="s">
        <v>1243</v>
      </c>
      <c r="G19" s="1" t="s">
        <v>15</v>
      </c>
      <c r="H19" s="1"/>
      <c r="I19" s="11">
        <v>360</v>
      </c>
      <c r="J19" s="14">
        <f>SUM(I19*1.2)</f>
        <v>432</v>
      </c>
      <c r="K19" s="160"/>
      <c r="L19" s="165">
        <f>SUM(J19*200%)</f>
        <v>864</v>
      </c>
    </row>
    <row r="20" spans="1:13" ht="16" x14ac:dyDescent="0.2">
      <c r="A20" s="1" t="s">
        <v>1244</v>
      </c>
      <c r="B20" s="1"/>
      <c r="C20" s="1"/>
      <c r="D20" s="1"/>
      <c r="E20" s="1" t="s">
        <v>1245</v>
      </c>
      <c r="F20" s="1"/>
      <c r="G20" s="1"/>
      <c r="H20" s="1"/>
      <c r="I20" s="1"/>
      <c r="J20" s="14"/>
      <c r="K20" s="160"/>
      <c r="L20" s="165">
        <f>SUM(J20*200%)</f>
        <v>0</v>
      </c>
    </row>
    <row r="21" spans="1:13" ht="16" x14ac:dyDescent="0.2">
      <c r="A21" s="1"/>
      <c r="B21" s="1"/>
      <c r="C21" s="1"/>
      <c r="D21" s="1"/>
      <c r="E21" s="1"/>
      <c r="F21" s="1"/>
      <c r="G21" s="1"/>
      <c r="H21" s="1"/>
      <c r="I21" s="11"/>
      <c r="J21" s="14"/>
      <c r="K21" s="160"/>
      <c r="L21" s="165"/>
    </row>
    <row r="22" spans="1:13" ht="16" x14ac:dyDescent="0.2">
      <c r="A22" s="192" t="s">
        <v>1246</v>
      </c>
      <c r="B22" s="194" t="s">
        <v>1234</v>
      </c>
      <c r="C22" s="194" t="s">
        <v>1234</v>
      </c>
      <c r="D22" s="194" t="s">
        <v>314</v>
      </c>
      <c r="E22" s="194" t="s">
        <v>1247</v>
      </c>
      <c r="F22" s="194" t="s">
        <v>48</v>
      </c>
      <c r="G22" s="194" t="s">
        <v>57</v>
      </c>
      <c r="H22" s="194" t="s">
        <v>314</v>
      </c>
      <c r="I22" s="194" t="s">
        <v>314</v>
      </c>
      <c r="J22" s="200">
        <v>1817</v>
      </c>
      <c r="K22" s="200"/>
      <c r="L22" s="200">
        <v>3634</v>
      </c>
      <c r="M22" t="s">
        <v>1248</v>
      </c>
    </row>
    <row r="23" spans="1:13" ht="16" x14ac:dyDescent="0.2">
      <c r="A23" s="192" t="s">
        <v>1246</v>
      </c>
      <c r="B23" s="194" t="s">
        <v>1249</v>
      </c>
      <c r="C23" s="194" t="s">
        <v>1250</v>
      </c>
      <c r="D23" s="194" t="s">
        <v>314</v>
      </c>
      <c r="E23" s="194" t="s">
        <v>1251</v>
      </c>
      <c r="F23" s="194" t="s">
        <v>48</v>
      </c>
      <c r="G23" s="194" t="s">
        <v>314</v>
      </c>
      <c r="H23" s="194" t="s">
        <v>314</v>
      </c>
      <c r="I23" s="194" t="s">
        <v>314</v>
      </c>
      <c r="J23" s="200">
        <v>1567</v>
      </c>
      <c r="K23" s="200"/>
      <c r="L23" s="200">
        <v>3134</v>
      </c>
      <c r="M23" t="s">
        <v>1248</v>
      </c>
    </row>
    <row r="24" spans="1:13" ht="16" x14ac:dyDescent="0.2">
      <c r="A24" s="1"/>
      <c r="B24" s="1"/>
      <c r="C24" s="1"/>
      <c r="D24" s="1"/>
      <c r="E24" s="1"/>
      <c r="F24" s="1"/>
      <c r="G24" s="1"/>
      <c r="H24" s="1"/>
      <c r="I24" s="1"/>
      <c r="J24" s="14"/>
      <c r="K24" s="160"/>
      <c r="L24" s="165"/>
    </row>
    <row r="25" spans="1:13" ht="16" x14ac:dyDescent="0.2">
      <c r="A25" s="1" t="s">
        <v>1252</v>
      </c>
      <c r="B25" s="136" t="s">
        <v>1253</v>
      </c>
      <c r="C25" s="1" t="s">
        <v>1253</v>
      </c>
      <c r="D25" s="1" t="s">
        <v>1254</v>
      </c>
      <c r="E25" s="1" t="s">
        <v>1255</v>
      </c>
      <c r="F25" s="1" t="s">
        <v>1256</v>
      </c>
      <c r="G25" s="1" t="s">
        <v>295</v>
      </c>
      <c r="H25" s="1"/>
      <c r="I25" s="1" t="s">
        <v>1257</v>
      </c>
      <c r="J25" s="14">
        <v>1453.6</v>
      </c>
      <c r="K25" s="160">
        <f>SUM(J25*150%)</f>
        <v>2180.3999999999996</v>
      </c>
      <c r="L25" s="165">
        <f>SUM(J25*200%)</f>
        <v>2907.2</v>
      </c>
    </row>
    <row r="26" spans="1:13" ht="16" x14ac:dyDescent="0.2">
      <c r="A26" s="210" t="s">
        <v>1252</v>
      </c>
      <c r="B26" s="168" t="s">
        <v>1253</v>
      </c>
      <c r="C26" s="211" t="s">
        <v>1253</v>
      </c>
      <c r="D26" s="1" t="s">
        <v>1254</v>
      </c>
      <c r="E26" s="1" t="s">
        <v>1255</v>
      </c>
      <c r="F26" s="1" t="s">
        <v>1256</v>
      </c>
      <c r="G26" s="1" t="s">
        <v>295</v>
      </c>
      <c r="H26" s="1"/>
      <c r="I26" s="1" t="s">
        <v>1258</v>
      </c>
      <c r="J26" s="14">
        <v>1308.24</v>
      </c>
      <c r="K26" s="160">
        <f>SUM(J26*150%)</f>
        <v>1962.3600000000001</v>
      </c>
      <c r="L26" s="165">
        <f>SUM(J26*200%)</f>
        <v>2616.48</v>
      </c>
    </row>
    <row r="27" spans="1:13" ht="16" x14ac:dyDescent="0.2">
      <c r="A27" s="1" t="s">
        <v>1259</v>
      </c>
      <c r="B27" s="139" t="s">
        <v>1253</v>
      </c>
      <c r="C27" s="1" t="s">
        <v>1253</v>
      </c>
      <c r="D27" s="7">
        <v>561890</v>
      </c>
      <c r="E27" s="1" t="s">
        <v>1260</v>
      </c>
      <c r="F27" s="1"/>
      <c r="G27" s="1"/>
      <c r="H27" s="1"/>
      <c r="I27" s="1"/>
      <c r="J27" s="14">
        <v>9.6</v>
      </c>
      <c r="K27" s="160">
        <f>SUM(J27*150%)</f>
        <v>14.399999999999999</v>
      </c>
      <c r="L27" s="165">
        <f>SUM(J27*200%)</f>
        <v>19.2</v>
      </c>
    </row>
    <row r="28" spans="1:13" ht="16" x14ac:dyDescent="0.2">
      <c r="A28" s="1"/>
      <c r="B28" s="139"/>
      <c r="C28" s="1"/>
      <c r="D28" s="7"/>
      <c r="E28" s="1"/>
      <c r="F28" s="1"/>
      <c r="G28" s="1"/>
      <c r="H28" s="1"/>
      <c r="I28" s="1"/>
      <c r="J28" s="14"/>
      <c r="K28" s="160"/>
      <c r="L28" s="165"/>
    </row>
    <row r="29" spans="1:13" ht="16" x14ac:dyDescent="0.2">
      <c r="A29" s="1" t="s">
        <v>1261</v>
      </c>
      <c r="B29" s="139" t="s">
        <v>1262</v>
      </c>
      <c r="C29" s="1" t="s">
        <v>1263</v>
      </c>
      <c r="D29" s="7" t="s">
        <v>1264</v>
      </c>
      <c r="E29" s="1" t="s">
        <v>1265</v>
      </c>
      <c r="F29" s="1" t="s">
        <v>1256</v>
      </c>
      <c r="G29" s="1" t="s">
        <v>1266</v>
      </c>
      <c r="H29" s="1"/>
      <c r="I29" s="1"/>
      <c r="J29" s="14">
        <v>48</v>
      </c>
      <c r="K29" s="160">
        <f t="shared" ref="K29" si="0">SUM(J29*150%)</f>
        <v>72</v>
      </c>
      <c r="L29" s="165">
        <f t="shared" ref="L29" si="1">SUM(J29*200%)</f>
        <v>96</v>
      </c>
    </row>
    <row r="30" spans="1:13" ht="16" x14ac:dyDescent="0.2">
      <c r="A30" s="1"/>
      <c r="B30" s="1"/>
      <c r="C30" s="1"/>
      <c r="D30" s="1"/>
      <c r="E30" s="1"/>
      <c r="F30" s="1"/>
      <c r="G30" s="1"/>
      <c r="H30" s="1"/>
      <c r="I30" s="1"/>
      <c r="J30" s="14"/>
      <c r="K30" s="160"/>
      <c r="L30" s="165"/>
    </row>
    <row r="31" spans="1:13" ht="16" x14ac:dyDescent="0.2">
      <c r="A31" s="1" t="s">
        <v>1267</v>
      </c>
      <c r="B31" s="1" t="s">
        <v>1268</v>
      </c>
      <c r="C31" s="1" t="s">
        <v>104</v>
      </c>
      <c r="D31" s="1" t="s">
        <v>249</v>
      </c>
      <c r="E31" s="1" t="s">
        <v>250</v>
      </c>
      <c r="F31" s="1" t="s">
        <v>251</v>
      </c>
      <c r="G31" s="1" t="s">
        <v>57</v>
      </c>
      <c r="H31" s="1"/>
      <c r="I31" s="1"/>
      <c r="J31" s="14">
        <v>246</v>
      </c>
      <c r="K31" s="160">
        <f>SUM(J31*150%)</f>
        <v>369</v>
      </c>
      <c r="L31" s="165">
        <f>SUM(J31*200%)</f>
        <v>492</v>
      </c>
    </row>
    <row r="32" spans="1:13" ht="17" x14ac:dyDescent="0.2">
      <c r="A32" s="1" t="s">
        <v>252</v>
      </c>
      <c r="B32" s="1" t="s">
        <v>1268</v>
      </c>
      <c r="C32" s="1" t="s">
        <v>104</v>
      </c>
      <c r="D32" s="5" t="s">
        <v>253</v>
      </c>
      <c r="E32" s="5" t="s">
        <v>254</v>
      </c>
      <c r="F32" s="1" t="s">
        <v>255</v>
      </c>
      <c r="G32" s="1" t="s">
        <v>57</v>
      </c>
      <c r="H32" s="1"/>
      <c r="I32" s="1"/>
      <c r="J32" s="14">
        <v>268</v>
      </c>
      <c r="K32" s="160">
        <f>SUM(J32*150%)</f>
        <v>402</v>
      </c>
      <c r="L32" s="171">
        <f>SUM(J32*200%)</f>
        <v>536</v>
      </c>
    </row>
    <row r="33" spans="1:15" ht="17" x14ac:dyDescent="0.2">
      <c r="A33" s="1" t="s">
        <v>1269</v>
      </c>
      <c r="B33" s="1" t="s">
        <v>1268</v>
      </c>
      <c r="C33" s="4" t="s">
        <v>104</v>
      </c>
      <c r="D33" s="4" t="s">
        <v>257</v>
      </c>
      <c r="E33" s="4" t="s">
        <v>258</v>
      </c>
      <c r="F33" s="513" t="s">
        <v>259</v>
      </c>
      <c r="G33" s="7" t="s">
        <v>57</v>
      </c>
      <c r="H33" s="11"/>
      <c r="J33" s="160">
        <v>463</v>
      </c>
      <c r="K33" s="160">
        <f>SUM(J33*150%)</f>
        <v>694.5</v>
      </c>
      <c r="L33" s="165">
        <f>SUM(J33*200%)</f>
        <v>926</v>
      </c>
    </row>
    <row r="34" spans="1:15" ht="17" x14ac:dyDescent="0.2">
      <c r="A34" s="1" t="s">
        <v>1270</v>
      </c>
      <c r="B34" s="1" t="s">
        <v>1268</v>
      </c>
      <c r="C34" s="1" t="s">
        <v>104</v>
      </c>
      <c r="D34" s="5" t="s">
        <v>263</v>
      </c>
      <c r="E34" s="5" t="s">
        <v>264</v>
      </c>
      <c r="F34" s="1" t="s">
        <v>1271</v>
      </c>
      <c r="G34" s="1" t="s">
        <v>57</v>
      </c>
      <c r="H34" s="1"/>
      <c r="I34" s="1"/>
      <c r="J34" s="14">
        <v>550</v>
      </c>
      <c r="K34" s="160">
        <f>SUM(J34*150%)</f>
        <v>825</v>
      </c>
      <c r="L34" s="165">
        <f>SUM(J34*200%)</f>
        <v>1100</v>
      </c>
    </row>
    <row r="35" spans="1:15" ht="16" x14ac:dyDescent="0.2">
      <c r="A35" s="1"/>
      <c r="B35" s="1"/>
      <c r="C35" s="1"/>
      <c r="D35" s="5"/>
      <c r="E35" s="5"/>
      <c r="F35" s="1"/>
      <c r="G35" s="1"/>
      <c r="H35" s="1"/>
      <c r="I35" s="1"/>
      <c r="J35" s="14"/>
      <c r="K35" s="160"/>
      <c r="L35" s="206"/>
    </row>
    <row r="36" spans="1:15" ht="17" x14ac:dyDescent="0.2">
      <c r="A36" s="1" t="s">
        <v>1272</v>
      </c>
      <c r="B36" s="1" t="s">
        <v>1273</v>
      </c>
      <c r="C36" s="1" t="s">
        <v>1274</v>
      </c>
      <c r="D36" s="5" t="s">
        <v>105</v>
      </c>
      <c r="E36" s="5" t="s">
        <v>241</v>
      </c>
      <c r="F36" s="1" t="s">
        <v>107</v>
      </c>
      <c r="G36" s="1" t="s">
        <v>589</v>
      </c>
      <c r="H36" s="1"/>
      <c r="I36" s="1"/>
      <c r="J36" s="14">
        <v>175</v>
      </c>
      <c r="K36" s="160">
        <f>SUM(J36*150%)</f>
        <v>262.5</v>
      </c>
      <c r="L36" s="165">
        <f>SUM(J36*200%)</f>
        <v>350</v>
      </c>
    </row>
    <row r="37" spans="1:15" ht="17" x14ac:dyDescent="0.2">
      <c r="A37" s="1" t="s">
        <v>1275</v>
      </c>
      <c r="B37" s="1" t="s">
        <v>1273</v>
      </c>
      <c r="C37" s="1" t="s">
        <v>1274</v>
      </c>
      <c r="D37" s="5" t="s">
        <v>1276</v>
      </c>
      <c r="E37" s="5" t="s">
        <v>1277</v>
      </c>
      <c r="F37" s="1" t="s">
        <v>251</v>
      </c>
      <c r="G37" s="1" t="s">
        <v>589</v>
      </c>
      <c r="H37" s="1"/>
      <c r="I37" s="1"/>
      <c r="J37" s="14">
        <v>202</v>
      </c>
      <c r="K37" s="160">
        <f>SUM(J37*150%)</f>
        <v>303</v>
      </c>
      <c r="L37" s="165">
        <f>SUM(J37*200%)</f>
        <v>404</v>
      </c>
    </row>
    <row r="38" spans="1:15" ht="17" x14ac:dyDescent="0.2">
      <c r="A38" s="1" t="s">
        <v>1278</v>
      </c>
      <c r="B38" s="1" t="s">
        <v>1273</v>
      </c>
      <c r="C38" s="1" t="s">
        <v>1274</v>
      </c>
      <c r="D38" s="5" t="s">
        <v>1279</v>
      </c>
      <c r="E38" s="5" t="s">
        <v>1280</v>
      </c>
      <c r="F38" s="1" t="s">
        <v>111</v>
      </c>
      <c r="G38" s="1" t="s">
        <v>589</v>
      </c>
      <c r="H38" s="1"/>
      <c r="I38" s="1"/>
      <c r="J38" s="14">
        <v>582</v>
      </c>
      <c r="K38" s="160">
        <f>SUM(J38*150%)</f>
        <v>873</v>
      </c>
      <c r="L38" s="165">
        <f>SUM(J38*200%)</f>
        <v>1164</v>
      </c>
    </row>
    <row r="39" spans="1:15" ht="16" x14ac:dyDescent="0.2">
      <c r="A39" s="1"/>
      <c r="B39" s="1"/>
      <c r="C39" s="1"/>
      <c r="D39" s="5"/>
      <c r="E39" s="5"/>
      <c r="F39" s="1"/>
      <c r="G39" s="1"/>
      <c r="H39" s="1"/>
      <c r="I39" s="222"/>
      <c r="J39" s="14"/>
      <c r="K39" s="160"/>
      <c r="L39" s="165"/>
    </row>
    <row r="40" spans="1:15" ht="16" x14ac:dyDescent="0.2">
      <c r="A40" s="1" t="s">
        <v>1281</v>
      </c>
      <c r="B40" s="1" t="s">
        <v>1268</v>
      </c>
      <c r="C40" s="1" t="s">
        <v>104</v>
      </c>
      <c r="D40" s="1" t="s">
        <v>1282</v>
      </c>
      <c r="E40" s="1" t="s">
        <v>1277</v>
      </c>
      <c r="F40" s="51" t="s">
        <v>1283</v>
      </c>
      <c r="G40" s="1" t="s">
        <v>589</v>
      </c>
      <c r="H40" s="1"/>
      <c r="I40" s="222"/>
      <c r="J40" s="14">
        <v>244</v>
      </c>
      <c r="K40" s="160">
        <f>SUM(J40*150%)</f>
        <v>366</v>
      </c>
      <c r="L40" s="165">
        <f>SUM(J40*200%)</f>
        <v>488</v>
      </c>
    </row>
    <row r="41" spans="1:15" ht="16" x14ac:dyDescent="0.2">
      <c r="A41" s="1" t="s">
        <v>1284</v>
      </c>
      <c r="B41" s="1" t="s">
        <v>1268</v>
      </c>
      <c r="C41" s="1" t="s">
        <v>104</v>
      </c>
      <c r="D41" s="1" t="s">
        <v>1285</v>
      </c>
      <c r="E41" s="1" t="s">
        <v>1286</v>
      </c>
      <c r="F41" s="51" t="s">
        <v>1287</v>
      </c>
      <c r="G41" s="1" t="s">
        <v>589</v>
      </c>
      <c r="H41" s="1"/>
      <c r="I41" s="222"/>
      <c r="J41" s="14">
        <v>308</v>
      </c>
      <c r="K41" s="160">
        <f>SUM(J41*150%)</f>
        <v>462</v>
      </c>
      <c r="L41" s="165">
        <f>SUM(J41*200%)</f>
        <v>616</v>
      </c>
    </row>
    <row r="42" spans="1:15" ht="17" x14ac:dyDescent="0.2">
      <c r="A42" s="1" t="s">
        <v>1288</v>
      </c>
      <c r="B42" s="1" t="s">
        <v>1268</v>
      </c>
      <c r="C42" s="1" t="s">
        <v>104</v>
      </c>
      <c r="D42" s="5" t="s">
        <v>1289</v>
      </c>
      <c r="E42" s="5" t="s">
        <v>1290</v>
      </c>
      <c r="F42" s="1" t="s">
        <v>1291</v>
      </c>
      <c r="G42" s="1" t="s">
        <v>589</v>
      </c>
      <c r="H42" s="1"/>
      <c r="I42" s="222"/>
      <c r="J42" s="14">
        <v>409</v>
      </c>
      <c r="K42" s="160">
        <f>SUM(J42*150%)</f>
        <v>613.5</v>
      </c>
      <c r="L42" s="165">
        <f>SUM(J42*200%)</f>
        <v>818</v>
      </c>
    </row>
    <row r="43" spans="1:15" ht="16" x14ac:dyDescent="0.2">
      <c r="A43" s="1"/>
      <c r="B43" s="1"/>
      <c r="C43" s="1"/>
      <c r="D43" s="5"/>
      <c r="E43" s="5"/>
      <c r="F43" s="1"/>
      <c r="G43" s="1"/>
      <c r="H43" s="1"/>
      <c r="I43" s="222"/>
      <c r="J43" s="408"/>
      <c r="K43" s="177"/>
      <c r="L43" s="171"/>
    </row>
    <row r="44" spans="1:15" ht="17" x14ac:dyDescent="0.2">
      <c r="A44" s="192" t="s">
        <v>1292</v>
      </c>
      <c r="B44" s="194" t="s">
        <v>1268</v>
      </c>
      <c r="C44" s="194" t="s">
        <v>1293</v>
      </c>
      <c r="D44" s="198" t="s">
        <v>1294</v>
      </c>
      <c r="E44" s="198" t="s">
        <v>315</v>
      </c>
      <c r="F44" s="203" t="s">
        <v>48</v>
      </c>
      <c r="G44" s="194" t="s">
        <v>589</v>
      </c>
      <c r="H44" s="1"/>
      <c r="I44" s="515"/>
      <c r="J44" s="165"/>
      <c r="K44" s="165"/>
      <c r="L44" s="165"/>
    </row>
    <row r="45" spans="1:15" ht="17" x14ac:dyDescent="0.2">
      <c r="A45" s="192" t="s">
        <v>1295</v>
      </c>
      <c r="B45" s="194" t="s">
        <v>1268</v>
      </c>
      <c r="C45" s="194" t="s">
        <v>1274</v>
      </c>
      <c r="D45" s="198" t="s">
        <v>1296</v>
      </c>
      <c r="E45" s="198" t="s">
        <v>1297</v>
      </c>
      <c r="F45" s="194" t="s">
        <v>314</v>
      </c>
      <c r="G45" s="194" t="s">
        <v>589</v>
      </c>
      <c r="H45" s="194" t="s">
        <v>314</v>
      </c>
      <c r="I45" s="516" t="s">
        <v>314</v>
      </c>
      <c r="J45" s="274">
        <v>138</v>
      </c>
      <c r="K45" s="165">
        <f>SUM(J45*150%)</f>
        <v>207</v>
      </c>
      <c r="L45" s="274">
        <v>276</v>
      </c>
      <c r="M45" s="191"/>
      <c r="N45" s="191"/>
      <c r="O45" s="191"/>
    </row>
    <row r="46" spans="1:15" ht="17" x14ac:dyDescent="0.2">
      <c r="A46" s="195" t="s">
        <v>1298</v>
      </c>
      <c r="B46" s="197" t="s">
        <v>1268</v>
      </c>
      <c r="C46" s="197" t="s">
        <v>1299</v>
      </c>
      <c r="D46" s="209" t="s">
        <v>1300</v>
      </c>
      <c r="E46" s="209" t="s">
        <v>1301</v>
      </c>
      <c r="F46" s="197" t="s">
        <v>314</v>
      </c>
      <c r="G46" s="197" t="s">
        <v>1302</v>
      </c>
      <c r="H46" s="197" t="s">
        <v>314</v>
      </c>
      <c r="I46" s="517" t="s">
        <v>314</v>
      </c>
      <c r="J46" s="268" t="s">
        <v>314</v>
      </c>
      <c r="K46" s="165"/>
      <c r="L46" s="268" t="s">
        <v>314</v>
      </c>
      <c r="M46" s="191"/>
      <c r="N46" s="191"/>
      <c r="O46" s="191"/>
    </row>
    <row r="47" spans="1:15" ht="17" x14ac:dyDescent="0.2">
      <c r="A47" s="195" t="s">
        <v>1303</v>
      </c>
      <c r="B47" s="197" t="s">
        <v>1268</v>
      </c>
      <c r="C47" s="197" t="s">
        <v>1274</v>
      </c>
      <c r="D47" s="209" t="s">
        <v>1304</v>
      </c>
      <c r="E47" s="209" t="s">
        <v>1305</v>
      </c>
      <c r="F47" s="197"/>
      <c r="G47" s="197"/>
      <c r="H47" s="197"/>
      <c r="I47" s="517"/>
      <c r="J47" s="514">
        <v>180</v>
      </c>
      <c r="K47" s="165">
        <f>SUM(J47*150%)</f>
        <v>270</v>
      </c>
      <c r="L47" s="268"/>
      <c r="M47" s="191"/>
      <c r="N47" s="191"/>
      <c r="O47" s="191"/>
    </row>
    <row r="48" spans="1:15" ht="16" x14ac:dyDescent="0.2">
      <c r="A48" s="195"/>
      <c r="B48" s="197"/>
      <c r="C48" s="197"/>
      <c r="D48" s="209"/>
      <c r="E48" s="209"/>
      <c r="F48" s="197"/>
      <c r="G48" s="197"/>
      <c r="H48" s="197"/>
      <c r="I48" s="517"/>
      <c r="J48" s="684"/>
      <c r="K48" s="165"/>
      <c r="L48" s="685"/>
      <c r="M48" s="191"/>
      <c r="N48" s="191"/>
      <c r="O48" s="191"/>
    </row>
    <row r="49" spans="1:15" ht="17" x14ac:dyDescent="0.2">
      <c r="A49" s="195" t="s">
        <v>1306</v>
      </c>
      <c r="B49" s="197" t="s">
        <v>1249</v>
      </c>
      <c r="C49" s="197" t="s">
        <v>1307</v>
      </c>
      <c r="D49" s="209" t="s">
        <v>1308</v>
      </c>
      <c r="E49" s="168" t="s">
        <v>1309</v>
      </c>
      <c r="F49" s="205" t="s">
        <v>48</v>
      </c>
      <c r="G49" s="168" t="s">
        <v>589</v>
      </c>
      <c r="H49" s="250" t="s">
        <v>1310</v>
      </c>
      <c r="I49" s="251"/>
      <c r="J49" s="165">
        <v>69.75</v>
      </c>
      <c r="K49" s="165">
        <f t="shared" ref="K49:K50" si="2">SUM(J49*150%)</f>
        <v>104.625</v>
      </c>
      <c r="L49" s="165">
        <f t="shared" ref="L49:L50" si="3">SUM(J49*200%)</f>
        <v>139.5</v>
      </c>
      <c r="M49" s="191"/>
      <c r="N49" s="191"/>
      <c r="O49" s="191"/>
    </row>
    <row r="50" spans="1:15" ht="17" x14ac:dyDescent="0.2">
      <c r="A50" s="195" t="s">
        <v>1311</v>
      </c>
      <c r="B50" s="197" t="s">
        <v>1249</v>
      </c>
      <c r="C50" s="197" t="s">
        <v>1307</v>
      </c>
      <c r="D50" s="209" t="s">
        <v>1312</v>
      </c>
      <c r="E50" s="139" t="s">
        <v>1313</v>
      </c>
      <c r="F50" s="205" t="s">
        <v>48</v>
      </c>
      <c r="G50" s="139" t="s">
        <v>589</v>
      </c>
      <c r="H50" s="280" t="s">
        <v>1314</v>
      </c>
      <c r="I50" s="251"/>
      <c r="J50" s="165">
        <v>94.55</v>
      </c>
      <c r="K50" s="165">
        <f t="shared" si="2"/>
        <v>141.82499999999999</v>
      </c>
      <c r="L50" s="165">
        <f t="shared" si="3"/>
        <v>189.1</v>
      </c>
      <c r="M50" s="191"/>
      <c r="N50" s="191"/>
      <c r="O50" s="191"/>
    </row>
    <row r="51" spans="1:15" ht="16" x14ac:dyDescent="0.2">
      <c r="A51" s="1"/>
      <c r="B51" s="1"/>
      <c r="C51" s="1" t="s">
        <v>142</v>
      </c>
      <c r="D51" s="5"/>
      <c r="E51" s="4"/>
      <c r="F51" s="1"/>
      <c r="G51" s="1"/>
      <c r="H51" s="1" t="s">
        <v>142</v>
      </c>
      <c r="I51" s="222"/>
      <c r="J51" s="140"/>
      <c r="K51" s="170"/>
      <c r="L51" s="206">
        <f>SUM(J51*200%)</f>
        <v>0</v>
      </c>
    </row>
    <row r="52" spans="1:15" ht="17" x14ac:dyDescent="0.2">
      <c r="A52" s="1" t="s">
        <v>1315</v>
      </c>
      <c r="B52" s="1"/>
      <c r="C52" s="7" t="s">
        <v>458</v>
      </c>
      <c r="D52" s="5"/>
      <c r="E52" s="5" t="s">
        <v>1316</v>
      </c>
      <c r="F52" s="55" t="s">
        <v>48</v>
      </c>
      <c r="G52" s="1" t="s">
        <v>1317</v>
      </c>
      <c r="H52" s="1"/>
      <c r="I52" s="222"/>
      <c r="J52" s="14">
        <v>150</v>
      </c>
      <c r="K52" s="160"/>
      <c r="L52" s="165">
        <f>SUM(J52*200%)</f>
        <v>300</v>
      </c>
    </row>
    <row r="53" spans="1:15" ht="16" x14ac:dyDescent="0.2">
      <c r="A53" s="136" t="s">
        <v>1315</v>
      </c>
      <c r="B53" s="136"/>
      <c r="C53" s="133" t="s">
        <v>458</v>
      </c>
      <c r="D53" s="136"/>
      <c r="E53" s="136" t="s">
        <v>1318</v>
      </c>
      <c r="F53" s="188" t="s">
        <v>48</v>
      </c>
      <c r="G53" s="136" t="s">
        <v>1317</v>
      </c>
      <c r="H53" s="136"/>
      <c r="I53" s="221"/>
      <c r="J53" s="408">
        <v>150</v>
      </c>
      <c r="K53" s="177"/>
      <c r="L53" s="171">
        <f>SUM(J53*200%)</f>
        <v>300</v>
      </c>
    </row>
    <row r="54" spans="1:15" s="186" customFormat="1" ht="16" x14ac:dyDescent="0.2">
      <c r="A54" s="168" t="s">
        <v>1315</v>
      </c>
      <c r="B54" s="168"/>
      <c r="C54" s="172" t="s">
        <v>458</v>
      </c>
      <c r="D54" s="168"/>
      <c r="E54" s="168" t="s">
        <v>1319</v>
      </c>
      <c r="F54" s="189" t="s">
        <v>48</v>
      </c>
      <c r="G54" s="168" t="s">
        <v>1317</v>
      </c>
      <c r="H54" s="168"/>
      <c r="I54" s="224"/>
      <c r="J54" s="165">
        <v>150</v>
      </c>
      <c r="K54" s="165"/>
      <c r="L54" s="165">
        <f>SUM(J54*200%)</f>
        <v>300</v>
      </c>
    </row>
    <row r="55" spans="1:15" s="186" customFormat="1" ht="16" x14ac:dyDescent="0.2">
      <c r="A55" s="168" t="s">
        <v>1320</v>
      </c>
      <c r="B55" s="189"/>
      <c r="C55" s="172" t="s">
        <v>458</v>
      </c>
      <c r="D55" s="168"/>
      <c r="E55" s="168" t="s">
        <v>1321</v>
      </c>
      <c r="F55" s="249" t="s">
        <v>48</v>
      </c>
      <c r="G55" s="168" t="s">
        <v>1322</v>
      </c>
      <c r="H55" s="168" t="s">
        <v>1314</v>
      </c>
      <c r="I55" s="224"/>
      <c r="J55" s="165">
        <v>200</v>
      </c>
      <c r="K55" s="165"/>
      <c r="L55" s="165">
        <f>SUM(J55*200%)</f>
        <v>400</v>
      </c>
      <c r="M55" s="187"/>
    </row>
    <row r="56" spans="1:15" s="186" customFormat="1" ht="16" x14ac:dyDescent="0.2">
      <c r="A56" s="1" t="s">
        <v>1323</v>
      </c>
      <c r="C56" s="1" t="s">
        <v>458</v>
      </c>
      <c r="D56" s="1"/>
      <c r="E56" s="1" t="s">
        <v>1324</v>
      </c>
      <c r="F56" s="1"/>
      <c r="G56" s="1"/>
      <c r="H56" s="1"/>
      <c r="I56" s="1"/>
      <c r="J56" s="14"/>
      <c r="K56" s="160"/>
      <c r="L56" s="165"/>
      <c r="M56"/>
      <c r="N56"/>
      <c r="O56"/>
    </row>
    <row r="57" spans="1:15" s="186" customFormat="1" ht="16" x14ac:dyDescent="0.2">
      <c r="A57" s="168"/>
      <c r="B57" s="189"/>
      <c r="C57" s="172"/>
      <c r="D57" s="168"/>
      <c r="E57" s="168"/>
      <c r="F57" s="249"/>
      <c r="G57" s="168"/>
      <c r="H57" s="168"/>
      <c r="I57" s="224"/>
      <c r="J57" s="165"/>
      <c r="K57" s="165"/>
      <c r="L57" s="165"/>
      <c r="M57" s="187"/>
    </row>
    <row r="58" spans="1:15" s="410" customFormat="1" x14ac:dyDescent="0.2"/>
    <row r="59" spans="1:15" s="186" customFormat="1" x14ac:dyDescent="0.2"/>
    <row r="61" spans="1:15" ht="19" x14ac:dyDescent="0.25">
      <c r="A61" s="190" t="s">
        <v>1325</v>
      </c>
      <c r="B61" s="190" t="s">
        <v>314</v>
      </c>
      <c r="C61" s="190" t="s">
        <v>314</v>
      </c>
      <c r="D61" s="190" t="s">
        <v>314</v>
      </c>
      <c r="E61" s="190" t="s">
        <v>314</v>
      </c>
      <c r="F61" s="190" t="s">
        <v>314</v>
      </c>
      <c r="G61" s="190" t="s">
        <v>314</v>
      </c>
      <c r="H61" s="190" t="s">
        <v>314</v>
      </c>
      <c r="I61" s="190" t="s">
        <v>314</v>
      </c>
      <c r="J61" s="190" t="s">
        <v>314</v>
      </c>
      <c r="K61" s="190" t="s">
        <v>314</v>
      </c>
      <c r="L61" s="190" t="s">
        <v>314</v>
      </c>
      <c r="M61" s="191"/>
    </row>
    <row r="62" spans="1:15" ht="16" x14ac:dyDescent="0.2">
      <c r="A62" s="192" t="s">
        <v>1326</v>
      </c>
      <c r="B62" s="193" t="s">
        <v>314</v>
      </c>
      <c r="C62" s="194" t="s">
        <v>1327</v>
      </c>
      <c r="D62" s="194" t="s">
        <v>1328</v>
      </c>
      <c r="E62" s="194" t="s">
        <v>1329</v>
      </c>
      <c r="F62" s="193" t="s">
        <v>48</v>
      </c>
      <c r="G62" s="193" t="s">
        <v>834</v>
      </c>
      <c r="H62" s="194" t="s">
        <v>1330</v>
      </c>
      <c r="I62" s="193" t="s">
        <v>314</v>
      </c>
      <c r="J62" s="193" t="s">
        <v>314</v>
      </c>
      <c r="K62" s="193" t="s">
        <v>314</v>
      </c>
      <c r="L62" s="207">
        <v>110</v>
      </c>
      <c r="M62" s="204" t="s">
        <v>1331</v>
      </c>
    </row>
    <row r="63" spans="1:15" ht="16" x14ac:dyDescent="0.2">
      <c r="A63" s="195" t="s">
        <v>1326</v>
      </c>
      <c r="B63" s="196" t="s">
        <v>314</v>
      </c>
      <c r="C63" s="197" t="s">
        <v>1327</v>
      </c>
      <c r="D63" s="197" t="s">
        <v>1328</v>
      </c>
      <c r="E63" s="197" t="s">
        <v>1329</v>
      </c>
      <c r="F63" s="196" t="s">
        <v>48</v>
      </c>
      <c r="G63" s="196" t="s">
        <v>834</v>
      </c>
      <c r="H63" s="197" t="s">
        <v>1332</v>
      </c>
      <c r="I63" s="196" t="s">
        <v>314</v>
      </c>
      <c r="J63" s="196" t="s">
        <v>314</v>
      </c>
      <c r="K63" s="196" t="s">
        <v>314</v>
      </c>
      <c r="L63" s="208">
        <v>110</v>
      </c>
      <c r="M63" s="204"/>
    </row>
    <row r="64" spans="1:15" ht="16" x14ac:dyDescent="0.2">
      <c r="A64" s="195" t="s">
        <v>1326</v>
      </c>
      <c r="B64" s="196" t="s">
        <v>314</v>
      </c>
      <c r="C64" s="197" t="s">
        <v>1327</v>
      </c>
      <c r="D64" s="197" t="s">
        <v>1328</v>
      </c>
      <c r="E64" s="197" t="s">
        <v>1329</v>
      </c>
      <c r="F64" s="196" t="s">
        <v>48</v>
      </c>
      <c r="G64" s="196" t="s">
        <v>834</v>
      </c>
      <c r="H64" s="197" t="s">
        <v>1314</v>
      </c>
      <c r="I64" s="196" t="s">
        <v>314</v>
      </c>
      <c r="J64" s="196" t="s">
        <v>314</v>
      </c>
      <c r="K64" s="196" t="s">
        <v>314</v>
      </c>
      <c r="L64" s="208">
        <v>110</v>
      </c>
      <c r="M64" s="204"/>
    </row>
    <row r="65" spans="1:13" ht="16" x14ac:dyDescent="0.2">
      <c r="A65" s="195" t="s">
        <v>1333</v>
      </c>
      <c r="B65" s="196" t="s">
        <v>314</v>
      </c>
      <c r="C65" s="197" t="s">
        <v>1327</v>
      </c>
      <c r="D65" s="197" t="s">
        <v>1334</v>
      </c>
      <c r="E65" s="197" t="s">
        <v>1335</v>
      </c>
      <c r="F65" s="196" t="s">
        <v>48</v>
      </c>
      <c r="G65" s="196" t="s">
        <v>834</v>
      </c>
      <c r="H65" s="197" t="s">
        <v>1336</v>
      </c>
      <c r="I65" s="196" t="s">
        <v>314</v>
      </c>
      <c r="J65" s="196" t="s">
        <v>314</v>
      </c>
      <c r="K65" s="196" t="s">
        <v>314</v>
      </c>
      <c r="L65" s="208">
        <v>85</v>
      </c>
      <c r="M65" s="204" t="s">
        <v>1337</v>
      </c>
    </row>
    <row r="66" spans="1:13" ht="16" x14ac:dyDescent="0.2">
      <c r="A66" s="195" t="s">
        <v>1338</v>
      </c>
      <c r="B66" s="196" t="s">
        <v>314</v>
      </c>
      <c r="C66" s="197" t="s">
        <v>1327</v>
      </c>
      <c r="D66" s="197" t="s">
        <v>1334</v>
      </c>
      <c r="E66" s="197" t="s">
        <v>1335</v>
      </c>
      <c r="F66" s="196" t="s">
        <v>48</v>
      </c>
      <c r="G66" s="196" t="s">
        <v>834</v>
      </c>
      <c r="H66" s="197" t="s">
        <v>1339</v>
      </c>
      <c r="I66" s="196" t="s">
        <v>314</v>
      </c>
      <c r="J66" s="196" t="s">
        <v>314</v>
      </c>
      <c r="K66" s="196" t="s">
        <v>314</v>
      </c>
      <c r="L66" s="208">
        <v>85</v>
      </c>
      <c r="M66" s="204"/>
    </row>
    <row r="68" spans="1:13" x14ac:dyDescent="0.2">
      <c r="A68" s="676" t="s">
        <v>986</v>
      </c>
    </row>
    <row r="69" spans="1:13" x14ac:dyDescent="0.2">
      <c r="A69" s="152"/>
    </row>
  </sheetData>
  <phoneticPr fontId="4" type="noConversion"/>
  <pageMargins left="0.7" right="0.7" top="0.75" bottom="0.75" header="0.3" footer="0.3"/>
  <pageSetup paperSize="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4B80-2929-4D1B-9B74-481E8DDF5E84}">
  <dimension ref="A1:AC58"/>
  <sheetViews>
    <sheetView tabSelected="1" workbookViewId="0">
      <pane ySplit="1" topLeftCell="A2" activePane="bottomLeft" state="frozen"/>
      <selection pane="bottomLeft" activeCell="C29" sqref="C29"/>
    </sheetView>
  </sheetViews>
  <sheetFormatPr baseColWidth="10" defaultColWidth="8.83203125" defaultRowHeight="15" x14ac:dyDescent="0.2"/>
  <cols>
    <col min="1" max="1" width="54.6640625" customWidth="1"/>
    <col min="2" max="2" width="18.5" style="56" customWidth="1"/>
    <col min="3" max="3" width="29.1640625" bestFit="1" customWidth="1"/>
    <col min="4" max="4" width="21.1640625" bestFit="1" customWidth="1"/>
    <col min="5" max="5" width="16.6640625" bestFit="1" customWidth="1"/>
    <col min="6" max="6" width="10.83203125" bestFit="1" customWidth="1"/>
    <col min="7" max="7" width="16.5" bestFit="1" customWidth="1"/>
    <col min="8" max="8" width="12.5" bestFit="1" customWidth="1"/>
    <col min="9" max="9" width="14.33203125" bestFit="1" customWidth="1"/>
    <col min="10" max="12" width="11.5" bestFit="1" customWidth="1"/>
    <col min="13" max="13" width="11" customWidth="1"/>
  </cols>
  <sheetData>
    <row r="1" spans="1:13" ht="34" x14ac:dyDescent="0.2">
      <c r="A1" s="707" t="s">
        <v>37</v>
      </c>
      <c r="B1" s="707" t="s">
        <v>1</v>
      </c>
      <c r="C1" s="707" t="s">
        <v>1340</v>
      </c>
      <c r="D1" s="707" t="s">
        <v>663</v>
      </c>
      <c r="E1" s="708" t="s">
        <v>4</v>
      </c>
      <c r="F1" s="707" t="s">
        <v>6</v>
      </c>
      <c r="G1" s="707" t="s">
        <v>1341</v>
      </c>
      <c r="H1" s="707" t="s">
        <v>40</v>
      </c>
      <c r="I1" s="709" t="s">
        <v>1342</v>
      </c>
      <c r="J1" s="710" t="s">
        <v>1225</v>
      </c>
      <c r="K1" s="710" t="s">
        <v>42</v>
      </c>
      <c r="L1" s="710" t="s">
        <v>43</v>
      </c>
      <c r="M1" s="710" t="s">
        <v>9</v>
      </c>
    </row>
    <row r="2" spans="1:13" ht="16" x14ac:dyDescent="0.2">
      <c r="A2" s="702" t="s">
        <v>1343</v>
      </c>
      <c r="B2" s="702"/>
      <c r="C2" s="702"/>
      <c r="D2" s="702"/>
      <c r="E2" s="703"/>
      <c r="F2" s="702"/>
      <c r="G2" s="702"/>
      <c r="H2" s="702"/>
      <c r="I2" s="704"/>
      <c r="J2" s="705"/>
      <c r="K2" s="705"/>
      <c r="L2" s="705"/>
      <c r="M2" s="705"/>
    </row>
    <row r="3" spans="1:13" ht="16" x14ac:dyDescent="0.2">
      <c r="A3" s="678" t="s">
        <v>1344</v>
      </c>
      <c r="B3" s="678" t="s">
        <v>46</v>
      </c>
      <c r="C3" s="678" t="s">
        <v>1345</v>
      </c>
      <c r="D3" s="678" t="s">
        <v>1346</v>
      </c>
      <c r="E3" s="679"/>
      <c r="F3" s="678"/>
      <c r="G3" s="678"/>
      <c r="H3" s="251">
        <v>6500</v>
      </c>
      <c r="I3" s="165">
        <f>SUM(H3*1.2)</f>
        <v>7800</v>
      </c>
      <c r="J3" s="165">
        <f>SUM(I3*135%)</f>
        <v>10530</v>
      </c>
      <c r="K3" s="163">
        <f>SUM(I3*150%)</f>
        <v>11700</v>
      </c>
      <c r="L3" s="706">
        <f>SUM(I3*185%)</f>
        <v>14430</v>
      </c>
      <c r="M3" s="186"/>
    </row>
    <row r="4" spans="1:13" ht="16" x14ac:dyDescent="0.2">
      <c r="A4" s="735" t="s">
        <v>1347</v>
      </c>
      <c r="B4" s="735" t="s">
        <v>46</v>
      </c>
      <c r="C4" s="735"/>
      <c r="D4" s="735" t="s">
        <v>1348</v>
      </c>
      <c r="E4" s="736"/>
      <c r="F4" s="735"/>
      <c r="G4" s="735"/>
      <c r="H4" s="735"/>
      <c r="I4" s="737"/>
      <c r="J4" s="738"/>
      <c r="K4" s="738"/>
      <c r="L4" s="252"/>
      <c r="M4" s="252"/>
    </row>
    <row r="5" spans="1:13" ht="16" x14ac:dyDescent="0.2">
      <c r="A5" s="766"/>
      <c r="B5" s="766"/>
      <c r="C5" s="766"/>
      <c r="D5" s="766"/>
      <c r="E5" s="767"/>
      <c r="F5" s="766"/>
      <c r="G5" s="766"/>
      <c r="H5" s="766"/>
      <c r="I5" s="768"/>
      <c r="J5" s="769"/>
      <c r="K5" s="769"/>
      <c r="L5" s="765"/>
      <c r="M5" s="765"/>
    </row>
    <row r="6" spans="1:13" ht="16" x14ac:dyDescent="0.2">
      <c r="A6" s="741" t="s">
        <v>1349</v>
      </c>
      <c r="B6" s="742"/>
      <c r="C6" s="743"/>
      <c r="D6" s="744"/>
      <c r="E6" s="744"/>
      <c r="F6" s="744"/>
      <c r="G6" s="744"/>
      <c r="H6" s="745"/>
      <c r="I6" s="746"/>
      <c r="J6" s="747"/>
      <c r="K6" s="748"/>
      <c r="L6" s="748"/>
      <c r="M6" s="749"/>
    </row>
    <row r="7" spans="1:13" ht="16" x14ac:dyDescent="0.2">
      <c r="A7" s="471" t="s">
        <v>1350</v>
      </c>
      <c r="B7" s="739" t="s">
        <v>1351</v>
      </c>
      <c r="C7" s="471" t="s">
        <v>1350</v>
      </c>
      <c r="D7" s="471" t="s">
        <v>1350</v>
      </c>
      <c r="E7" s="560" t="s">
        <v>1352</v>
      </c>
      <c r="F7" s="471" t="s">
        <v>1353</v>
      </c>
      <c r="G7" s="471"/>
      <c r="H7" s="471"/>
      <c r="I7" s="740">
        <v>8060.4</v>
      </c>
      <c r="J7" s="740">
        <f t="shared" ref="J7:J9" si="0">SUM(I7*135%)</f>
        <v>10881.54</v>
      </c>
      <c r="K7" s="740">
        <f t="shared" ref="K7:K17" si="1">SUM(I7*150%)</f>
        <v>12090.599999999999</v>
      </c>
      <c r="L7" s="680"/>
      <c r="M7" s="680"/>
    </row>
    <row r="8" spans="1:13" ht="16" x14ac:dyDescent="0.2">
      <c r="A8" s="468" t="s">
        <v>1354</v>
      </c>
      <c r="B8" s="425" t="s">
        <v>1351</v>
      </c>
      <c r="C8" s="468" t="s">
        <v>1354</v>
      </c>
      <c r="D8" s="468" t="s">
        <v>1355</v>
      </c>
      <c r="E8" s="425" t="s">
        <v>1356</v>
      </c>
      <c r="F8" s="468" t="s">
        <v>1353</v>
      </c>
      <c r="G8" s="468"/>
      <c r="H8" s="468"/>
      <c r="I8" s="500">
        <v>8186.8</v>
      </c>
      <c r="J8" s="500">
        <f t="shared" si="0"/>
        <v>11052.18</v>
      </c>
      <c r="K8" s="500">
        <f t="shared" si="1"/>
        <v>12280.2</v>
      </c>
      <c r="L8" s="186"/>
      <c r="M8" s="186"/>
    </row>
    <row r="9" spans="1:13" ht="16" x14ac:dyDescent="0.2">
      <c r="A9" s="468" t="s">
        <v>1357</v>
      </c>
      <c r="B9" s="425" t="s">
        <v>1351</v>
      </c>
      <c r="C9" s="468" t="s">
        <v>1358</v>
      </c>
      <c r="D9" s="468" t="s">
        <v>1358</v>
      </c>
      <c r="E9" s="425" t="s">
        <v>48</v>
      </c>
      <c r="F9" s="468" t="s">
        <v>1353</v>
      </c>
      <c r="G9" s="468"/>
      <c r="H9" s="468"/>
      <c r="I9" s="500">
        <v>497.48</v>
      </c>
      <c r="J9" s="500">
        <f t="shared" si="0"/>
        <v>671.59800000000007</v>
      </c>
      <c r="K9" s="500">
        <f t="shared" si="1"/>
        <v>746.22</v>
      </c>
      <c r="L9" s="186"/>
      <c r="M9" s="186"/>
    </row>
    <row r="10" spans="1:13" ht="16" x14ac:dyDescent="0.2">
      <c r="A10" s="468" t="s">
        <v>1359</v>
      </c>
      <c r="B10" s="425" t="s">
        <v>1351</v>
      </c>
      <c r="C10" s="468" t="s">
        <v>1360</v>
      </c>
      <c r="D10" s="468" t="s">
        <v>1360</v>
      </c>
      <c r="E10" s="425" t="s">
        <v>48</v>
      </c>
      <c r="F10" s="468" t="s">
        <v>1361</v>
      </c>
      <c r="G10" s="468" t="s">
        <v>1362</v>
      </c>
      <c r="H10" s="468"/>
      <c r="I10" s="500">
        <v>152.1</v>
      </c>
      <c r="J10" s="500">
        <f t="shared" ref="J10:J17" si="2">SUM(I10*135%)</f>
        <v>205.33500000000001</v>
      </c>
      <c r="K10" s="500">
        <f t="shared" si="1"/>
        <v>228.14999999999998</v>
      </c>
      <c r="L10" s="186"/>
      <c r="M10" s="186"/>
    </row>
    <row r="11" spans="1:13" ht="16" x14ac:dyDescent="0.2">
      <c r="A11" s="468" t="s">
        <v>1363</v>
      </c>
      <c r="B11" s="425" t="s">
        <v>1351</v>
      </c>
      <c r="C11" s="468" t="s">
        <v>1364</v>
      </c>
      <c r="D11" s="468" t="s">
        <v>1364</v>
      </c>
      <c r="E11" s="425" t="s">
        <v>48</v>
      </c>
      <c r="F11" s="468" t="s">
        <v>1361</v>
      </c>
      <c r="G11" s="468" t="s">
        <v>1362</v>
      </c>
      <c r="H11" s="468"/>
      <c r="I11" s="500">
        <v>212</v>
      </c>
      <c r="J11" s="500">
        <f t="shared" si="2"/>
        <v>286.20000000000005</v>
      </c>
      <c r="K11" s="500">
        <f t="shared" si="1"/>
        <v>318</v>
      </c>
      <c r="L11" s="186"/>
      <c r="M11" s="186"/>
    </row>
    <row r="12" spans="1:13" ht="16" x14ac:dyDescent="0.2">
      <c r="A12" s="468" t="s">
        <v>1365</v>
      </c>
      <c r="B12" s="425" t="s">
        <v>1351</v>
      </c>
      <c r="C12" s="537" t="s">
        <v>1366</v>
      </c>
      <c r="D12" s="537" t="s">
        <v>1366</v>
      </c>
      <c r="E12" s="425" t="s">
        <v>48</v>
      </c>
      <c r="F12" s="468" t="s">
        <v>1361</v>
      </c>
      <c r="G12" s="468" t="s">
        <v>1367</v>
      </c>
      <c r="H12" s="468"/>
      <c r="I12" s="536">
        <v>409.2</v>
      </c>
      <c r="J12" s="500">
        <f t="shared" si="2"/>
        <v>552.42000000000007</v>
      </c>
      <c r="K12" s="500">
        <f t="shared" si="1"/>
        <v>613.79999999999995</v>
      </c>
      <c r="L12" s="186"/>
      <c r="M12" s="186"/>
    </row>
    <row r="13" spans="1:13" ht="16" x14ac:dyDescent="0.2">
      <c r="A13" s="468" t="s">
        <v>1368</v>
      </c>
      <c r="B13" s="425" t="s">
        <v>1351</v>
      </c>
      <c r="C13" s="168" t="s">
        <v>1369</v>
      </c>
      <c r="D13" s="528" t="s">
        <v>1369</v>
      </c>
      <c r="E13" s="425" t="s">
        <v>48</v>
      </c>
      <c r="F13" s="468" t="s">
        <v>1370</v>
      </c>
      <c r="G13" s="468" t="s">
        <v>1362</v>
      </c>
      <c r="H13" s="468" t="s">
        <v>142</v>
      </c>
      <c r="I13" s="536">
        <v>332.43</v>
      </c>
      <c r="J13" s="500">
        <f t="shared" si="2"/>
        <v>448.78050000000002</v>
      </c>
      <c r="K13" s="500">
        <f t="shared" si="1"/>
        <v>498.64499999999998</v>
      </c>
      <c r="L13" s="186"/>
      <c r="M13" s="186"/>
    </row>
    <row r="14" spans="1:13" ht="16" x14ac:dyDescent="0.2">
      <c r="A14" s="468" t="s">
        <v>1371</v>
      </c>
      <c r="B14" s="425" t="s">
        <v>1372</v>
      </c>
      <c r="C14" s="168" t="s">
        <v>1373</v>
      </c>
      <c r="D14" s="528" t="s">
        <v>1373</v>
      </c>
      <c r="E14" s="425" t="s">
        <v>48</v>
      </c>
      <c r="F14" s="468" t="s">
        <v>1361</v>
      </c>
      <c r="G14" s="468" t="s">
        <v>1362</v>
      </c>
      <c r="H14" s="468"/>
      <c r="I14" s="536">
        <v>904.32</v>
      </c>
      <c r="J14" s="500">
        <f t="shared" si="2"/>
        <v>1220.8320000000001</v>
      </c>
      <c r="K14" s="500">
        <f t="shared" si="1"/>
        <v>1356.48</v>
      </c>
      <c r="L14" s="186"/>
      <c r="M14" s="186"/>
    </row>
    <row r="15" spans="1:13" ht="16" x14ac:dyDescent="0.2">
      <c r="A15" s="468" t="s">
        <v>1374</v>
      </c>
      <c r="B15" s="425" t="s">
        <v>1351</v>
      </c>
      <c r="C15" s="168" t="s">
        <v>1375</v>
      </c>
      <c r="D15" s="528" t="s">
        <v>1375</v>
      </c>
      <c r="E15" s="425" t="s">
        <v>48</v>
      </c>
      <c r="F15" s="468" t="s">
        <v>1361</v>
      </c>
      <c r="G15" s="468" t="s">
        <v>1362</v>
      </c>
      <c r="H15" s="468"/>
      <c r="I15" s="536">
        <v>131.08000000000001</v>
      </c>
      <c r="J15" s="500">
        <f t="shared" si="2"/>
        <v>176.95800000000003</v>
      </c>
      <c r="K15" s="500">
        <f t="shared" si="1"/>
        <v>196.62</v>
      </c>
      <c r="L15" s="186"/>
      <c r="M15" s="186"/>
    </row>
    <row r="16" spans="1:13" ht="16" x14ac:dyDescent="0.2">
      <c r="A16" s="468" t="s">
        <v>1376</v>
      </c>
      <c r="B16" s="425" t="s">
        <v>1351</v>
      </c>
      <c r="C16" s="168" t="s">
        <v>1377</v>
      </c>
      <c r="D16" s="528" t="s">
        <v>1377</v>
      </c>
      <c r="E16" s="425" t="s">
        <v>48</v>
      </c>
      <c r="F16" s="468" t="s">
        <v>1361</v>
      </c>
      <c r="G16" s="468" t="s">
        <v>1362</v>
      </c>
      <c r="H16" s="468"/>
      <c r="I16" s="536">
        <v>126.2</v>
      </c>
      <c r="J16" s="500">
        <f t="shared" si="2"/>
        <v>170.37</v>
      </c>
      <c r="K16" s="500">
        <f t="shared" si="1"/>
        <v>189.3</v>
      </c>
      <c r="L16" s="186"/>
      <c r="M16" s="186"/>
    </row>
    <row r="17" spans="1:29" ht="16" x14ac:dyDescent="0.2">
      <c r="A17" s="469" t="s">
        <v>1378</v>
      </c>
      <c r="B17" s="729" t="s">
        <v>1351</v>
      </c>
      <c r="C17" s="490" t="s">
        <v>1379</v>
      </c>
      <c r="D17" s="730" t="s">
        <v>1379</v>
      </c>
      <c r="E17" s="729"/>
      <c r="F17" s="469" t="s">
        <v>1361</v>
      </c>
      <c r="G17" s="469" t="s">
        <v>1362</v>
      </c>
      <c r="H17" s="469"/>
      <c r="I17" s="731">
        <v>164.01</v>
      </c>
      <c r="J17" s="732">
        <f t="shared" si="2"/>
        <v>221.4135</v>
      </c>
      <c r="K17" s="732">
        <f t="shared" si="1"/>
        <v>246.01499999999999</v>
      </c>
      <c r="L17" s="252"/>
      <c r="M17" s="252"/>
    </row>
    <row r="18" spans="1:29" ht="16" x14ac:dyDescent="0.2">
      <c r="A18" s="759"/>
      <c r="B18" s="760"/>
      <c r="C18" s="761"/>
      <c r="D18" s="762"/>
      <c r="E18" s="760"/>
      <c r="F18" s="759"/>
      <c r="G18" s="759"/>
      <c r="H18" s="759"/>
      <c r="I18" s="763"/>
      <c r="J18" s="764"/>
      <c r="K18" s="764"/>
      <c r="L18" s="765"/>
      <c r="M18" s="765"/>
    </row>
    <row r="19" spans="1:29" ht="16" x14ac:dyDescent="0.2">
      <c r="A19" s="750" t="s">
        <v>1380</v>
      </c>
      <c r="B19" s="751"/>
      <c r="C19" s="752"/>
      <c r="D19" s="753"/>
      <c r="E19" s="751"/>
      <c r="F19" s="754"/>
      <c r="G19" s="754"/>
      <c r="H19" s="754"/>
      <c r="I19" s="755"/>
      <c r="J19" s="756"/>
      <c r="K19" s="756"/>
      <c r="L19" s="757"/>
      <c r="M19" s="758"/>
    </row>
    <row r="20" spans="1:29" ht="16" x14ac:dyDescent="0.2">
      <c r="A20" s="685" t="s">
        <v>1381</v>
      </c>
      <c r="B20" s="685" t="s">
        <v>1382</v>
      </c>
      <c r="C20" s="685" t="s">
        <v>1383</v>
      </c>
      <c r="D20" s="685" t="s">
        <v>1383</v>
      </c>
      <c r="E20" s="685" t="s">
        <v>1384</v>
      </c>
      <c r="F20" s="685" t="s">
        <v>314</v>
      </c>
      <c r="G20" s="680"/>
      <c r="H20" s="685" t="s">
        <v>314</v>
      </c>
      <c r="I20" s="733">
        <v>2210.15</v>
      </c>
      <c r="J20" s="680"/>
      <c r="K20" s="734"/>
      <c r="L20" s="680"/>
      <c r="M20" s="734">
        <f>SUM(I20*200%)</f>
        <v>4420.3</v>
      </c>
    </row>
    <row r="21" spans="1:29" ht="16" x14ac:dyDescent="0.2">
      <c r="A21" s="268" t="s">
        <v>1385</v>
      </c>
      <c r="B21" s="268" t="s">
        <v>1382</v>
      </c>
      <c r="C21" s="268" t="s">
        <v>1386</v>
      </c>
      <c r="D21" s="268" t="s">
        <v>1386</v>
      </c>
      <c r="E21" s="268" t="s">
        <v>1384</v>
      </c>
      <c r="F21" s="268"/>
      <c r="G21" s="186"/>
      <c r="H21" s="268"/>
      <c r="I21" s="274">
        <v>1424.25</v>
      </c>
      <c r="J21" s="186"/>
      <c r="K21" s="274"/>
      <c r="L21" s="186"/>
      <c r="M21" s="274">
        <f>SUM(I21*200%)</f>
        <v>2848.5</v>
      </c>
    </row>
    <row r="22" spans="1:29" ht="16" x14ac:dyDescent="0.2">
      <c r="A22" s="268" t="s">
        <v>1387</v>
      </c>
      <c r="B22" s="268" t="s">
        <v>1382</v>
      </c>
      <c r="C22" s="268" t="s">
        <v>1388</v>
      </c>
      <c r="D22" s="268" t="s">
        <v>1388</v>
      </c>
      <c r="E22" s="268" t="s">
        <v>1384</v>
      </c>
      <c r="F22" s="268"/>
      <c r="G22" s="186"/>
      <c r="H22" s="268"/>
      <c r="I22" s="274">
        <v>1425.25</v>
      </c>
      <c r="J22" s="186"/>
      <c r="K22" s="274"/>
      <c r="L22" s="186"/>
      <c r="M22" s="274">
        <f>SUM(I22*200%)</f>
        <v>2850.5</v>
      </c>
    </row>
    <row r="23" spans="1:29" ht="16" x14ac:dyDescent="0.2">
      <c r="A23" s="268" t="s">
        <v>1389</v>
      </c>
      <c r="B23" s="268" t="s">
        <v>1382</v>
      </c>
      <c r="C23" s="268" t="s">
        <v>1383</v>
      </c>
      <c r="D23" s="268" t="s">
        <v>1390</v>
      </c>
      <c r="E23" s="268" t="s">
        <v>1384</v>
      </c>
      <c r="F23" s="268" t="s">
        <v>1391</v>
      </c>
      <c r="G23" s="268" t="s">
        <v>1392</v>
      </c>
      <c r="H23" s="186"/>
      <c r="I23" s="274">
        <v>2210.15</v>
      </c>
      <c r="J23" s="186"/>
      <c r="K23" s="274"/>
      <c r="L23" s="186"/>
      <c r="M23" s="274">
        <v>4420.3</v>
      </c>
    </row>
    <row r="24" spans="1:29" ht="16" x14ac:dyDescent="0.2">
      <c r="A24" s="268" t="s">
        <v>1393</v>
      </c>
      <c r="B24" s="268" t="s">
        <v>1382</v>
      </c>
      <c r="C24" s="268" t="s">
        <v>1394</v>
      </c>
      <c r="D24" s="268" t="s">
        <v>1394</v>
      </c>
      <c r="E24" s="272" t="s">
        <v>48</v>
      </c>
      <c r="F24" s="268" t="s">
        <v>314</v>
      </c>
      <c r="G24" s="186"/>
      <c r="H24" s="268" t="s">
        <v>314</v>
      </c>
      <c r="I24" s="274">
        <v>59.25</v>
      </c>
      <c r="J24" s="186"/>
      <c r="K24" s="274"/>
      <c r="L24" s="186"/>
      <c r="M24" s="274">
        <f>SUM(I24*200%)</f>
        <v>118.5</v>
      </c>
    </row>
    <row r="25" spans="1:29" ht="16" x14ac:dyDescent="0.2">
      <c r="A25" s="268" t="s">
        <v>1395</v>
      </c>
      <c r="B25" s="268" t="s">
        <v>1382</v>
      </c>
      <c r="C25" s="268" t="s">
        <v>1396</v>
      </c>
      <c r="D25" s="268" t="s">
        <v>1397</v>
      </c>
      <c r="E25" s="272" t="s">
        <v>48</v>
      </c>
      <c r="F25" s="268"/>
      <c r="G25" s="186"/>
      <c r="H25" s="268"/>
      <c r="I25" s="274">
        <v>38.590000000000003</v>
      </c>
      <c r="J25" s="186"/>
      <c r="K25" s="274"/>
      <c r="L25" s="186"/>
      <c r="M25" s="274">
        <f>SUM(I25*200%)</f>
        <v>77.180000000000007</v>
      </c>
    </row>
    <row r="26" spans="1:29" ht="16" x14ac:dyDescent="0.2">
      <c r="A26" s="268" t="s">
        <v>1398</v>
      </c>
      <c r="B26" s="268" t="s">
        <v>1382</v>
      </c>
      <c r="C26" s="268" t="s">
        <v>1399</v>
      </c>
      <c r="D26" s="268" t="s">
        <v>1400</v>
      </c>
      <c r="E26" s="272" t="s">
        <v>48</v>
      </c>
      <c r="F26" s="268"/>
      <c r="G26" s="186"/>
      <c r="H26" s="268"/>
      <c r="I26" s="274">
        <v>38.590000000000003</v>
      </c>
      <c r="J26" s="186"/>
      <c r="K26" s="274"/>
      <c r="L26" s="186"/>
      <c r="M26" s="274">
        <f>SUM(I26*200%)</f>
        <v>77.180000000000007</v>
      </c>
    </row>
    <row r="27" spans="1:29" ht="16" x14ac:dyDescent="0.2">
      <c r="A27" s="268" t="s">
        <v>1401</v>
      </c>
      <c r="B27" s="268" t="s">
        <v>1382</v>
      </c>
      <c r="C27" s="268" t="s">
        <v>1402</v>
      </c>
      <c r="D27" s="268" t="s">
        <v>1403</v>
      </c>
      <c r="E27" s="272" t="s">
        <v>48</v>
      </c>
      <c r="F27" s="268"/>
      <c r="G27" s="186"/>
      <c r="H27" s="268"/>
      <c r="I27" s="274">
        <v>38.590000000000003</v>
      </c>
      <c r="J27" s="186"/>
      <c r="K27" s="274"/>
      <c r="L27" s="186"/>
      <c r="M27" s="274">
        <f>SUM(I27*200%)</f>
        <v>77.180000000000007</v>
      </c>
    </row>
    <row r="28" spans="1:29" ht="16" x14ac:dyDescent="0.2">
      <c r="A28" s="424" t="s">
        <v>1404</v>
      </c>
      <c r="B28" s="424" t="s">
        <v>1382</v>
      </c>
      <c r="C28" s="424" t="s">
        <v>1405</v>
      </c>
      <c r="D28" s="424" t="s">
        <v>1406</v>
      </c>
      <c r="E28" s="714" t="s">
        <v>48</v>
      </c>
      <c r="F28" s="424"/>
      <c r="G28" s="252"/>
      <c r="H28" s="424"/>
      <c r="I28" s="715">
        <v>39.74</v>
      </c>
      <c r="J28" s="252"/>
      <c r="K28" s="715"/>
      <c r="L28" s="252"/>
      <c r="M28" s="715">
        <f>SUM(I28*200%)</f>
        <v>79.48</v>
      </c>
    </row>
    <row r="29" spans="1:29" ht="16" x14ac:dyDescent="0.2">
      <c r="A29" s="268" t="s">
        <v>1407</v>
      </c>
      <c r="B29" s="268" t="s">
        <v>1382</v>
      </c>
      <c r="C29" s="268" t="s">
        <v>1408</v>
      </c>
      <c r="D29" s="268" t="s">
        <v>1408</v>
      </c>
      <c r="E29" s="272" t="s">
        <v>48</v>
      </c>
      <c r="F29" s="268" t="s">
        <v>1409</v>
      </c>
      <c r="G29" s="186"/>
      <c r="H29" s="268"/>
      <c r="I29" s="274">
        <v>115.18</v>
      </c>
      <c r="J29" s="186"/>
      <c r="K29" s="274"/>
      <c r="L29" s="186"/>
      <c r="M29" s="274">
        <v>230</v>
      </c>
    </row>
    <row r="30" spans="1:29" ht="16" x14ac:dyDescent="0.2">
      <c r="A30" s="288"/>
      <c r="B30" s="711"/>
      <c r="C30" s="6"/>
      <c r="D30" s="712"/>
      <c r="E30" s="711"/>
      <c r="F30" s="288"/>
      <c r="G30" s="288"/>
      <c r="H30" s="288"/>
      <c r="I30" s="713"/>
      <c r="J30" s="467"/>
      <c r="K30" s="467"/>
    </row>
    <row r="31" spans="1:29" ht="16" x14ac:dyDescent="0.2">
      <c r="A31" s="288"/>
      <c r="B31" s="711"/>
      <c r="C31" s="6"/>
      <c r="D31" s="712"/>
      <c r="E31" s="711"/>
      <c r="F31" s="288"/>
      <c r="G31" s="288"/>
      <c r="H31" s="288"/>
      <c r="I31" s="713"/>
      <c r="J31" s="467"/>
      <c r="K31" s="467"/>
    </row>
    <row r="32" spans="1:29" s="524" customFormat="1" ht="16" x14ac:dyDescent="0.2">
      <c r="A32" s="525" t="s">
        <v>1410</v>
      </c>
      <c r="B32" s="527"/>
      <c r="C32" s="526"/>
      <c r="D32" s="526"/>
      <c r="E32" s="526"/>
      <c r="F32" s="526"/>
      <c r="G32" s="526"/>
      <c r="H32" s="526"/>
      <c r="I32" s="526"/>
      <c r="J32" s="526"/>
      <c r="K32" s="526"/>
      <c r="L32" s="526"/>
      <c r="M32" s="728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13" ht="16" x14ac:dyDescent="0.2">
      <c r="A33" s="533" t="s">
        <v>1410</v>
      </c>
      <c r="B33" s="531" t="s">
        <v>1411</v>
      </c>
      <c r="C33" s="533" t="s">
        <v>1412</v>
      </c>
      <c r="D33" s="533" t="s">
        <v>1413</v>
      </c>
      <c r="E33" s="531" t="s">
        <v>1414</v>
      </c>
      <c r="F33" s="533"/>
      <c r="G33" s="533"/>
      <c r="H33" s="716">
        <v>9500</v>
      </c>
      <c r="I33" s="206">
        <f>SUM(H33*1.2)</f>
        <v>11400</v>
      </c>
      <c r="J33" s="206">
        <f>SUM(I33*135%)</f>
        <v>15390.000000000002</v>
      </c>
      <c r="K33" s="717">
        <f>SUM(I33*150%)</f>
        <v>17100</v>
      </c>
      <c r="L33" s="680"/>
      <c r="M33" s="680"/>
    </row>
    <row r="34" spans="1:13" ht="17" x14ac:dyDescent="0.2">
      <c r="A34" s="409" t="s">
        <v>1415</v>
      </c>
      <c r="B34" s="521" t="s">
        <v>1411</v>
      </c>
      <c r="C34" s="520">
        <v>930024</v>
      </c>
      <c r="D34" s="519" t="s">
        <v>1416</v>
      </c>
      <c r="E34" s="521" t="s">
        <v>48</v>
      </c>
      <c r="F34" s="519" t="s">
        <v>314</v>
      </c>
      <c r="G34" s="519" t="s">
        <v>314</v>
      </c>
      <c r="H34" s="522">
        <v>57</v>
      </c>
      <c r="I34" s="523">
        <f>SUM(H34*1.2)</f>
        <v>68.399999999999991</v>
      </c>
      <c r="J34" s="293">
        <f>SUM(I34*135%)</f>
        <v>92.339999999999989</v>
      </c>
      <c r="K34" s="433">
        <f>SUM(I34*150%)</f>
        <v>102.6</v>
      </c>
      <c r="L34" s="186"/>
      <c r="M34" s="186"/>
    </row>
    <row r="35" spans="1:13" ht="17" x14ac:dyDescent="0.2">
      <c r="A35" s="409" t="s">
        <v>1417</v>
      </c>
      <c r="B35" s="521" t="s">
        <v>1411</v>
      </c>
      <c r="C35" s="520">
        <v>930025</v>
      </c>
      <c r="D35" s="519" t="s">
        <v>1418</v>
      </c>
      <c r="E35" s="521" t="s">
        <v>48</v>
      </c>
      <c r="F35" s="519" t="s">
        <v>314</v>
      </c>
      <c r="G35" s="519" t="s">
        <v>314</v>
      </c>
      <c r="H35" s="522">
        <v>61</v>
      </c>
      <c r="I35" s="523">
        <f t="shared" ref="I35:I43" si="3">SUM(H35*1.2)</f>
        <v>73.2</v>
      </c>
      <c r="J35" s="293">
        <f t="shared" ref="J35:J43" si="4">SUM(I35*135%)</f>
        <v>98.820000000000007</v>
      </c>
      <c r="K35" s="433">
        <f>SUM(I35*150%)</f>
        <v>109.80000000000001</v>
      </c>
      <c r="L35" s="186"/>
      <c r="M35" s="186"/>
    </row>
    <row r="36" spans="1:13" ht="17" x14ac:dyDescent="0.2">
      <c r="A36" s="409" t="s">
        <v>1419</v>
      </c>
      <c r="B36" s="521" t="s">
        <v>1411</v>
      </c>
      <c r="C36" s="520">
        <v>680004</v>
      </c>
      <c r="D36" s="519" t="s">
        <v>1420</v>
      </c>
      <c r="E36" s="521" t="s">
        <v>48</v>
      </c>
      <c r="F36" s="519" t="s">
        <v>314</v>
      </c>
      <c r="G36" s="519" t="s">
        <v>314</v>
      </c>
      <c r="H36" s="522">
        <v>32.5</v>
      </c>
      <c r="I36" s="523">
        <f t="shared" si="3"/>
        <v>39</v>
      </c>
      <c r="J36" s="293">
        <f t="shared" si="4"/>
        <v>52.650000000000006</v>
      </c>
      <c r="K36" s="433">
        <f t="shared" ref="K36:K43" si="5">SUM(I36*150%)</f>
        <v>58.5</v>
      </c>
      <c r="L36" s="186"/>
      <c r="M36" s="186"/>
    </row>
    <row r="37" spans="1:13" ht="16" x14ac:dyDescent="0.2">
      <c r="A37" s="519" t="s">
        <v>1421</v>
      </c>
      <c r="B37" s="521" t="s">
        <v>1422</v>
      </c>
      <c r="C37" s="520">
        <v>800021</v>
      </c>
      <c r="D37" s="519" t="s">
        <v>1423</v>
      </c>
      <c r="E37" s="521" t="s">
        <v>48</v>
      </c>
      <c r="F37" s="519" t="s">
        <v>314</v>
      </c>
      <c r="G37" s="519" t="s">
        <v>314</v>
      </c>
      <c r="H37" s="522">
        <v>105.41</v>
      </c>
      <c r="I37" s="523">
        <f t="shared" si="3"/>
        <v>126.49199999999999</v>
      </c>
      <c r="J37" s="293">
        <f t="shared" si="4"/>
        <v>170.76419999999999</v>
      </c>
      <c r="K37" s="433">
        <f t="shared" si="5"/>
        <v>189.738</v>
      </c>
      <c r="L37" s="186"/>
      <c r="M37" s="186"/>
    </row>
    <row r="38" spans="1:13" ht="16" x14ac:dyDescent="0.2">
      <c r="A38" s="519" t="s">
        <v>1424</v>
      </c>
      <c r="B38" s="521" t="s">
        <v>1422</v>
      </c>
      <c r="C38" s="520">
        <v>800020</v>
      </c>
      <c r="D38" s="519" t="s">
        <v>1425</v>
      </c>
      <c r="E38" s="521"/>
      <c r="F38" s="519"/>
      <c r="G38" s="519"/>
      <c r="H38" s="522">
        <v>1108.1099999999999</v>
      </c>
      <c r="I38" s="523">
        <f t="shared" ref="I38" si="6">SUM(H38*1.2)</f>
        <v>1329.7319999999997</v>
      </c>
      <c r="J38" s="293">
        <f t="shared" ref="J38" si="7">SUM(I38*135%)</f>
        <v>1795.1381999999999</v>
      </c>
      <c r="K38" s="433">
        <f t="shared" si="5"/>
        <v>1994.5979999999995</v>
      </c>
      <c r="L38" s="186"/>
      <c r="M38" s="186"/>
    </row>
    <row r="39" spans="1:13" ht="16" x14ac:dyDescent="0.2">
      <c r="A39" s="519" t="s">
        <v>1426</v>
      </c>
      <c r="B39" s="521" t="s">
        <v>1411</v>
      </c>
      <c r="C39" s="520">
        <v>740020</v>
      </c>
      <c r="D39" s="519" t="s">
        <v>1427</v>
      </c>
      <c r="E39" s="521" t="s">
        <v>48</v>
      </c>
      <c r="F39" s="519" t="s">
        <v>314</v>
      </c>
      <c r="G39" s="519" t="s">
        <v>314</v>
      </c>
      <c r="H39" s="522">
        <v>11.5</v>
      </c>
      <c r="I39" s="523">
        <f t="shared" si="3"/>
        <v>13.799999999999999</v>
      </c>
      <c r="J39" s="293">
        <f t="shared" si="4"/>
        <v>18.63</v>
      </c>
      <c r="K39" s="433">
        <f t="shared" si="5"/>
        <v>20.7</v>
      </c>
      <c r="L39" s="186"/>
      <c r="M39" s="186"/>
    </row>
    <row r="40" spans="1:13" ht="16" x14ac:dyDescent="0.2">
      <c r="A40" s="519" t="s">
        <v>1428</v>
      </c>
      <c r="B40" s="521" t="s">
        <v>1411</v>
      </c>
      <c r="C40" s="520">
        <v>930030</v>
      </c>
      <c r="D40" s="519" t="s">
        <v>1429</v>
      </c>
      <c r="E40" s="521" t="s">
        <v>48</v>
      </c>
      <c r="F40" s="519"/>
      <c r="G40" s="519"/>
      <c r="H40" s="522">
        <v>25</v>
      </c>
      <c r="I40" s="523">
        <f t="shared" si="3"/>
        <v>30</v>
      </c>
      <c r="J40" s="293">
        <f t="shared" si="4"/>
        <v>40.5</v>
      </c>
      <c r="K40" s="433">
        <f t="shared" ref="K40:K41" si="8">SUM(I40*150%)</f>
        <v>45</v>
      </c>
      <c r="L40" s="186"/>
      <c r="M40" s="186"/>
    </row>
    <row r="41" spans="1:13" ht="16" x14ac:dyDescent="0.2">
      <c r="A41" s="519" t="s">
        <v>1430</v>
      </c>
      <c r="B41" s="521" t="s">
        <v>1411</v>
      </c>
      <c r="C41" s="520">
        <v>720007</v>
      </c>
      <c r="D41" s="519" t="s">
        <v>1431</v>
      </c>
      <c r="E41" s="521" t="s">
        <v>48</v>
      </c>
      <c r="F41" s="519"/>
      <c r="G41" s="519"/>
      <c r="H41" s="522">
        <v>15</v>
      </c>
      <c r="I41" s="523">
        <f t="shared" si="3"/>
        <v>18</v>
      </c>
      <c r="J41" s="293">
        <f t="shared" si="4"/>
        <v>24.3</v>
      </c>
      <c r="K41" s="433">
        <f t="shared" si="8"/>
        <v>27</v>
      </c>
      <c r="L41" s="186"/>
      <c r="M41" s="186"/>
    </row>
    <row r="42" spans="1:13" ht="16" x14ac:dyDescent="0.2">
      <c r="A42" s="289" t="s">
        <v>1432</v>
      </c>
      <c r="B42" s="418" t="s">
        <v>1411</v>
      </c>
      <c r="C42" s="291">
        <v>820056</v>
      </c>
      <c r="D42" s="289" t="s">
        <v>1433</v>
      </c>
      <c r="E42" s="521" t="s">
        <v>48</v>
      </c>
      <c r="F42" s="289"/>
      <c r="G42" s="289"/>
      <c r="H42" s="522">
        <v>1400</v>
      </c>
      <c r="I42" s="523">
        <f t="shared" si="3"/>
        <v>1680</v>
      </c>
      <c r="J42" s="293">
        <f t="shared" si="4"/>
        <v>2268</v>
      </c>
      <c r="K42" s="433">
        <f t="shared" si="5"/>
        <v>2520</v>
      </c>
      <c r="L42" s="186"/>
      <c r="M42" s="186"/>
    </row>
    <row r="43" spans="1:13" ht="16" x14ac:dyDescent="0.2">
      <c r="A43" s="289" t="s">
        <v>1434</v>
      </c>
      <c r="B43" s="418" t="s">
        <v>1422</v>
      </c>
      <c r="C43" s="172">
        <v>800019</v>
      </c>
      <c r="D43" s="289" t="s">
        <v>1435</v>
      </c>
      <c r="E43" s="521"/>
      <c r="F43" s="289"/>
      <c r="G43" s="289"/>
      <c r="H43" s="522">
        <v>824.32</v>
      </c>
      <c r="I43" s="523">
        <f t="shared" si="3"/>
        <v>989.18399999999997</v>
      </c>
      <c r="J43" s="293">
        <f t="shared" si="4"/>
        <v>1335.3984</v>
      </c>
      <c r="K43" s="433">
        <f t="shared" si="5"/>
        <v>1483.7759999999998</v>
      </c>
      <c r="L43" s="186"/>
      <c r="M43" s="186"/>
    </row>
    <row r="44" spans="1:13" ht="16" x14ac:dyDescent="0.2">
      <c r="A44" s="289" t="s">
        <v>1436</v>
      </c>
      <c r="B44" s="418" t="s">
        <v>1372</v>
      </c>
      <c r="C44" s="172">
        <v>810036</v>
      </c>
      <c r="D44" s="289" t="s">
        <v>1437</v>
      </c>
      <c r="E44" s="521"/>
      <c r="F44" s="289"/>
      <c r="G44" s="289"/>
      <c r="H44" s="522">
        <v>648.65</v>
      </c>
      <c r="I44" s="523">
        <f t="shared" ref="I44:I45" si="9">SUM(H44*1.2)</f>
        <v>778.38</v>
      </c>
      <c r="J44" s="293">
        <f t="shared" ref="J44:J45" si="10">SUM(I44*135%)</f>
        <v>1050.8130000000001</v>
      </c>
      <c r="K44" s="433">
        <f t="shared" ref="K44:K48" si="11">SUM(I44*150%)</f>
        <v>1167.57</v>
      </c>
      <c r="L44" s="186"/>
      <c r="M44" s="186"/>
    </row>
    <row r="45" spans="1:13" ht="16" x14ac:dyDescent="0.2">
      <c r="A45" s="289" t="s">
        <v>1438</v>
      </c>
      <c r="B45" s="418" t="s">
        <v>1372</v>
      </c>
      <c r="C45" s="291">
        <v>810084</v>
      </c>
      <c r="D45" s="289" t="s">
        <v>1439</v>
      </c>
      <c r="E45" s="521"/>
      <c r="F45" s="289"/>
      <c r="G45" s="289"/>
      <c r="H45" s="522">
        <v>702.7</v>
      </c>
      <c r="I45" s="523">
        <f t="shared" si="9"/>
        <v>843.24</v>
      </c>
      <c r="J45" s="293">
        <f t="shared" si="10"/>
        <v>1138.374</v>
      </c>
      <c r="K45" s="433">
        <f t="shared" si="11"/>
        <v>1264.8600000000001</v>
      </c>
      <c r="L45" s="186"/>
      <c r="M45" s="186"/>
    </row>
    <row r="46" spans="1:13" ht="16" x14ac:dyDescent="0.2">
      <c r="A46" s="168" t="s">
        <v>1440</v>
      </c>
      <c r="B46" s="418" t="s">
        <v>1411</v>
      </c>
      <c r="C46" s="291">
        <v>820022</v>
      </c>
      <c r="D46" s="289" t="s">
        <v>1441</v>
      </c>
      <c r="E46" s="521"/>
      <c r="F46" s="289"/>
      <c r="G46" s="289"/>
      <c r="H46" s="522">
        <v>567.57000000000005</v>
      </c>
      <c r="I46" s="523">
        <f t="shared" ref="I46:I48" si="12">SUM(H46*1.2)</f>
        <v>681.08400000000006</v>
      </c>
      <c r="J46" s="293">
        <f t="shared" ref="J46:J47" si="13">SUM(I46*135%)</f>
        <v>919.46340000000009</v>
      </c>
      <c r="K46" s="433">
        <f t="shared" si="11"/>
        <v>1021.6260000000001</v>
      </c>
      <c r="L46" s="186"/>
      <c r="M46" s="186"/>
    </row>
    <row r="47" spans="1:13" ht="16" x14ac:dyDescent="0.2">
      <c r="A47" s="289" t="s">
        <v>1442</v>
      </c>
      <c r="B47" s="418" t="s">
        <v>1443</v>
      </c>
      <c r="C47" s="172">
        <v>820063</v>
      </c>
      <c r="D47" s="289" t="s">
        <v>1444</v>
      </c>
      <c r="E47" s="521"/>
      <c r="F47" s="289"/>
      <c r="G47" s="289"/>
      <c r="H47" s="522">
        <v>114.86</v>
      </c>
      <c r="I47" s="523">
        <f t="shared" si="12"/>
        <v>137.83199999999999</v>
      </c>
      <c r="J47" s="293">
        <f t="shared" si="13"/>
        <v>186.07320000000001</v>
      </c>
      <c r="K47" s="433">
        <f t="shared" si="11"/>
        <v>206.74799999999999</v>
      </c>
      <c r="L47" s="186"/>
      <c r="M47" s="186"/>
    </row>
    <row r="48" spans="1:13" ht="16" x14ac:dyDescent="0.2">
      <c r="A48" s="426" t="s">
        <v>1445</v>
      </c>
      <c r="B48" s="670" t="s">
        <v>1443</v>
      </c>
      <c r="C48" s="698">
        <v>820062</v>
      </c>
      <c r="D48" s="426" t="s">
        <v>1446</v>
      </c>
      <c r="E48" s="699"/>
      <c r="F48" s="426"/>
      <c r="G48" s="426"/>
      <c r="H48" s="700">
        <v>391.89</v>
      </c>
      <c r="I48" s="701">
        <f t="shared" si="12"/>
        <v>470.26799999999997</v>
      </c>
      <c r="J48" s="429">
        <f>SUM(I48*135%)</f>
        <v>634.86180000000002</v>
      </c>
      <c r="K48" s="718">
        <f t="shared" si="11"/>
        <v>705.40199999999993</v>
      </c>
      <c r="L48" s="252"/>
      <c r="M48" s="252"/>
    </row>
    <row r="49" spans="1:13" ht="16" x14ac:dyDescent="0.2">
      <c r="A49" s="719"/>
      <c r="B49" s="720"/>
      <c r="C49" s="721"/>
      <c r="D49" s="719"/>
      <c r="E49" s="719"/>
      <c r="F49" s="719"/>
      <c r="G49" s="719"/>
      <c r="H49" s="722"/>
      <c r="I49" s="723"/>
      <c r="J49" s="724"/>
      <c r="K49" s="725"/>
      <c r="L49" s="726"/>
      <c r="M49" s="726"/>
    </row>
    <row r="51" spans="1:13" ht="16" x14ac:dyDescent="0.2">
      <c r="A51" s="778" t="s">
        <v>1447</v>
      </c>
      <c r="B51" s="779"/>
      <c r="C51" s="780"/>
      <c r="D51" s="780"/>
      <c r="E51" s="780"/>
      <c r="F51" s="780"/>
      <c r="G51" s="780"/>
      <c r="H51" s="780"/>
      <c r="I51" s="780"/>
      <c r="J51" s="780"/>
      <c r="K51" s="780"/>
      <c r="L51" s="780"/>
      <c r="M51" s="781"/>
    </row>
    <row r="52" spans="1:13" ht="16" x14ac:dyDescent="0.2">
      <c r="A52" s="782" t="s">
        <v>1448</v>
      </c>
      <c r="B52" s="425" t="s">
        <v>1449</v>
      </c>
      <c r="C52" s="502">
        <v>1048349</v>
      </c>
      <c r="D52" s="502">
        <v>1048349</v>
      </c>
      <c r="E52" s="468" t="s">
        <v>1450</v>
      </c>
      <c r="F52" s="468" t="s">
        <v>15</v>
      </c>
      <c r="G52" s="468"/>
      <c r="H52" s="468"/>
      <c r="I52" s="500">
        <v>9013</v>
      </c>
      <c r="J52" s="500">
        <f>SUM(I52*135%)</f>
        <v>12167.550000000001</v>
      </c>
      <c r="K52" s="500"/>
      <c r="L52" s="500"/>
      <c r="M52" s="500"/>
    </row>
    <row r="53" spans="1:13" ht="16" x14ac:dyDescent="0.2">
      <c r="A53" s="782" t="s">
        <v>1451</v>
      </c>
      <c r="B53" s="425" t="s">
        <v>1449</v>
      </c>
      <c r="C53" s="502">
        <v>1048352</v>
      </c>
      <c r="D53" s="502">
        <v>1048352</v>
      </c>
      <c r="E53" s="468" t="s">
        <v>1450</v>
      </c>
      <c r="F53" s="468" t="s">
        <v>15</v>
      </c>
      <c r="G53" s="468"/>
      <c r="H53" s="468"/>
      <c r="I53" s="500">
        <v>10000</v>
      </c>
      <c r="J53" s="500">
        <f>SUM(I53*135%)</f>
        <v>13500</v>
      </c>
      <c r="K53" s="500"/>
      <c r="L53" s="500"/>
      <c r="M53" s="500"/>
    </row>
    <row r="54" spans="1:13" ht="36.75" customHeight="1" x14ac:dyDescent="0.2">
      <c r="A54" s="529" t="s">
        <v>1452</v>
      </c>
      <c r="B54" s="531" t="s">
        <v>1449</v>
      </c>
      <c r="C54" s="530">
        <v>1117457</v>
      </c>
      <c r="D54" s="530">
        <v>1117457</v>
      </c>
      <c r="E54" s="532" t="s">
        <v>48</v>
      </c>
      <c r="F54" s="533" t="s">
        <v>1370</v>
      </c>
      <c r="G54" s="538" t="s">
        <v>1453</v>
      </c>
      <c r="H54" s="534"/>
      <c r="I54" s="535">
        <v>107.4</v>
      </c>
      <c r="J54" s="535">
        <f>SUM(I54*135%)</f>
        <v>144.99</v>
      </c>
      <c r="K54" s="727">
        <f>SUM(I54*150%)</f>
        <v>161.10000000000002</v>
      </c>
      <c r="L54" s="783"/>
      <c r="M54" s="783"/>
    </row>
    <row r="55" spans="1:13" ht="16" x14ac:dyDescent="0.2">
      <c r="A55" s="468" t="s">
        <v>1454</v>
      </c>
      <c r="B55" s="531" t="s">
        <v>1449</v>
      </c>
      <c r="C55" s="502">
        <v>1125874</v>
      </c>
      <c r="D55" s="502">
        <v>1125874</v>
      </c>
      <c r="E55" s="506" t="s">
        <v>48</v>
      </c>
      <c r="F55" s="468" t="s">
        <v>1370</v>
      </c>
      <c r="G55" s="468"/>
      <c r="H55" s="518"/>
      <c r="I55" s="433">
        <v>2305.94</v>
      </c>
      <c r="J55" s="535">
        <f t="shared" ref="J55:J56" si="14">SUM(I55*135%)</f>
        <v>3113.0190000000002</v>
      </c>
      <c r="K55" s="727">
        <f t="shared" ref="K55:K56" si="15">SUM(I55*150%)</f>
        <v>3458.91</v>
      </c>
      <c r="L55" s="187"/>
      <c r="M55" s="187"/>
    </row>
    <row r="56" spans="1:13" ht="16" x14ac:dyDescent="0.2">
      <c r="A56" s="469" t="s">
        <v>1455</v>
      </c>
      <c r="B56" s="729" t="s">
        <v>1449</v>
      </c>
      <c r="C56" s="771">
        <v>7746343</v>
      </c>
      <c r="D56" s="771">
        <v>7746343</v>
      </c>
      <c r="E56" s="772" t="s">
        <v>48</v>
      </c>
      <c r="F56" s="469" t="s">
        <v>1370</v>
      </c>
      <c r="G56" s="469"/>
      <c r="H56" s="469"/>
      <c r="I56" s="732">
        <v>133.94999999999999</v>
      </c>
      <c r="J56" s="773">
        <f t="shared" si="14"/>
        <v>180.83250000000001</v>
      </c>
      <c r="K56" s="774">
        <f t="shared" si="15"/>
        <v>200.92499999999998</v>
      </c>
      <c r="L56" s="784"/>
      <c r="M56" s="784"/>
    </row>
    <row r="57" spans="1:13" ht="16" x14ac:dyDescent="0.2">
      <c r="A57" s="775"/>
      <c r="B57" s="776"/>
      <c r="C57" s="775"/>
      <c r="D57" s="775"/>
      <c r="E57" s="775"/>
      <c r="F57" s="775"/>
      <c r="G57" s="775"/>
      <c r="H57" s="775"/>
      <c r="I57" s="777"/>
      <c r="J57" s="777"/>
      <c r="K57" s="777"/>
      <c r="L57" s="726"/>
      <c r="M57" s="726"/>
    </row>
    <row r="58" spans="1:13" ht="16" x14ac:dyDescent="0.2">
      <c r="A58" s="770" t="s">
        <v>1456</v>
      </c>
      <c r="B58" s="711"/>
      <c r="C58" s="288"/>
      <c r="D58" s="288"/>
      <c r="E58" s="288"/>
      <c r="F58" s="288"/>
      <c r="G58" s="288"/>
      <c r="H58" s="288"/>
      <c r="I58" s="467"/>
      <c r="J58" s="467"/>
      <c r="K58" s="46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d0086a-762a-43da-b4f8-7d0be1888c03" xsi:nil="true"/>
    <lcf76f155ced4ddcb4097134ff3c332f xmlns="eec07902-194b-49ec-96a1-9692f434a75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FE6895D047F42A00A247277F8E9FC" ma:contentTypeVersion="18" ma:contentTypeDescription="Create a new document." ma:contentTypeScope="" ma:versionID="351d9e13335cdaa06efd06814a34a33b">
  <xsd:schema xmlns:xsd="http://www.w3.org/2001/XMLSchema" xmlns:xs="http://www.w3.org/2001/XMLSchema" xmlns:p="http://schemas.microsoft.com/office/2006/metadata/properties" xmlns:ns2="eec07902-194b-49ec-96a1-9692f434a756" xmlns:ns3="bed0086a-762a-43da-b4f8-7d0be1888c03" targetNamespace="http://schemas.microsoft.com/office/2006/metadata/properties" ma:root="true" ma:fieldsID="453bf925650c040ae2a5a1fd5f7bd229" ns2:_="" ns3:_="">
    <xsd:import namespace="eec07902-194b-49ec-96a1-9692f434a756"/>
    <xsd:import namespace="bed0086a-762a-43da-b4f8-7d0be1888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07902-194b-49ec-96a1-9692f434a7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453498d-ecb1-4470-ba42-05cedfea6c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0086a-762a-43da-b4f8-7d0be1888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5ad4550-fa88-4823-a3a9-f6f15b85de72}" ma:internalName="TaxCatchAll" ma:showField="CatchAllData" ma:web="bed0086a-762a-43da-b4f8-7d0be1888c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16EA8-5CB9-45E0-A06C-8ACDD7C07F59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ed0086a-762a-43da-b4f8-7d0be1888c03"/>
    <ds:schemaRef ds:uri="eec07902-194b-49ec-96a1-9692f434a756"/>
  </ds:schemaRefs>
</ds:datastoreItem>
</file>

<file path=customXml/itemProps2.xml><?xml version="1.0" encoding="utf-8"?>
<ds:datastoreItem xmlns:ds="http://schemas.openxmlformats.org/officeDocument/2006/customXml" ds:itemID="{D792A4E9-2080-4B0E-B4B9-B64A159EF9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c07902-194b-49ec-96a1-9692f434a756"/>
    <ds:schemaRef ds:uri="bed0086a-762a-43da-b4f8-7d0be1888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83367D-2302-4D5C-91FC-B9F3E7DF78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Screw Presses</vt:lpstr>
      <vt:lpstr>Controls &amp; Conveyors</vt:lpstr>
      <vt:lpstr>Allan Bradley</vt:lpstr>
      <vt:lpstr>MD 131</vt:lpstr>
      <vt:lpstr>MD 201</vt:lpstr>
      <vt:lpstr>MD 300</vt:lpstr>
      <vt:lpstr>MD 400</vt:lpstr>
      <vt:lpstr>Parts Non-Mivalt</vt:lpstr>
      <vt:lpstr>Polymer Unit Parts</vt:lpstr>
      <vt:lpstr>Belt Filters</vt:lpstr>
      <vt:lpstr>Mivalt ASP</vt:lpstr>
      <vt:lpstr>GDS Services</vt:lpstr>
      <vt:lpstr>'Allan Bradley'!Print_Area</vt:lpstr>
      <vt:lpstr>'MD 131'!Print_Area</vt:lpstr>
      <vt:lpstr>'MD 201'!Print_Area</vt:lpstr>
      <vt:lpstr>'MD 300'!Print_Area</vt:lpstr>
      <vt:lpstr>'MD 400'!Print_Area</vt:lpstr>
      <vt:lpstr>'Mivalt ASP'!Print_Area</vt:lpstr>
      <vt:lpstr>'Parts Non-Mivalt'!Print_Area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</dc:creator>
  <cp:keywords/>
  <dc:description/>
  <cp:lastModifiedBy>Amy Sheehan</cp:lastModifiedBy>
  <cp:revision/>
  <dcterms:created xsi:type="dcterms:W3CDTF">2020-09-29T20:46:32Z</dcterms:created>
  <dcterms:modified xsi:type="dcterms:W3CDTF">2024-12-23T19:16:53Z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0x010100D43FE6895D047F42A00A247277F8E9FC</vt:lpwstr>
  </property>
</Properties>
</file>